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Default Extension="emf" ContentType="image/x-emf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10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embeddings/oleObject9.bin" ContentType="application/vnd.openxmlformats-officedocument.oleObject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2355" yWindow="150" windowWidth="9720" windowHeight="7320" tabRatio="801" firstSheet="3" activeTab="9"/>
  </bookViews>
  <sheets>
    <sheet name="1. Выбор РС" sheetId="30" r:id="rId1"/>
    <sheet name="2. Тип короба" sheetId="48" r:id="rId2"/>
    <sheet name="3. Ветровая зона" sheetId="49" r:id="rId3"/>
    <sheet name="4. Цветовая гамма" sheetId="33" r:id="rId4"/>
    <sheet name="5. Тип монтажа" sheetId="34" r:id="rId5"/>
    <sheet name="6. Вид управления" sheetId="35" r:id="rId6"/>
    <sheet name="Роллеты СТАНДАРТ" sheetId="32" r:id="rId7"/>
    <sheet name="Роллеты КОМФОРТ" sheetId="42" r:id="rId8"/>
    <sheet name="Роллеты УЛЬТРА" sheetId="45" r:id="rId9"/>
    <sheet name="Роллетные ворота" sheetId="43" r:id="rId10"/>
    <sheet name="Рабочий" sheetId="40" state="veryHidden" r:id="rId11"/>
  </sheets>
  <definedNames>
    <definedName name="_xlnm.Print_Titles" localSheetId="0">'1. Выбор РС'!$2:$7</definedName>
    <definedName name="_xlnm.Print_Titles" localSheetId="1">'2. Тип короба'!$1:$10</definedName>
    <definedName name="_xlnm.Print_Titles" localSheetId="2">'3. Ветровая зона'!$1:$8</definedName>
    <definedName name="_xlnm.Print_Titles" localSheetId="3">'4. Цветовая гамма'!$1:$7</definedName>
    <definedName name="_xlnm.Print_Titles" localSheetId="4">'5. Тип монтажа'!$1:$5</definedName>
    <definedName name="_xlnm.Print_Titles" localSheetId="5">'6. Вид управления'!$1:$30</definedName>
    <definedName name="_xlnm.Print_Titles" localSheetId="9">'Роллетные ворота'!$1:$12</definedName>
    <definedName name="_xlnm.Print_Titles" localSheetId="7">'Роллеты КОМФОРТ'!$1:$12</definedName>
    <definedName name="_xlnm.Print_Titles" localSheetId="6">'Роллеты СТАНДАРТ'!$1:$12</definedName>
    <definedName name="_xlnm.Print_Titles" localSheetId="8">'Роллеты УЛЬТРА'!$1:$12</definedName>
    <definedName name="_xlnm.Print_Area" localSheetId="0">'1. Выбор РС'!$A$2:$AF$26</definedName>
    <definedName name="_xlnm.Print_Area" localSheetId="1">'2. Тип короба'!$A$1:$AD$59</definedName>
    <definedName name="_xlnm.Print_Area" localSheetId="2">'3. Ветровая зона'!$A$1:$AF$37</definedName>
    <definedName name="_xlnm.Print_Area" localSheetId="3">'4. Цветовая гамма'!$A$1:$X$29</definedName>
    <definedName name="_xlnm.Print_Area" localSheetId="4">'5. Тип монтажа'!$A$1:$AF$53</definedName>
    <definedName name="_xlnm.Print_Area" localSheetId="5">'6. Вид управления'!$A$1:$AF$54</definedName>
    <definedName name="_xlnm.Print_Area" localSheetId="9">'Роллетные ворота'!$A$1:$AZ$57</definedName>
    <definedName name="_xlnm.Print_Area" localSheetId="7">'Роллеты КОМФОРТ'!$A$1:$AI$63</definedName>
    <definedName name="_xlnm.Print_Area" localSheetId="6">'Роллеты СТАНДАРТ'!$A$1:$AE$63</definedName>
    <definedName name="_xlnm.Print_Area" localSheetId="8">'Роллеты УЛЬТРА'!$A$1:$AX$69</definedName>
  </definedNames>
  <calcPr calcId="125725"/>
</workbook>
</file>

<file path=xl/calcChain.xml><?xml version="1.0" encoding="utf-8"?>
<calcChain xmlns="http://schemas.openxmlformats.org/spreadsheetml/2006/main">
  <c r="I11" i="43"/>
  <c r="I11" i="45"/>
  <c r="I11" i="42"/>
  <c r="I11" i="32"/>
  <c r="A23" i="30"/>
  <c r="A18" i="43"/>
  <c r="AX47" i="45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18"/>
  <c r="A18" i="42"/>
  <c r="A18" i="32"/>
  <c r="E3" i="40"/>
  <c r="O3"/>
  <c r="E4"/>
  <c r="O4"/>
  <c r="E5"/>
  <c r="O5"/>
  <c r="E6"/>
  <c r="E11"/>
  <c r="O11"/>
  <c r="E12"/>
  <c r="O12"/>
  <c r="E13"/>
  <c r="O13"/>
  <c r="E19"/>
  <c r="O19"/>
  <c r="E20"/>
  <c r="O20"/>
  <c r="O21"/>
  <c r="E27"/>
  <c r="O27"/>
  <c r="E28"/>
  <c r="O28"/>
  <c r="E29"/>
  <c r="O29"/>
  <c r="N69"/>
  <c r="O69"/>
  <c r="P69"/>
  <c r="Q69"/>
  <c r="R69"/>
  <c r="S69"/>
  <c r="AX69" s="1"/>
  <c r="T69"/>
  <c r="U69"/>
  <c r="AH69"/>
  <c r="AI69"/>
  <c r="AJ69"/>
  <c r="AK69"/>
  <c r="AL69"/>
  <c r="AM69"/>
  <c r="AN69"/>
  <c r="AO69"/>
  <c r="AP69"/>
  <c r="AQ69"/>
  <c r="AR69"/>
  <c r="AS69"/>
  <c r="AT69"/>
  <c r="AU69"/>
  <c r="AV69"/>
  <c r="AW69"/>
  <c r="AY69"/>
  <c r="AZ69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C77"/>
  <c r="D77"/>
  <c r="AI77" s="1"/>
  <c r="E77"/>
  <c r="F77"/>
  <c r="AK77" s="1"/>
  <c r="G77"/>
  <c r="H77"/>
  <c r="AM77" s="1"/>
  <c r="I77"/>
  <c r="J77"/>
  <c r="AO77" s="1"/>
  <c r="K77"/>
  <c r="L77"/>
  <c r="AQ77" s="1"/>
  <c r="M77"/>
  <c r="N77"/>
  <c r="AS77" s="1"/>
  <c r="O77"/>
  <c r="P77"/>
  <c r="AU77" s="1"/>
  <c r="Q77"/>
  <c r="R77"/>
  <c r="AW77" s="1"/>
  <c r="S77"/>
  <c r="T77"/>
  <c r="AY77" s="1"/>
  <c r="U77"/>
  <c r="AH77"/>
  <c r="AJ77"/>
  <c r="AL77"/>
  <c r="AN77"/>
  <c r="AP77"/>
  <c r="AR77"/>
  <c r="AT77"/>
  <c r="AV77"/>
  <c r="AX77"/>
  <c r="AZ77"/>
  <c r="C78"/>
  <c r="D78"/>
  <c r="AI78" s="1"/>
  <c r="E78"/>
  <c r="F78"/>
  <c r="AK78" s="1"/>
  <c r="G78"/>
  <c r="H78"/>
  <c r="AM78" s="1"/>
  <c r="I78"/>
  <c r="J78"/>
  <c r="AO78" s="1"/>
  <c r="K78"/>
  <c r="L78"/>
  <c r="AQ78" s="1"/>
  <c r="M78"/>
  <c r="N78"/>
  <c r="AS78" s="1"/>
  <c r="O78"/>
  <c r="P78"/>
  <c r="AU78" s="1"/>
  <c r="Q78"/>
  <c r="R78"/>
  <c r="AW78" s="1"/>
  <c r="S78"/>
  <c r="T78"/>
  <c r="AY78" s="1"/>
  <c r="U78"/>
  <c r="AH78"/>
  <c r="AJ78"/>
  <c r="AL78"/>
  <c r="AN78"/>
  <c r="AP78"/>
  <c r="AR78"/>
  <c r="AT78"/>
  <c r="AV78"/>
  <c r="AX78"/>
  <c r="AZ78"/>
  <c r="C79"/>
  <c r="D79"/>
  <c r="AI79" s="1"/>
  <c r="E79"/>
  <c r="F79"/>
  <c r="G79"/>
  <c r="H79"/>
  <c r="I79"/>
  <c r="J79"/>
  <c r="K79"/>
  <c r="L79"/>
  <c r="M79"/>
  <c r="N79"/>
  <c r="O79"/>
  <c r="P79"/>
  <c r="Q79"/>
  <c r="R79"/>
  <c r="S79"/>
  <c r="T79"/>
  <c r="U79"/>
  <c r="AH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C80"/>
  <c r="D80"/>
  <c r="AI80"/>
  <c r="E80"/>
  <c r="F80"/>
  <c r="AK80" s="1"/>
  <c r="G80"/>
  <c r="H80"/>
  <c r="AM80" s="1"/>
  <c r="I80"/>
  <c r="J80"/>
  <c r="AO80" s="1"/>
  <c r="K80"/>
  <c r="L80"/>
  <c r="AQ80" s="1"/>
  <c r="M80"/>
  <c r="N80"/>
  <c r="AS80" s="1"/>
  <c r="O80"/>
  <c r="P80"/>
  <c r="AU80" s="1"/>
  <c r="Q80"/>
  <c r="R80"/>
  <c r="AW80" s="1"/>
  <c r="S80"/>
  <c r="T80"/>
  <c r="AY80" s="1"/>
  <c r="U80"/>
  <c r="AH80"/>
  <c r="AJ80"/>
  <c r="AL80"/>
  <c r="AN80"/>
  <c r="AP80"/>
  <c r="AR80"/>
  <c r="AT80"/>
  <c r="AV80"/>
  <c r="AX80"/>
  <c r="AZ80"/>
  <c r="C81"/>
  <c r="D81"/>
  <c r="AI81" s="1"/>
  <c r="E81"/>
  <c r="AJ81" s="1"/>
  <c r="F81"/>
  <c r="AK81" s="1"/>
  <c r="G81"/>
  <c r="AL81" s="1"/>
  <c r="F32" i="32" s="1"/>
  <c r="H81" i="40"/>
  <c r="AM81" s="1"/>
  <c r="I81"/>
  <c r="AN81" s="1"/>
  <c r="J81"/>
  <c r="AO81" s="1"/>
  <c r="K81"/>
  <c r="L81"/>
  <c r="AQ81"/>
  <c r="M81"/>
  <c r="N81"/>
  <c r="AS81" s="1"/>
  <c r="O81"/>
  <c r="P81"/>
  <c r="AU81" s="1"/>
  <c r="Q81"/>
  <c r="AV81" s="1"/>
  <c r="R81"/>
  <c r="AW81" s="1"/>
  <c r="S81"/>
  <c r="T81"/>
  <c r="AY81" s="1"/>
  <c r="U81"/>
  <c r="AH81"/>
  <c r="AP81"/>
  <c r="AR81"/>
  <c r="AT81"/>
  <c r="AX81"/>
  <c r="AZ81"/>
  <c r="C82"/>
  <c r="D82"/>
  <c r="AI82" s="1"/>
  <c r="E82"/>
  <c r="AJ82" s="1"/>
  <c r="F82"/>
  <c r="AK82" s="1"/>
  <c r="G82"/>
  <c r="H82"/>
  <c r="AM82" s="1"/>
  <c r="I82"/>
  <c r="AN82" s="1"/>
  <c r="J82"/>
  <c r="AO82" s="1"/>
  <c r="K82"/>
  <c r="L82"/>
  <c r="AQ82" s="1"/>
  <c r="M82"/>
  <c r="AR82" s="1"/>
  <c r="N82"/>
  <c r="AS82" s="1"/>
  <c r="O82"/>
  <c r="P82"/>
  <c r="AU82" s="1"/>
  <c r="Q82"/>
  <c r="AV82" s="1"/>
  <c r="R82"/>
  <c r="AW82" s="1"/>
  <c r="S82"/>
  <c r="AX82" s="1"/>
  <c r="T82"/>
  <c r="AY82" s="1"/>
  <c r="S33" i="32" s="1"/>
  <c r="U82" i="40"/>
  <c r="AZ82" s="1"/>
  <c r="T33" i="32" s="1"/>
  <c r="AH82" i="40"/>
  <c r="AL82"/>
  <c r="AP82"/>
  <c r="AT82"/>
  <c r="C83"/>
  <c r="D83"/>
  <c r="AI83" s="1"/>
  <c r="E83"/>
  <c r="F83"/>
  <c r="AK83" s="1"/>
  <c r="G83"/>
  <c r="H83"/>
  <c r="AM83" s="1"/>
  <c r="I83"/>
  <c r="AN83" s="1"/>
  <c r="J83"/>
  <c r="AO83" s="1"/>
  <c r="K83"/>
  <c r="L83"/>
  <c r="AQ83" s="1"/>
  <c r="M83"/>
  <c r="AR83" s="1"/>
  <c r="N83"/>
  <c r="AS83" s="1"/>
  <c r="O83"/>
  <c r="AT83" s="1"/>
  <c r="N34" i="32" s="1"/>
  <c r="P83" i="40"/>
  <c r="AU83" s="1"/>
  <c r="Q83"/>
  <c r="AV83" s="1"/>
  <c r="R83"/>
  <c r="AW83" s="1"/>
  <c r="S83"/>
  <c r="AX83" s="1"/>
  <c r="T83"/>
  <c r="AY83" s="1"/>
  <c r="U83"/>
  <c r="AH83"/>
  <c r="AJ83"/>
  <c r="AL83"/>
  <c r="AP83"/>
  <c r="AZ83"/>
  <c r="C84"/>
  <c r="D84"/>
  <c r="AI84" s="1"/>
  <c r="E84"/>
  <c r="F84"/>
  <c r="AK84" s="1"/>
  <c r="G84"/>
  <c r="H84"/>
  <c r="AM84" s="1"/>
  <c r="I84"/>
  <c r="AN84" s="1"/>
  <c r="J84"/>
  <c r="AO84" s="1"/>
  <c r="K84"/>
  <c r="L84"/>
  <c r="AQ84" s="1"/>
  <c r="M84"/>
  <c r="AR84" s="1"/>
  <c r="N84"/>
  <c r="AS84" s="1"/>
  <c r="O84"/>
  <c r="P84"/>
  <c r="AU84" s="1"/>
  <c r="Q84"/>
  <c r="AV84" s="1"/>
  <c r="R84"/>
  <c r="AW84" s="1"/>
  <c r="S84"/>
  <c r="AX84" s="1"/>
  <c r="T84"/>
  <c r="AY84" s="1"/>
  <c r="U84"/>
  <c r="AH84"/>
  <c r="AJ84"/>
  <c r="AL84"/>
  <c r="AP84"/>
  <c r="AT84"/>
  <c r="AZ84"/>
  <c r="C85"/>
  <c r="D85"/>
  <c r="AI85" s="1"/>
  <c r="E85"/>
  <c r="F85"/>
  <c r="AK85" s="1"/>
  <c r="G85"/>
  <c r="H85"/>
  <c r="AM85" s="1"/>
  <c r="I85"/>
  <c r="AN85" s="1"/>
  <c r="J85"/>
  <c r="AO85" s="1"/>
  <c r="K85"/>
  <c r="L85"/>
  <c r="AQ85" s="1"/>
  <c r="M85"/>
  <c r="AR85" s="1"/>
  <c r="N85"/>
  <c r="AS85" s="1"/>
  <c r="O85"/>
  <c r="P85"/>
  <c r="AU85" s="1"/>
  <c r="Q85"/>
  <c r="AV85" s="1"/>
  <c r="R85"/>
  <c r="AW85" s="1"/>
  <c r="S85"/>
  <c r="AX85" s="1"/>
  <c r="T85"/>
  <c r="AY85" s="1"/>
  <c r="U85"/>
  <c r="AH85"/>
  <c r="AJ85"/>
  <c r="AL85"/>
  <c r="AP85"/>
  <c r="AT85"/>
  <c r="AZ85"/>
  <c r="C86"/>
  <c r="D86"/>
  <c r="AI86" s="1"/>
  <c r="E86"/>
  <c r="F86"/>
  <c r="AK86" s="1"/>
  <c r="G86"/>
  <c r="H86"/>
  <c r="AM86" s="1"/>
  <c r="I86"/>
  <c r="AN86" s="1"/>
  <c r="J86"/>
  <c r="AO86" s="1"/>
  <c r="K86"/>
  <c r="L86"/>
  <c r="AQ86" s="1"/>
  <c r="M86"/>
  <c r="AR86" s="1"/>
  <c r="N86"/>
  <c r="AS86" s="1"/>
  <c r="O86"/>
  <c r="P86"/>
  <c r="AU86" s="1"/>
  <c r="Q86"/>
  <c r="AV86" s="1"/>
  <c r="R86"/>
  <c r="AW86" s="1"/>
  <c r="S86"/>
  <c r="AX86" s="1"/>
  <c r="T86"/>
  <c r="AY86" s="1"/>
  <c r="U86"/>
  <c r="AH86"/>
  <c r="AJ86"/>
  <c r="AL86"/>
  <c r="AP86"/>
  <c r="AT86"/>
  <c r="AZ86"/>
  <c r="C87"/>
  <c r="D87"/>
  <c r="AI87" s="1"/>
  <c r="E87"/>
  <c r="F87"/>
  <c r="AK87" s="1"/>
  <c r="G87"/>
  <c r="H87"/>
  <c r="AM87" s="1"/>
  <c r="I87"/>
  <c r="AN87" s="1"/>
  <c r="J87"/>
  <c r="AO87" s="1"/>
  <c r="K87"/>
  <c r="L87"/>
  <c r="AQ87" s="1"/>
  <c r="M87"/>
  <c r="AR87" s="1"/>
  <c r="N87"/>
  <c r="AS87" s="1"/>
  <c r="O87"/>
  <c r="P87"/>
  <c r="AU87" s="1"/>
  <c r="Q87"/>
  <c r="AV87" s="1"/>
  <c r="R87"/>
  <c r="AW87" s="1"/>
  <c r="S87"/>
  <c r="AX87" s="1"/>
  <c r="T87"/>
  <c r="AY87" s="1"/>
  <c r="U87"/>
  <c r="AH87"/>
  <c r="AJ87"/>
  <c r="AL87"/>
  <c r="AP87"/>
  <c r="AT87"/>
  <c r="AZ87"/>
  <c r="C88"/>
  <c r="D88"/>
  <c r="AI88" s="1"/>
  <c r="E88"/>
  <c r="F88"/>
  <c r="AK88" s="1"/>
  <c r="G88"/>
  <c r="H88"/>
  <c r="AM88" s="1"/>
  <c r="I88"/>
  <c r="AN88" s="1"/>
  <c r="J88"/>
  <c r="AO88" s="1"/>
  <c r="K88"/>
  <c r="L88"/>
  <c r="AQ88" s="1"/>
  <c r="M88"/>
  <c r="AR88" s="1"/>
  <c r="N88"/>
  <c r="AS88" s="1"/>
  <c r="O88"/>
  <c r="P88"/>
  <c r="AU88" s="1"/>
  <c r="Q88"/>
  <c r="AV88" s="1"/>
  <c r="R88"/>
  <c r="AW88" s="1"/>
  <c r="S88"/>
  <c r="AX88" s="1"/>
  <c r="T88"/>
  <c r="AY88" s="1"/>
  <c r="U88"/>
  <c r="AH88"/>
  <c r="AJ88"/>
  <c r="AL88"/>
  <c r="AP88"/>
  <c r="AT88"/>
  <c r="AZ88"/>
  <c r="C89"/>
  <c r="D89"/>
  <c r="AI89" s="1"/>
  <c r="E89"/>
  <c r="F89"/>
  <c r="AK89" s="1"/>
  <c r="G89"/>
  <c r="H89"/>
  <c r="AM89" s="1"/>
  <c r="I89"/>
  <c r="AN89" s="1"/>
  <c r="J89"/>
  <c r="AO89" s="1"/>
  <c r="K89"/>
  <c r="L89"/>
  <c r="AQ89" s="1"/>
  <c r="M89"/>
  <c r="AR89" s="1"/>
  <c r="N89"/>
  <c r="AS89" s="1"/>
  <c r="O89"/>
  <c r="P89"/>
  <c r="AU89" s="1"/>
  <c r="Q89"/>
  <c r="AV89" s="1"/>
  <c r="R89"/>
  <c r="AW89" s="1"/>
  <c r="S89"/>
  <c r="AX89" s="1"/>
  <c r="T89"/>
  <c r="AY89" s="1"/>
  <c r="U89"/>
  <c r="AH89"/>
  <c r="AJ89"/>
  <c r="AL89"/>
  <c r="AP89"/>
  <c r="AT89"/>
  <c r="AZ89"/>
  <c r="C90"/>
  <c r="D90"/>
  <c r="AI90" s="1"/>
  <c r="E90"/>
  <c r="F90"/>
  <c r="AK90" s="1"/>
  <c r="G90"/>
  <c r="H90"/>
  <c r="AM90" s="1"/>
  <c r="I90"/>
  <c r="AN90" s="1"/>
  <c r="J90"/>
  <c r="AO90" s="1"/>
  <c r="K90"/>
  <c r="L90"/>
  <c r="AQ90" s="1"/>
  <c r="M90"/>
  <c r="AR90" s="1"/>
  <c r="N90"/>
  <c r="AS90" s="1"/>
  <c r="O90"/>
  <c r="P90"/>
  <c r="AU90" s="1"/>
  <c r="Q90"/>
  <c r="AV90" s="1"/>
  <c r="R90"/>
  <c r="AW90" s="1"/>
  <c r="S90"/>
  <c r="AX90" s="1"/>
  <c r="T90"/>
  <c r="AY90" s="1"/>
  <c r="U90"/>
  <c r="AH90"/>
  <c r="AJ90"/>
  <c r="AL90"/>
  <c r="AP90"/>
  <c r="AT90"/>
  <c r="AZ90"/>
  <c r="C91"/>
  <c r="D91"/>
  <c r="AI91" s="1"/>
  <c r="E91"/>
  <c r="F91"/>
  <c r="AK91" s="1"/>
  <c r="G91"/>
  <c r="H91"/>
  <c r="AM91" s="1"/>
  <c r="I91"/>
  <c r="AN91" s="1"/>
  <c r="J91"/>
  <c r="AO91" s="1"/>
  <c r="K91"/>
  <c r="L91"/>
  <c r="AQ91" s="1"/>
  <c r="M91"/>
  <c r="AR91" s="1"/>
  <c r="N91"/>
  <c r="AS91" s="1"/>
  <c r="O91"/>
  <c r="P91"/>
  <c r="AU91" s="1"/>
  <c r="Q91"/>
  <c r="AV91" s="1"/>
  <c r="R91"/>
  <c r="AW91" s="1"/>
  <c r="S91"/>
  <c r="AX91" s="1"/>
  <c r="T91"/>
  <c r="AY91" s="1"/>
  <c r="U91"/>
  <c r="AH91"/>
  <c r="AJ91"/>
  <c r="AL91"/>
  <c r="AP91"/>
  <c r="AT91"/>
  <c r="AZ91"/>
  <c r="C92"/>
  <c r="D92"/>
  <c r="AI92" s="1"/>
  <c r="E92"/>
  <c r="F92"/>
  <c r="AK92" s="1"/>
  <c r="G92"/>
  <c r="H92"/>
  <c r="AM92" s="1"/>
  <c r="I92"/>
  <c r="AN92" s="1"/>
  <c r="J92"/>
  <c r="AO92" s="1"/>
  <c r="K92"/>
  <c r="L92"/>
  <c r="AQ92" s="1"/>
  <c r="M92"/>
  <c r="AR92" s="1"/>
  <c r="N92"/>
  <c r="AS92" s="1"/>
  <c r="O92"/>
  <c r="P92"/>
  <c r="AU92" s="1"/>
  <c r="Q92"/>
  <c r="AV92" s="1"/>
  <c r="R92"/>
  <c r="AW92" s="1"/>
  <c r="S92"/>
  <c r="AX92" s="1"/>
  <c r="T92"/>
  <c r="AY92" s="1"/>
  <c r="U92"/>
  <c r="AH92"/>
  <c r="AJ92"/>
  <c r="AL92"/>
  <c r="AP92"/>
  <c r="AT92"/>
  <c r="AZ92"/>
  <c r="C93"/>
  <c r="D93"/>
  <c r="AI93" s="1"/>
  <c r="E93"/>
  <c r="F93"/>
  <c r="AK93" s="1"/>
  <c r="G93"/>
  <c r="H93"/>
  <c r="AM93" s="1"/>
  <c r="I93"/>
  <c r="AN93" s="1"/>
  <c r="J93"/>
  <c r="AO93" s="1"/>
  <c r="K93"/>
  <c r="L93"/>
  <c r="AQ93" s="1"/>
  <c r="M93"/>
  <c r="AR93" s="1"/>
  <c r="N93"/>
  <c r="AS93" s="1"/>
  <c r="O93"/>
  <c r="P93"/>
  <c r="AU93" s="1"/>
  <c r="Q93"/>
  <c r="AV93" s="1"/>
  <c r="R93"/>
  <c r="AW93" s="1"/>
  <c r="S93"/>
  <c r="AX93" s="1"/>
  <c r="T93"/>
  <c r="AY93" s="1"/>
  <c r="U93"/>
  <c r="AH93"/>
  <c r="AJ93"/>
  <c r="AL93"/>
  <c r="AP93"/>
  <c r="AT93"/>
  <c r="AZ93"/>
  <c r="C94"/>
  <c r="D94"/>
  <c r="AI94" s="1"/>
  <c r="E94"/>
  <c r="F94"/>
  <c r="AK94" s="1"/>
  <c r="G94"/>
  <c r="H94"/>
  <c r="AM94" s="1"/>
  <c r="I94"/>
  <c r="AN94" s="1"/>
  <c r="J94"/>
  <c r="AO94" s="1"/>
  <c r="K94"/>
  <c r="L94"/>
  <c r="AQ94" s="1"/>
  <c r="M94"/>
  <c r="N94"/>
  <c r="AS94" s="1"/>
  <c r="O94"/>
  <c r="P94"/>
  <c r="AU94" s="1"/>
  <c r="Q94"/>
  <c r="AV94" s="1"/>
  <c r="R94"/>
  <c r="AW94" s="1"/>
  <c r="S94"/>
  <c r="T94"/>
  <c r="AY94" s="1"/>
  <c r="U94"/>
  <c r="AH94"/>
  <c r="AJ94"/>
  <c r="AL94"/>
  <c r="AP94"/>
  <c r="AR94"/>
  <c r="AT94"/>
  <c r="AX94"/>
  <c r="AZ94"/>
  <c r="C95"/>
  <c r="AH95" s="1"/>
  <c r="D95"/>
  <c r="AI95" s="1"/>
  <c r="E95"/>
  <c r="F95"/>
  <c r="AK95" s="1"/>
  <c r="G95"/>
  <c r="AL95" s="1"/>
  <c r="H95"/>
  <c r="AM95" s="1"/>
  <c r="I95"/>
  <c r="AN95" s="1"/>
  <c r="J95"/>
  <c r="AO95" s="1"/>
  <c r="K95"/>
  <c r="L95"/>
  <c r="AQ95" s="1"/>
  <c r="M95"/>
  <c r="AR95" s="1"/>
  <c r="N95"/>
  <c r="AS95" s="1"/>
  <c r="O95"/>
  <c r="P95"/>
  <c r="AU95" s="1"/>
  <c r="Q95"/>
  <c r="AV95" s="1"/>
  <c r="R95"/>
  <c r="AW95" s="1"/>
  <c r="S95"/>
  <c r="AX95" s="1"/>
  <c r="T95"/>
  <c r="AY95" s="1"/>
  <c r="U95"/>
  <c r="AJ95"/>
  <c r="AP95"/>
  <c r="AT95"/>
  <c r="AZ95"/>
  <c r="C96"/>
  <c r="D96"/>
  <c r="AI96" s="1"/>
  <c r="E96"/>
  <c r="F96"/>
  <c r="AK96" s="1"/>
  <c r="G96"/>
  <c r="H96"/>
  <c r="AM96" s="1"/>
  <c r="I96"/>
  <c r="AN96" s="1"/>
  <c r="J96"/>
  <c r="AO96" s="1"/>
  <c r="K96"/>
  <c r="L96"/>
  <c r="AQ96" s="1"/>
  <c r="M96"/>
  <c r="N96"/>
  <c r="AS96" s="1"/>
  <c r="O96"/>
  <c r="P96"/>
  <c r="AU96" s="1"/>
  <c r="Q96"/>
  <c r="AV96" s="1"/>
  <c r="R96"/>
  <c r="AW96" s="1"/>
  <c r="S96"/>
  <c r="T96"/>
  <c r="AY96" s="1"/>
  <c r="U96"/>
  <c r="AH96"/>
  <c r="AJ96"/>
  <c r="AL96"/>
  <c r="AP96"/>
  <c r="AR96"/>
  <c r="AT96"/>
  <c r="AX96"/>
  <c r="AZ96"/>
  <c r="O100"/>
  <c r="AT100" s="1"/>
  <c r="P100"/>
  <c r="AU100"/>
  <c r="Q100"/>
  <c r="R100"/>
  <c r="AW100" s="1"/>
  <c r="S100"/>
  <c r="AX100" s="1"/>
  <c r="T100"/>
  <c r="AY100" s="1"/>
  <c r="U100"/>
  <c r="V100"/>
  <c r="BA100" s="1"/>
  <c r="W100"/>
  <c r="BB100" s="1"/>
  <c r="AH100"/>
  <c r="AI100"/>
  <c r="AJ100"/>
  <c r="AK100"/>
  <c r="AL100"/>
  <c r="AM100"/>
  <c r="AN100"/>
  <c r="AO100"/>
  <c r="AP100"/>
  <c r="AQ100"/>
  <c r="AR100"/>
  <c r="AS100"/>
  <c r="AV100"/>
  <c r="AZ100"/>
  <c r="C101"/>
  <c r="AH101" s="1"/>
  <c r="D101"/>
  <c r="AI101" s="1"/>
  <c r="E101"/>
  <c r="F101"/>
  <c r="AK101" s="1"/>
  <c r="G101"/>
  <c r="AL101" s="1"/>
  <c r="H101"/>
  <c r="AM101" s="1"/>
  <c r="I101"/>
  <c r="AN101" s="1"/>
  <c r="J101"/>
  <c r="AO101" s="1"/>
  <c r="K101"/>
  <c r="AP101" s="1"/>
  <c r="L101"/>
  <c r="AQ101" s="1"/>
  <c r="M101"/>
  <c r="N101"/>
  <c r="AS101" s="1"/>
  <c r="O101"/>
  <c r="P101"/>
  <c r="Q101"/>
  <c r="AV101" s="1"/>
  <c r="R101"/>
  <c r="S101"/>
  <c r="T101"/>
  <c r="U101"/>
  <c r="AZ101" s="1"/>
  <c r="V101"/>
  <c r="W101"/>
  <c r="AJ101"/>
  <c r="AR101"/>
  <c r="C102"/>
  <c r="D102"/>
  <c r="E102"/>
  <c r="AJ102" s="1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AR102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AR103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AR104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AR105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AR106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AR107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AR108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AR109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AR110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AR111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AR112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AR113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AR114"/>
  <c r="C115"/>
  <c r="D115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AR115"/>
  <c r="C116"/>
  <c r="D116"/>
  <c r="E116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AR116"/>
  <c r="C117"/>
  <c r="D117"/>
  <c r="E1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AR117"/>
  <c r="C118"/>
  <c r="D118"/>
  <c r="E118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W118"/>
  <c r="AR118"/>
  <c r="C119"/>
  <c r="D119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O131"/>
  <c r="P131"/>
  <c r="AU131"/>
  <c r="Q131"/>
  <c r="R131"/>
  <c r="AW131" s="1"/>
  <c r="S131"/>
  <c r="T131"/>
  <c r="AY131" s="1"/>
  <c r="AY132" s="1"/>
  <c r="AY133" s="1"/>
  <c r="AY134" s="1"/>
  <c r="AY135" s="1"/>
  <c r="AY136" s="1"/>
  <c r="AY137" s="1"/>
  <c r="AY138" s="1"/>
  <c r="AY139" s="1"/>
  <c r="AY140" s="1"/>
  <c r="AY141" s="1"/>
  <c r="AY142" s="1"/>
  <c r="AY143" s="1"/>
  <c r="AY144" s="1"/>
  <c r="AY145" s="1"/>
  <c r="AY146" s="1"/>
  <c r="AY147" s="1"/>
  <c r="AY148" s="1"/>
  <c r="AY149" s="1"/>
  <c r="AY150" s="1"/>
  <c r="AY151" s="1"/>
  <c r="AY152" s="1"/>
  <c r="AY153" s="1"/>
  <c r="AY154" s="1"/>
  <c r="AY155" s="1"/>
  <c r="AY156" s="1"/>
  <c r="AY157" s="1"/>
  <c r="AY158" s="1"/>
  <c r="U131"/>
  <c r="V131"/>
  <c r="BA131" s="1"/>
  <c r="W131"/>
  <c r="X131"/>
  <c r="BC131"/>
  <c r="Y131"/>
  <c r="AH131"/>
  <c r="AI131"/>
  <c r="AJ131"/>
  <c r="AK131"/>
  <c r="AL131"/>
  <c r="AM131"/>
  <c r="AN131"/>
  <c r="AO131"/>
  <c r="AP131"/>
  <c r="AQ131"/>
  <c r="AR131"/>
  <c r="AS131"/>
  <c r="AT131"/>
  <c r="AV131"/>
  <c r="AX131"/>
  <c r="AZ131"/>
  <c r="BB131"/>
  <c r="BD131"/>
  <c r="C132"/>
  <c r="AH132" s="1"/>
  <c r="D132"/>
  <c r="AI132" s="1"/>
  <c r="E132"/>
  <c r="F132"/>
  <c r="AK132" s="1"/>
  <c r="G132"/>
  <c r="H132"/>
  <c r="AM132" s="1"/>
  <c r="I132"/>
  <c r="J132"/>
  <c r="AO132" s="1"/>
  <c r="K132"/>
  <c r="AP132" s="1"/>
  <c r="L132"/>
  <c r="AQ132" s="1"/>
  <c r="M132"/>
  <c r="N132"/>
  <c r="AS132" s="1"/>
  <c r="O132"/>
  <c r="P132"/>
  <c r="Q132"/>
  <c r="AV132" s="1"/>
  <c r="R132"/>
  <c r="S132"/>
  <c r="AX132" s="1"/>
  <c r="T132"/>
  <c r="U132"/>
  <c r="V132"/>
  <c r="W132"/>
  <c r="X132"/>
  <c r="Y132"/>
  <c r="BD132" s="1"/>
  <c r="AL132"/>
  <c r="AT132"/>
  <c r="BB132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C151"/>
  <c r="D151"/>
  <c r="E151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C152"/>
  <c r="D152"/>
  <c r="E15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C153"/>
  <c r="D153"/>
  <c r="E153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C154"/>
  <c r="D154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C155"/>
  <c r="D155"/>
  <c r="E155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Q162"/>
  <c r="BB162"/>
  <c r="R162"/>
  <c r="S162"/>
  <c r="BD162" s="1"/>
  <c r="T162"/>
  <c r="T163" s="1"/>
  <c r="U162"/>
  <c r="BF162"/>
  <c r="V162"/>
  <c r="W162"/>
  <c r="BH162" s="1"/>
  <c r="X162"/>
  <c r="Y162"/>
  <c r="BJ162" s="1"/>
  <c r="BJ163" s="1"/>
  <c r="Z162"/>
  <c r="AA162"/>
  <c r="BL162" s="1"/>
  <c r="AB162"/>
  <c r="AB163" s="1"/>
  <c r="AC162"/>
  <c r="BN162"/>
  <c r="AD162"/>
  <c r="AE162"/>
  <c r="BP162" s="1"/>
  <c r="AN162"/>
  <c r="AO162"/>
  <c r="AP162"/>
  <c r="AQ162"/>
  <c r="AR162"/>
  <c r="AS162"/>
  <c r="AT162"/>
  <c r="AU162"/>
  <c r="AV162"/>
  <c r="AW162"/>
  <c r="AX162"/>
  <c r="AY162"/>
  <c r="AZ162"/>
  <c r="BA162"/>
  <c r="BC162"/>
  <c r="BE162"/>
  <c r="BG162"/>
  <c r="BK162"/>
  <c r="BM162"/>
  <c r="BO162"/>
  <c r="C163"/>
  <c r="AN163" s="1"/>
  <c r="D163"/>
  <c r="E163"/>
  <c r="E164" s="1"/>
  <c r="E165" s="1"/>
  <c r="E166" s="1"/>
  <c r="E167" s="1"/>
  <c r="E168" s="1"/>
  <c r="E169" s="1"/>
  <c r="E170" s="1"/>
  <c r="E171" s="1"/>
  <c r="E172" s="1"/>
  <c r="E173" s="1"/>
  <c r="E174" s="1"/>
  <c r="E175" s="1"/>
  <c r="E176" s="1"/>
  <c r="E177" s="1"/>
  <c r="E178" s="1"/>
  <c r="E179" s="1"/>
  <c r="E180" s="1"/>
  <c r="E181" s="1"/>
  <c r="E182" s="1"/>
  <c r="E183" s="1"/>
  <c r="E184" s="1"/>
  <c r="E185" s="1"/>
  <c r="E186" s="1"/>
  <c r="E187" s="1"/>
  <c r="E188" s="1"/>
  <c r="E189" s="1"/>
  <c r="F163"/>
  <c r="AQ163" s="1"/>
  <c r="G163"/>
  <c r="AR163" s="1"/>
  <c r="H163"/>
  <c r="I163"/>
  <c r="J163"/>
  <c r="AU163" s="1"/>
  <c r="K163"/>
  <c r="AV163" s="1"/>
  <c r="L163"/>
  <c r="M163"/>
  <c r="N163"/>
  <c r="AY163" s="1"/>
  <c r="O163"/>
  <c r="AZ163" s="1"/>
  <c r="P163"/>
  <c r="BA163" s="1"/>
  <c r="O21" i="42" s="1"/>
  <c r="Q163" i="40"/>
  <c r="R163"/>
  <c r="S163"/>
  <c r="U163"/>
  <c r="V163"/>
  <c r="BG163" s="1"/>
  <c r="W163"/>
  <c r="Y163"/>
  <c r="Y164" s="1"/>
  <c r="Y165" s="1"/>
  <c r="Y166" s="1"/>
  <c r="Y167" s="1"/>
  <c r="Y168" s="1"/>
  <c r="Y169" s="1"/>
  <c r="Y170" s="1"/>
  <c r="Y171" s="1"/>
  <c r="Y172" s="1"/>
  <c r="Y173" s="1"/>
  <c r="Y174" s="1"/>
  <c r="Y175" s="1"/>
  <c r="Y176" s="1"/>
  <c r="Y177" s="1"/>
  <c r="Y178" s="1"/>
  <c r="Y179" s="1"/>
  <c r="Y180" s="1"/>
  <c r="Y181" s="1"/>
  <c r="Y182" s="1"/>
  <c r="Y183" s="1"/>
  <c r="Y184" s="1"/>
  <c r="Y185" s="1"/>
  <c r="Y186" s="1"/>
  <c r="Y187" s="1"/>
  <c r="Y188" s="1"/>
  <c r="Y189" s="1"/>
  <c r="Z163"/>
  <c r="AA163"/>
  <c r="AA164" s="1"/>
  <c r="AC163"/>
  <c r="AD163"/>
  <c r="BO163" s="1"/>
  <c r="AC21" i="42" s="1"/>
  <c r="AE163" i="40"/>
  <c r="AO163"/>
  <c r="AS163"/>
  <c r="AW163"/>
  <c r="BE163"/>
  <c r="BM163"/>
  <c r="D164"/>
  <c r="F164"/>
  <c r="H164"/>
  <c r="I164"/>
  <c r="I165" s="1"/>
  <c r="I166" s="1"/>
  <c r="I167" s="1"/>
  <c r="I168" s="1"/>
  <c r="I169" s="1"/>
  <c r="I170" s="1"/>
  <c r="I171" s="1"/>
  <c r="I172" s="1"/>
  <c r="I173" s="1"/>
  <c r="I174" s="1"/>
  <c r="I175" s="1"/>
  <c r="I176" s="1"/>
  <c r="I177" s="1"/>
  <c r="I178" s="1"/>
  <c r="I179" s="1"/>
  <c r="I180" s="1"/>
  <c r="I181" s="1"/>
  <c r="I182" s="1"/>
  <c r="I183" s="1"/>
  <c r="I184" s="1"/>
  <c r="I185" s="1"/>
  <c r="I186" s="1"/>
  <c r="I187" s="1"/>
  <c r="I188" s="1"/>
  <c r="I189" s="1"/>
  <c r="J164"/>
  <c r="K164"/>
  <c r="K165" s="1"/>
  <c r="K166" s="1"/>
  <c r="K167" s="1"/>
  <c r="K168" s="1"/>
  <c r="K169" s="1"/>
  <c r="K170" s="1"/>
  <c r="K171" s="1"/>
  <c r="K172" s="1"/>
  <c r="K173" s="1"/>
  <c r="K174" s="1"/>
  <c r="K175" s="1"/>
  <c r="K176" s="1"/>
  <c r="K177" s="1"/>
  <c r="K178" s="1"/>
  <c r="K179" s="1"/>
  <c r="K180" s="1"/>
  <c r="K181" s="1"/>
  <c r="K182" s="1"/>
  <c r="K183" s="1"/>
  <c r="K184" s="1"/>
  <c r="K185" s="1"/>
  <c r="K186" s="1"/>
  <c r="K187" s="1"/>
  <c r="K188" s="1"/>
  <c r="K189" s="1"/>
  <c r="L164"/>
  <c r="M164"/>
  <c r="M165" s="1"/>
  <c r="M166" s="1"/>
  <c r="M167" s="1"/>
  <c r="M168" s="1"/>
  <c r="M169" s="1"/>
  <c r="M170" s="1"/>
  <c r="M171" s="1"/>
  <c r="M172" s="1"/>
  <c r="M173" s="1"/>
  <c r="M174" s="1"/>
  <c r="M175" s="1"/>
  <c r="M176" s="1"/>
  <c r="M177" s="1"/>
  <c r="M178" s="1"/>
  <c r="M179" s="1"/>
  <c r="M180" s="1"/>
  <c r="M181" s="1"/>
  <c r="M182" s="1"/>
  <c r="M183" s="1"/>
  <c r="M184" s="1"/>
  <c r="M185" s="1"/>
  <c r="M186" s="1"/>
  <c r="M187" s="1"/>
  <c r="M188" s="1"/>
  <c r="M189" s="1"/>
  <c r="N164"/>
  <c r="O164"/>
  <c r="O165" s="1"/>
  <c r="O166" s="1"/>
  <c r="O167" s="1"/>
  <c r="O168" s="1"/>
  <c r="O169" s="1"/>
  <c r="O170" s="1"/>
  <c r="O171" s="1"/>
  <c r="O172" s="1"/>
  <c r="O173" s="1"/>
  <c r="O174" s="1"/>
  <c r="O175" s="1"/>
  <c r="O176" s="1"/>
  <c r="O177" s="1"/>
  <c r="O178" s="1"/>
  <c r="O179" s="1"/>
  <c r="O180" s="1"/>
  <c r="O181" s="1"/>
  <c r="O182" s="1"/>
  <c r="O183" s="1"/>
  <c r="O184" s="1"/>
  <c r="O185" s="1"/>
  <c r="O186" s="1"/>
  <c r="O187" s="1"/>
  <c r="O188" s="1"/>
  <c r="O189" s="1"/>
  <c r="P164"/>
  <c r="Q164"/>
  <c r="Q165" s="1"/>
  <c r="Q166" s="1"/>
  <c r="Q167" s="1"/>
  <c r="Q168" s="1"/>
  <c r="Q169" s="1"/>
  <c r="Q170" s="1"/>
  <c r="Q171" s="1"/>
  <c r="Q172" s="1"/>
  <c r="Q173" s="1"/>
  <c r="Q174" s="1"/>
  <c r="Q175" s="1"/>
  <c r="Q176" s="1"/>
  <c r="Q177" s="1"/>
  <c r="Q178" s="1"/>
  <c r="Q179" s="1"/>
  <c r="Q180" s="1"/>
  <c r="Q181" s="1"/>
  <c r="Q182" s="1"/>
  <c r="Q183" s="1"/>
  <c r="Q184" s="1"/>
  <c r="Q185" s="1"/>
  <c r="Q186" s="1"/>
  <c r="Q187" s="1"/>
  <c r="Q188" s="1"/>
  <c r="Q189" s="1"/>
  <c r="R164"/>
  <c r="S164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84" s="1"/>
  <c r="S185" s="1"/>
  <c r="S186" s="1"/>
  <c r="S187" s="1"/>
  <c r="S188" s="1"/>
  <c r="S189" s="1"/>
  <c r="T164"/>
  <c r="BE164" s="1"/>
  <c r="U164"/>
  <c r="U165" s="1"/>
  <c r="U166" s="1"/>
  <c r="U167" s="1"/>
  <c r="U168" s="1"/>
  <c r="U169" s="1"/>
  <c r="U170" s="1"/>
  <c r="U171" s="1"/>
  <c r="U172" s="1"/>
  <c r="U173" s="1"/>
  <c r="U174" s="1"/>
  <c r="U175" s="1"/>
  <c r="U176" s="1"/>
  <c r="U177" s="1"/>
  <c r="U178" s="1"/>
  <c r="U179" s="1"/>
  <c r="U180" s="1"/>
  <c r="U181" s="1"/>
  <c r="U182" s="1"/>
  <c r="U183" s="1"/>
  <c r="U184" s="1"/>
  <c r="U185" s="1"/>
  <c r="U186" s="1"/>
  <c r="U187" s="1"/>
  <c r="U188" s="1"/>
  <c r="U189" s="1"/>
  <c r="W164"/>
  <c r="W165" s="1"/>
  <c r="W166" s="1"/>
  <c r="W167" s="1"/>
  <c r="W168" s="1"/>
  <c r="W169" s="1"/>
  <c r="W170" s="1"/>
  <c r="W171" s="1"/>
  <c r="W172" s="1"/>
  <c r="W173" s="1"/>
  <c r="W174" s="1"/>
  <c r="W175" s="1"/>
  <c r="W176" s="1"/>
  <c r="W177" s="1"/>
  <c r="W178" s="1"/>
  <c r="W179" s="1"/>
  <c r="W180" s="1"/>
  <c r="W181" s="1"/>
  <c r="W182" s="1"/>
  <c r="W183" s="1"/>
  <c r="W184" s="1"/>
  <c r="W185" s="1"/>
  <c r="W186" s="1"/>
  <c r="W187" s="1"/>
  <c r="W188" s="1"/>
  <c r="W189" s="1"/>
  <c r="Z164"/>
  <c r="AB164"/>
  <c r="BM164" s="1"/>
  <c r="AC164"/>
  <c r="AC165" s="1"/>
  <c r="AC166" s="1"/>
  <c r="AC167" s="1"/>
  <c r="AC168" s="1"/>
  <c r="AC169" s="1"/>
  <c r="AC170" s="1"/>
  <c r="AC171" s="1"/>
  <c r="AC172" s="1"/>
  <c r="AC173" s="1"/>
  <c r="AC174" s="1"/>
  <c r="AC175" s="1"/>
  <c r="AC176" s="1"/>
  <c r="AC177" s="1"/>
  <c r="AC178" s="1"/>
  <c r="AC179" s="1"/>
  <c r="AC180" s="1"/>
  <c r="AC181" s="1"/>
  <c r="AC182" s="1"/>
  <c r="AC183" s="1"/>
  <c r="AC184" s="1"/>
  <c r="AC185" s="1"/>
  <c r="AC186" s="1"/>
  <c r="AC187" s="1"/>
  <c r="AC188" s="1"/>
  <c r="AC189" s="1"/>
  <c r="AD164"/>
  <c r="AD165" s="1"/>
  <c r="AD166" s="1"/>
  <c r="AD167" s="1"/>
  <c r="AD168" s="1"/>
  <c r="AD169" s="1"/>
  <c r="AD170" s="1"/>
  <c r="AD171" s="1"/>
  <c r="AD172" s="1"/>
  <c r="AD173" s="1"/>
  <c r="AD174" s="1"/>
  <c r="AD175" s="1"/>
  <c r="AD176" s="1"/>
  <c r="AD177" s="1"/>
  <c r="AD178" s="1"/>
  <c r="AD179" s="1"/>
  <c r="AD180" s="1"/>
  <c r="AD181" s="1"/>
  <c r="AD182" s="1"/>
  <c r="AD183" s="1"/>
  <c r="AD184" s="1"/>
  <c r="AD185" s="1"/>
  <c r="AD186" s="1"/>
  <c r="AD187" s="1"/>
  <c r="AD188" s="1"/>
  <c r="AD189" s="1"/>
  <c r="AE164"/>
  <c r="AE165" s="1"/>
  <c r="AE166" s="1"/>
  <c r="AE167" s="1"/>
  <c r="AE168" s="1"/>
  <c r="AE169" s="1"/>
  <c r="AE170" s="1"/>
  <c r="AE171" s="1"/>
  <c r="AE172" s="1"/>
  <c r="AE173" s="1"/>
  <c r="AE174" s="1"/>
  <c r="AE175" s="1"/>
  <c r="AE176" s="1"/>
  <c r="AE177" s="1"/>
  <c r="AE178" s="1"/>
  <c r="AE179" s="1"/>
  <c r="AE180" s="1"/>
  <c r="AE181" s="1"/>
  <c r="AE182" s="1"/>
  <c r="AE183" s="1"/>
  <c r="AE184" s="1"/>
  <c r="AE185" s="1"/>
  <c r="AE186" s="1"/>
  <c r="AE187" s="1"/>
  <c r="AE188" s="1"/>
  <c r="AE189" s="1"/>
  <c r="D165"/>
  <c r="F165"/>
  <c r="F166" s="1"/>
  <c r="F167" s="1"/>
  <c r="F168" s="1"/>
  <c r="F169" s="1"/>
  <c r="F170" s="1"/>
  <c r="F171" s="1"/>
  <c r="F172" s="1"/>
  <c r="F173" s="1"/>
  <c r="F174" s="1"/>
  <c r="F175" s="1"/>
  <c r="F176" s="1"/>
  <c r="F177" s="1"/>
  <c r="F178" s="1"/>
  <c r="F179" s="1"/>
  <c r="F180" s="1"/>
  <c r="F181" s="1"/>
  <c r="F182" s="1"/>
  <c r="F183" s="1"/>
  <c r="F184" s="1"/>
  <c r="F185" s="1"/>
  <c r="F186" s="1"/>
  <c r="F187" s="1"/>
  <c r="F188" s="1"/>
  <c r="F189" s="1"/>
  <c r="H165"/>
  <c r="H166" s="1"/>
  <c r="H167" s="1"/>
  <c r="H168" s="1"/>
  <c r="H169" s="1"/>
  <c r="H170" s="1"/>
  <c r="H171" s="1"/>
  <c r="H172" s="1"/>
  <c r="H173" s="1"/>
  <c r="H174" s="1"/>
  <c r="H175" s="1"/>
  <c r="H176" s="1"/>
  <c r="H177" s="1"/>
  <c r="H178" s="1"/>
  <c r="H179" s="1"/>
  <c r="H180" s="1"/>
  <c r="H181" s="1"/>
  <c r="H182" s="1"/>
  <c r="H183" s="1"/>
  <c r="H184" s="1"/>
  <c r="H185" s="1"/>
  <c r="H186" s="1"/>
  <c r="H187" s="1"/>
  <c r="H188" s="1"/>
  <c r="H189" s="1"/>
  <c r="J165"/>
  <c r="J166" s="1"/>
  <c r="J167" s="1"/>
  <c r="J168" s="1"/>
  <c r="J169" s="1"/>
  <c r="J170" s="1"/>
  <c r="J171" s="1"/>
  <c r="J172" s="1"/>
  <c r="J173" s="1"/>
  <c r="J174" s="1"/>
  <c r="J175" s="1"/>
  <c r="J176" s="1"/>
  <c r="J177" s="1"/>
  <c r="J178" s="1"/>
  <c r="J179" s="1"/>
  <c r="J180" s="1"/>
  <c r="J181" s="1"/>
  <c r="J182" s="1"/>
  <c r="J183" s="1"/>
  <c r="J184" s="1"/>
  <c r="J185" s="1"/>
  <c r="J186" s="1"/>
  <c r="J187" s="1"/>
  <c r="J188" s="1"/>
  <c r="J189" s="1"/>
  <c r="L165"/>
  <c r="L166" s="1"/>
  <c r="L167" s="1"/>
  <c r="L168" s="1"/>
  <c r="L169" s="1"/>
  <c r="L170" s="1"/>
  <c r="L171" s="1"/>
  <c r="L172" s="1"/>
  <c r="L173" s="1"/>
  <c r="L174" s="1"/>
  <c r="L175" s="1"/>
  <c r="L176" s="1"/>
  <c r="L177" s="1"/>
  <c r="L178" s="1"/>
  <c r="L179" s="1"/>
  <c r="L180" s="1"/>
  <c r="L181" s="1"/>
  <c r="L182" s="1"/>
  <c r="L183" s="1"/>
  <c r="L184" s="1"/>
  <c r="L185" s="1"/>
  <c r="L186" s="1"/>
  <c r="L187" s="1"/>
  <c r="L188" s="1"/>
  <c r="L189" s="1"/>
  <c r="N165"/>
  <c r="N166" s="1"/>
  <c r="N167" s="1"/>
  <c r="N168" s="1"/>
  <c r="N169" s="1"/>
  <c r="N170" s="1"/>
  <c r="N171" s="1"/>
  <c r="N172" s="1"/>
  <c r="N173" s="1"/>
  <c r="N174" s="1"/>
  <c r="N175" s="1"/>
  <c r="N176" s="1"/>
  <c r="N177" s="1"/>
  <c r="N178" s="1"/>
  <c r="N179" s="1"/>
  <c r="N180" s="1"/>
  <c r="N181" s="1"/>
  <c r="N182" s="1"/>
  <c r="N183" s="1"/>
  <c r="N184" s="1"/>
  <c r="N185" s="1"/>
  <c r="N186" s="1"/>
  <c r="N187" s="1"/>
  <c r="N188" s="1"/>
  <c r="N189" s="1"/>
  <c r="P165"/>
  <c r="P166" s="1"/>
  <c r="P167" s="1"/>
  <c r="P168" s="1"/>
  <c r="P169" s="1"/>
  <c r="P170" s="1"/>
  <c r="P171" s="1"/>
  <c r="P172" s="1"/>
  <c r="P173" s="1"/>
  <c r="P174" s="1"/>
  <c r="P175" s="1"/>
  <c r="P176" s="1"/>
  <c r="P177" s="1"/>
  <c r="P178" s="1"/>
  <c r="P179" s="1"/>
  <c r="P180" s="1"/>
  <c r="P181" s="1"/>
  <c r="P182" s="1"/>
  <c r="P183" s="1"/>
  <c r="P184" s="1"/>
  <c r="P185" s="1"/>
  <c r="P186" s="1"/>
  <c r="P187" s="1"/>
  <c r="P188" s="1"/>
  <c r="P189" s="1"/>
  <c r="R165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D166"/>
  <c r="D167" s="1"/>
  <c r="D168" s="1"/>
  <c r="D169" s="1"/>
  <c r="D170" s="1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R193"/>
  <c r="S193"/>
  <c r="T193"/>
  <c r="U193"/>
  <c r="V193"/>
  <c r="W193"/>
  <c r="X193"/>
  <c r="Y193"/>
  <c r="Z193"/>
  <c r="AA193"/>
  <c r="AB193"/>
  <c r="AC193"/>
  <c r="AD193"/>
  <c r="AE193"/>
  <c r="AF193"/>
  <c r="AN193"/>
  <c r="AO193"/>
  <c r="AP193"/>
  <c r="AQ193"/>
  <c r="AR193"/>
  <c r="AS193"/>
  <c r="AT193"/>
  <c r="AU193"/>
  <c r="AV193"/>
  <c r="AW193"/>
  <c r="AX193"/>
  <c r="AY193"/>
  <c r="AZ193"/>
  <c r="BA193"/>
  <c r="BB193"/>
  <c r="BC193"/>
  <c r="BD193"/>
  <c r="BE193"/>
  <c r="BF193"/>
  <c r="BG193"/>
  <c r="BH193"/>
  <c r="BI193"/>
  <c r="BJ193"/>
  <c r="BK193"/>
  <c r="BL193"/>
  <c r="BM193"/>
  <c r="BN193"/>
  <c r="BO193"/>
  <c r="BP193"/>
  <c r="BQ193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AE194"/>
  <c r="AF194"/>
  <c r="AN194"/>
  <c r="AO194"/>
  <c r="AP194"/>
  <c r="AQ194"/>
  <c r="AR194"/>
  <c r="AS194"/>
  <c r="AT194"/>
  <c r="AU194"/>
  <c r="AV194"/>
  <c r="AW194"/>
  <c r="AX194"/>
  <c r="AY194"/>
  <c r="AZ194"/>
  <c r="BA194"/>
  <c r="BB194"/>
  <c r="BC194"/>
  <c r="BD194"/>
  <c r="BE194"/>
  <c r="BF194"/>
  <c r="BG194"/>
  <c r="BH194"/>
  <c r="BI194"/>
  <c r="BJ194"/>
  <c r="BK194"/>
  <c r="BL194"/>
  <c r="BM194"/>
  <c r="BN194"/>
  <c r="BO194"/>
  <c r="BP194"/>
  <c r="BQ194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AE195"/>
  <c r="AF195"/>
  <c r="AN195"/>
  <c r="AO195"/>
  <c r="AP195"/>
  <c r="AQ195"/>
  <c r="AR195"/>
  <c r="AS195"/>
  <c r="AT195"/>
  <c r="AU195"/>
  <c r="AV195"/>
  <c r="AW195"/>
  <c r="AX195"/>
  <c r="AY195"/>
  <c r="AZ195"/>
  <c r="BA195"/>
  <c r="BB195"/>
  <c r="BC195"/>
  <c r="BD195"/>
  <c r="BE195"/>
  <c r="BF195"/>
  <c r="BG195"/>
  <c r="BH195"/>
  <c r="BI195"/>
  <c r="BJ195"/>
  <c r="BK195"/>
  <c r="BL195"/>
  <c r="BM195"/>
  <c r="BN195"/>
  <c r="BO195"/>
  <c r="BP195"/>
  <c r="BQ195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AE196"/>
  <c r="AF196"/>
  <c r="AN196"/>
  <c r="AO196"/>
  <c r="AP196"/>
  <c r="AQ196"/>
  <c r="AR196"/>
  <c r="AS196"/>
  <c r="AT196"/>
  <c r="AU196"/>
  <c r="AV196"/>
  <c r="AW196"/>
  <c r="AX196"/>
  <c r="AY196"/>
  <c r="AZ196"/>
  <c r="BA196"/>
  <c r="BB196"/>
  <c r="BC196"/>
  <c r="BD196"/>
  <c r="BE196"/>
  <c r="BF196"/>
  <c r="BG196"/>
  <c r="BH196"/>
  <c r="BI196"/>
  <c r="BJ196"/>
  <c r="BK196"/>
  <c r="BL196"/>
  <c r="BM196"/>
  <c r="BN196"/>
  <c r="BO196"/>
  <c r="BP196"/>
  <c r="BQ196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AE197"/>
  <c r="AF197"/>
  <c r="AN197"/>
  <c r="AO197"/>
  <c r="AP197"/>
  <c r="AQ197"/>
  <c r="AR197"/>
  <c r="AS197"/>
  <c r="AT197"/>
  <c r="AU197"/>
  <c r="AV197"/>
  <c r="AW197"/>
  <c r="AX197"/>
  <c r="AY197"/>
  <c r="AZ197"/>
  <c r="BA197"/>
  <c r="BB197"/>
  <c r="BC197"/>
  <c r="BD197"/>
  <c r="BE197"/>
  <c r="BF197"/>
  <c r="BG197"/>
  <c r="BH197"/>
  <c r="BI197"/>
  <c r="BJ197"/>
  <c r="BK197"/>
  <c r="BL197"/>
  <c r="BM197"/>
  <c r="BN197"/>
  <c r="BO197"/>
  <c r="BP197"/>
  <c r="BQ197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AE198"/>
  <c r="AF198"/>
  <c r="AN198"/>
  <c r="AO198"/>
  <c r="AP198"/>
  <c r="AQ198"/>
  <c r="AR198"/>
  <c r="AS198"/>
  <c r="AT198"/>
  <c r="AU198"/>
  <c r="AV198"/>
  <c r="AW198"/>
  <c r="AX198"/>
  <c r="AY198"/>
  <c r="AZ198"/>
  <c r="BA198"/>
  <c r="BB198"/>
  <c r="BC198"/>
  <c r="BD198"/>
  <c r="BE198"/>
  <c r="BF198"/>
  <c r="BG198"/>
  <c r="BH198"/>
  <c r="BI198"/>
  <c r="BJ198"/>
  <c r="BK198"/>
  <c r="BL198"/>
  <c r="BM198"/>
  <c r="BN198"/>
  <c r="BO198"/>
  <c r="BP198"/>
  <c r="BQ198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AE199"/>
  <c r="AF199"/>
  <c r="AN199"/>
  <c r="AO199"/>
  <c r="AP199"/>
  <c r="AQ199"/>
  <c r="AR199"/>
  <c r="AS199"/>
  <c r="AT199"/>
  <c r="AU199"/>
  <c r="AV199"/>
  <c r="AW199"/>
  <c r="AX199"/>
  <c r="AY199"/>
  <c r="AZ199"/>
  <c r="BA199"/>
  <c r="BB199"/>
  <c r="BC199"/>
  <c r="BD199"/>
  <c r="BE199"/>
  <c r="BF199"/>
  <c r="BG199"/>
  <c r="BH199"/>
  <c r="BI199"/>
  <c r="BJ199"/>
  <c r="BK199"/>
  <c r="BL199"/>
  <c r="BM199"/>
  <c r="BN199"/>
  <c r="BO199"/>
  <c r="BP199"/>
  <c r="BQ199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AE200"/>
  <c r="AF200"/>
  <c r="AN200"/>
  <c r="AO200"/>
  <c r="AP200"/>
  <c r="AQ200"/>
  <c r="AR200"/>
  <c r="AS200"/>
  <c r="AT200"/>
  <c r="AU200"/>
  <c r="AV200"/>
  <c r="AW200"/>
  <c r="AX200"/>
  <c r="AY200"/>
  <c r="AZ200"/>
  <c r="BA200"/>
  <c r="BB200"/>
  <c r="BC200"/>
  <c r="BD200"/>
  <c r="BE200"/>
  <c r="BF200"/>
  <c r="BG200"/>
  <c r="BH200"/>
  <c r="BI200"/>
  <c r="BJ200"/>
  <c r="BK200"/>
  <c r="BL200"/>
  <c r="BM200"/>
  <c r="BN200"/>
  <c r="BO200"/>
  <c r="BP200"/>
  <c r="BQ200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AE201"/>
  <c r="AF201"/>
  <c r="AN201"/>
  <c r="AO201"/>
  <c r="AP201"/>
  <c r="AQ201"/>
  <c r="AR201"/>
  <c r="AS201"/>
  <c r="AT201"/>
  <c r="AU201"/>
  <c r="AV201"/>
  <c r="AW201"/>
  <c r="AX201"/>
  <c r="AY201"/>
  <c r="AZ201"/>
  <c r="BA201"/>
  <c r="BB201"/>
  <c r="BC201"/>
  <c r="BD201"/>
  <c r="BE201"/>
  <c r="BF201"/>
  <c r="BG201"/>
  <c r="BH201"/>
  <c r="BI201"/>
  <c r="BJ201"/>
  <c r="BK201"/>
  <c r="BL201"/>
  <c r="BM201"/>
  <c r="BN201"/>
  <c r="BO201"/>
  <c r="BP201"/>
  <c r="BQ201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AE202"/>
  <c r="AF202"/>
  <c r="AN202"/>
  <c r="AO202"/>
  <c r="AP202"/>
  <c r="AQ202"/>
  <c r="AR202"/>
  <c r="AS202"/>
  <c r="AT202"/>
  <c r="AU202"/>
  <c r="AV202"/>
  <c r="AW202"/>
  <c r="AX202"/>
  <c r="AY202"/>
  <c r="AZ202"/>
  <c r="BA202"/>
  <c r="BB202"/>
  <c r="BC202"/>
  <c r="BD202"/>
  <c r="BE202"/>
  <c r="BF202"/>
  <c r="BG202"/>
  <c r="BH202"/>
  <c r="BI202"/>
  <c r="BJ202"/>
  <c r="BK202"/>
  <c r="BL202"/>
  <c r="BM202"/>
  <c r="BN202"/>
  <c r="BO202"/>
  <c r="BP202"/>
  <c r="BQ202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AE203"/>
  <c r="AF203"/>
  <c r="AN203"/>
  <c r="AO203"/>
  <c r="AP203"/>
  <c r="AQ203"/>
  <c r="AR203"/>
  <c r="AS203"/>
  <c r="AT203"/>
  <c r="AU203"/>
  <c r="AV203"/>
  <c r="AW203"/>
  <c r="AX203"/>
  <c r="AY203"/>
  <c r="AZ203"/>
  <c r="BA203"/>
  <c r="BB203"/>
  <c r="BC203"/>
  <c r="BD203"/>
  <c r="BE203"/>
  <c r="BF203"/>
  <c r="BG203"/>
  <c r="BH203"/>
  <c r="BI203"/>
  <c r="BJ203"/>
  <c r="BK203"/>
  <c r="BL203"/>
  <c r="BM203"/>
  <c r="BN203"/>
  <c r="BO203"/>
  <c r="BP203"/>
  <c r="BQ203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AE204"/>
  <c r="AF204"/>
  <c r="AN204"/>
  <c r="AO204"/>
  <c r="AP204"/>
  <c r="AQ204"/>
  <c r="AR204"/>
  <c r="AS204"/>
  <c r="AT204"/>
  <c r="AU204"/>
  <c r="AV204"/>
  <c r="AW204"/>
  <c r="AX204"/>
  <c r="AY204"/>
  <c r="AZ204"/>
  <c r="BA204"/>
  <c r="BB204"/>
  <c r="BC204"/>
  <c r="BD204"/>
  <c r="BE204"/>
  <c r="BF204"/>
  <c r="BG204"/>
  <c r="BH204"/>
  <c r="BI204"/>
  <c r="BJ204"/>
  <c r="BK204"/>
  <c r="BL204"/>
  <c r="BM204"/>
  <c r="BN204"/>
  <c r="BO204"/>
  <c r="BP204"/>
  <c r="BQ204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AE205"/>
  <c r="AF205"/>
  <c r="AN205"/>
  <c r="AO205"/>
  <c r="AP205"/>
  <c r="AQ205"/>
  <c r="AR205"/>
  <c r="AS205"/>
  <c r="AT205"/>
  <c r="AU205"/>
  <c r="AV205"/>
  <c r="AW205"/>
  <c r="AX205"/>
  <c r="AY205"/>
  <c r="AZ205"/>
  <c r="BA205"/>
  <c r="BB205"/>
  <c r="BC205"/>
  <c r="BD205"/>
  <c r="BE205"/>
  <c r="BF205"/>
  <c r="BG205"/>
  <c r="BH205"/>
  <c r="BI205"/>
  <c r="BJ205"/>
  <c r="BK205"/>
  <c r="BL205"/>
  <c r="BM205"/>
  <c r="BN205"/>
  <c r="BO205"/>
  <c r="BP205"/>
  <c r="BQ205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AE206"/>
  <c r="AF206"/>
  <c r="AN206"/>
  <c r="AO206"/>
  <c r="AP206"/>
  <c r="AQ206"/>
  <c r="AR206"/>
  <c r="AS206"/>
  <c r="AT206"/>
  <c r="AU206"/>
  <c r="AV206"/>
  <c r="AW206"/>
  <c r="AX206"/>
  <c r="AY206"/>
  <c r="AZ206"/>
  <c r="BA206"/>
  <c r="BB206"/>
  <c r="BC206"/>
  <c r="BD206"/>
  <c r="BE206"/>
  <c r="BF206"/>
  <c r="BG206"/>
  <c r="BH206"/>
  <c r="BI206"/>
  <c r="BJ206"/>
  <c r="BK206"/>
  <c r="BL206"/>
  <c r="BM206"/>
  <c r="BN206"/>
  <c r="BO206"/>
  <c r="BP206"/>
  <c r="BQ206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AE207"/>
  <c r="AF207"/>
  <c r="AN207"/>
  <c r="AO207"/>
  <c r="AP207"/>
  <c r="AQ207"/>
  <c r="AR207"/>
  <c r="AS207"/>
  <c r="AT207"/>
  <c r="AU207"/>
  <c r="AV207"/>
  <c r="AW207"/>
  <c r="AX207"/>
  <c r="AY207"/>
  <c r="AZ207"/>
  <c r="BA207"/>
  <c r="BB207"/>
  <c r="BC207"/>
  <c r="BD207"/>
  <c r="BE207"/>
  <c r="BF207"/>
  <c r="BG207"/>
  <c r="BH207"/>
  <c r="BI207"/>
  <c r="BJ207"/>
  <c r="BK207"/>
  <c r="BL207"/>
  <c r="BM207"/>
  <c r="BN207"/>
  <c r="BO207"/>
  <c r="BP207"/>
  <c r="BQ207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AE208"/>
  <c r="AF208"/>
  <c r="AN208"/>
  <c r="AO208"/>
  <c r="AP208"/>
  <c r="AQ208"/>
  <c r="AR208"/>
  <c r="AS208"/>
  <c r="AT208"/>
  <c r="AU208"/>
  <c r="AV208"/>
  <c r="AW208"/>
  <c r="AX208"/>
  <c r="AY208"/>
  <c r="AZ208"/>
  <c r="BA208"/>
  <c r="BB208"/>
  <c r="BC208"/>
  <c r="BD208"/>
  <c r="BE208"/>
  <c r="BF208"/>
  <c r="BG208"/>
  <c r="BH208"/>
  <c r="BI208"/>
  <c r="BJ208"/>
  <c r="BK208"/>
  <c r="BL208"/>
  <c r="BM208"/>
  <c r="BN208"/>
  <c r="BO208"/>
  <c r="BP208"/>
  <c r="BQ208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AE209"/>
  <c r="AF209"/>
  <c r="AN209"/>
  <c r="AO209"/>
  <c r="AP209"/>
  <c r="AQ209"/>
  <c r="AR209"/>
  <c r="AS209"/>
  <c r="AT209"/>
  <c r="AU209"/>
  <c r="AV209"/>
  <c r="AW209"/>
  <c r="AX209"/>
  <c r="AY209"/>
  <c r="AZ209"/>
  <c r="BA209"/>
  <c r="BB209"/>
  <c r="BC209"/>
  <c r="BD209"/>
  <c r="BE209"/>
  <c r="BF209"/>
  <c r="BG209"/>
  <c r="BH209"/>
  <c r="BI209"/>
  <c r="BJ209"/>
  <c r="BK209"/>
  <c r="BL209"/>
  <c r="BM209"/>
  <c r="BN209"/>
  <c r="BO209"/>
  <c r="BP209"/>
  <c r="BQ209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AE210"/>
  <c r="AF210"/>
  <c r="AN210"/>
  <c r="AO210"/>
  <c r="AP210"/>
  <c r="AQ210"/>
  <c r="AR210"/>
  <c r="AS210"/>
  <c r="AT210"/>
  <c r="AU210"/>
  <c r="AV210"/>
  <c r="AW210"/>
  <c r="AX210"/>
  <c r="AY210"/>
  <c r="AZ210"/>
  <c r="BA210"/>
  <c r="BB210"/>
  <c r="BC210"/>
  <c r="BD210"/>
  <c r="BE210"/>
  <c r="BF210"/>
  <c r="BG210"/>
  <c r="BH210"/>
  <c r="BI210"/>
  <c r="BJ210"/>
  <c r="BK210"/>
  <c r="BL210"/>
  <c r="BM210"/>
  <c r="BN210"/>
  <c r="BO210"/>
  <c r="BP210"/>
  <c r="BQ210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AE211"/>
  <c r="AF211"/>
  <c r="AN211"/>
  <c r="AO211"/>
  <c r="AP211"/>
  <c r="AQ211"/>
  <c r="AR211"/>
  <c r="AS211"/>
  <c r="AT211"/>
  <c r="AU211"/>
  <c r="AV211"/>
  <c r="AW211"/>
  <c r="AX211"/>
  <c r="AY211"/>
  <c r="AZ211"/>
  <c r="BA211"/>
  <c r="BB211"/>
  <c r="BC211"/>
  <c r="BD211"/>
  <c r="BE211"/>
  <c r="BF211"/>
  <c r="BG211"/>
  <c r="BH211"/>
  <c r="BI211"/>
  <c r="BJ211"/>
  <c r="BK211"/>
  <c r="BL211"/>
  <c r="BM211"/>
  <c r="BN211"/>
  <c r="BO211"/>
  <c r="BP211"/>
  <c r="BQ211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AE212"/>
  <c r="AF212"/>
  <c r="AN212"/>
  <c r="AO212"/>
  <c r="AP212"/>
  <c r="AQ212"/>
  <c r="AR212"/>
  <c r="AS212"/>
  <c r="AT212"/>
  <c r="AU212"/>
  <c r="AV212"/>
  <c r="AW212"/>
  <c r="AX212"/>
  <c r="AY212"/>
  <c r="AZ212"/>
  <c r="BA212"/>
  <c r="BB212"/>
  <c r="BC212"/>
  <c r="BD212"/>
  <c r="BE212"/>
  <c r="BF212"/>
  <c r="BG212"/>
  <c r="BH212"/>
  <c r="BI212"/>
  <c r="BJ212"/>
  <c r="BK212"/>
  <c r="BL212"/>
  <c r="BM212"/>
  <c r="BN212"/>
  <c r="BO212"/>
  <c r="BP212"/>
  <c r="BQ212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AE213"/>
  <c r="AF213"/>
  <c r="AN213"/>
  <c r="AO213"/>
  <c r="AP213"/>
  <c r="AQ213"/>
  <c r="AR213"/>
  <c r="AS213"/>
  <c r="AT213"/>
  <c r="AU213"/>
  <c r="AV213"/>
  <c r="AW213"/>
  <c r="AX213"/>
  <c r="AY213"/>
  <c r="AZ213"/>
  <c r="BA213"/>
  <c r="BB213"/>
  <c r="BC213"/>
  <c r="BD213"/>
  <c r="BE213"/>
  <c r="BF213"/>
  <c r="BG213"/>
  <c r="BH213"/>
  <c r="BI213"/>
  <c r="BJ213"/>
  <c r="BK213"/>
  <c r="BL213"/>
  <c r="BM213"/>
  <c r="BN213"/>
  <c r="BO213"/>
  <c r="BP213"/>
  <c r="BQ213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AE214"/>
  <c r="AF214"/>
  <c r="AN214"/>
  <c r="AO214"/>
  <c r="AP214"/>
  <c r="AQ214"/>
  <c r="AR214"/>
  <c r="AS214"/>
  <c r="AT214"/>
  <c r="AU214"/>
  <c r="AV214"/>
  <c r="AW214"/>
  <c r="AX214"/>
  <c r="AY214"/>
  <c r="AZ214"/>
  <c r="BA214"/>
  <c r="BB214"/>
  <c r="BC214"/>
  <c r="BD214"/>
  <c r="BE214"/>
  <c r="BF214"/>
  <c r="BG214"/>
  <c r="BH214"/>
  <c r="BI214"/>
  <c r="BJ214"/>
  <c r="BK214"/>
  <c r="BL214"/>
  <c r="BM214"/>
  <c r="BN214"/>
  <c r="BO214"/>
  <c r="BP214"/>
  <c r="BQ214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AE215"/>
  <c r="AF215"/>
  <c r="AN215"/>
  <c r="AO215"/>
  <c r="AP215"/>
  <c r="AQ215"/>
  <c r="AR215"/>
  <c r="AS215"/>
  <c r="AT215"/>
  <c r="AU215"/>
  <c r="AV215"/>
  <c r="AW215"/>
  <c r="AX215"/>
  <c r="AY215"/>
  <c r="AZ215"/>
  <c r="BA215"/>
  <c r="BB215"/>
  <c r="BC215"/>
  <c r="BD215"/>
  <c r="BE215"/>
  <c r="BF215"/>
  <c r="BG215"/>
  <c r="BH215"/>
  <c r="BI215"/>
  <c r="BJ215"/>
  <c r="BK215"/>
  <c r="BL215"/>
  <c r="BM215"/>
  <c r="BN215"/>
  <c r="BO215"/>
  <c r="BP215"/>
  <c r="BQ215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AE216"/>
  <c r="AF216"/>
  <c r="AN216"/>
  <c r="AO216"/>
  <c r="AP216"/>
  <c r="AQ216"/>
  <c r="AR216"/>
  <c r="AS216"/>
  <c r="AT216"/>
  <c r="AU216"/>
  <c r="AV216"/>
  <c r="AW216"/>
  <c r="AX216"/>
  <c r="AY216"/>
  <c r="AZ216"/>
  <c r="BA216"/>
  <c r="BB216"/>
  <c r="BC216"/>
  <c r="BD216"/>
  <c r="BE216"/>
  <c r="BF216"/>
  <c r="BG216"/>
  <c r="BH216"/>
  <c r="BI216"/>
  <c r="BJ216"/>
  <c r="BK216"/>
  <c r="BL216"/>
  <c r="BM216"/>
  <c r="BN216"/>
  <c r="BO216"/>
  <c r="BP216"/>
  <c r="BQ216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AE217"/>
  <c r="AF217"/>
  <c r="AN217"/>
  <c r="AO217"/>
  <c r="AP217"/>
  <c r="AQ217"/>
  <c r="AR217"/>
  <c r="AS217"/>
  <c r="AT217"/>
  <c r="AU217"/>
  <c r="AV217"/>
  <c r="AW217"/>
  <c r="AX217"/>
  <c r="AY217"/>
  <c r="AZ217"/>
  <c r="BA217"/>
  <c r="BB217"/>
  <c r="BC217"/>
  <c r="BD217"/>
  <c r="BE217"/>
  <c r="BF217"/>
  <c r="BG217"/>
  <c r="BH217"/>
  <c r="BI217"/>
  <c r="BJ217"/>
  <c r="BK217"/>
  <c r="BL217"/>
  <c r="BM217"/>
  <c r="BN217"/>
  <c r="BO217"/>
  <c r="BP217"/>
  <c r="BQ217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AE218"/>
  <c r="AF218"/>
  <c r="AN218"/>
  <c r="AO218"/>
  <c r="AP218"/>
  <c r="AQ218"/>
  <c r="AR218"/>
  <c r="AS218"/>
  <c r="AT218"/>
  <c r="AU218"/>
  <c r="AV218"/>
  <c r="AW218"/>
  <c r="AX218"/>
  <c r="AY218"/>
  <c r="AZ218"/>
  <c r="BA218"/>
  <c r="BB218"/>
  <c r="BC218"/>
  <c r="BD218"/>
  <c r="BE218"/>
  <c r="BF218"/>
  <c r="BG218"/>
  <c r="BH218"/>
  <c r="BI218"/>
  <c r="BJ218"/>
  <c r="BK218"/>
  <c r="BL218"/>
  <c r="BM218"/>
  <c r="BN218"/>
  <c r="BO218"/>
  <c r="BP218"/>
  <c r="BQ218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AE219"/>
  <c r="AF219"/>
  <c r="AN219"/>
  <c r="AO219"/>
  <c r="AP219"/>
  <c r="AQ219"/>
  <c r="AR219"/>
  <c r="AS219"/>
  <c r="AT219"/>
  <c r="AU219"/>
  <c r="AV219"/>
  <c r="AW219"/>
  <c r="AX219"/>
  <c r="AY219"/>
  <c r="AZ219"/>
  <c r="BA219"/>
  <c r="BB219"/>
  <c r="BC219"/>
  <c r="BD219"/>
  <c r="BE219"/>
  <c r="BF219"/>
  <c r="BG219"/>
  <c r="BH219"/>
  <c r="BI219"/>
  <c r="BJ219"/>
  <c r="BK219"/>
  <c r="BL219"/>
  <c r="BM219"/>
  <c r="BN219"/>
  <c r="BO219"/>
  <c r="BP219"/>
  <c r="BQ219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AE220"/>
  <c r="AF220"/>
  <c r="AN220"/>
  <c r="AO220"/>
  <c r="AP220"/>
  <c r="AQ220"/>
  <c r="AR220"/>
  <c r="AS220"/>
  <c r="AT220"/>
  <c r="AU220"/>
  <c r="AV220"/>
  <c r="AW220"/>
  <c r="AX220"/>
  <c r="AY220"/>
  <c r="AZ220"/>
  <c r="BA220"/>
  <c r="BB220"/>
  <c r="BC220"/>
  <c r="BD220"/>
  <c r="BE220"/>
  <c r="BF220"/>
  <c r="BG220"/>
  <c r="BH220"/>
  <c r="BI220"/>
  <c r="BJ220"/>
  <c r="BK220"/>
  <c r="BL220"/>
  <c r="BM220"/>
  <c r="BN220"/>
  <c r="BO220"/>
  <c r="BP220"/>
  <c r="BQ220"/>
  <c r="S255"/>
  <c r="T255"/>
  <c r="U255"/>
  <c r="V255"/>
  <c r="W255"/>
  <c r="X255"/>
  <c r="Y255"/>
  <c r="Z255"/>
  <c r="AA255"/>
  <c r="AB255"/>
  <c r="AC255"/>
  <c r="AD255"/>
  <c r="AE255"/>
  <c r="AF255"/>
  <c r="AI255"/>
  <c r="AJ255"/>
  <c r="AK255"/>
  <c r="AL255"/>
  <c r="AM255"/>
  <c r="AN255"/>
  <c r="AO255"/>
  <c r="AP255"/>
  <c r="AQ255"/>
  <c r="AR255"/>
  <c r="AS255"/>
  <c r="AT255"/>
  <c r="AU255"/>
  <c r="AV255"/>
  <c r="AW255"/>
  <c r="AX255"/>
  <c r="AY255"/>
  <c r="AZ255"/>
  <c r="BA255"/>
  <c r="BB255"/>
  <c r="BC255"/>
  <c r="BD255"/>
  <c r="BE255"/>
  <c r="BF255"/>
  <c r="BG255"/>
  <c r="BH255"/>
  <c r="BI255"/>
  <c r="BJ255"/>
  <c r="BK255"/>
  <c r="BL255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AE256"/>
  <c r="AF256"/>
  <c r="AI256"/>
  <c r="AJ256"/>
  <c r="AK256"/>
  <c r="AL256"/>
  <c r="AM256"/>
  <c r="AN256"/>
  <c r="AO256"/>
  <c r="AP256"/>
  <c r="AQ256"/>
  <c r="AR256"/>
  <c r="AS256"/>
  <c r="AT256"/>
  <c r="AU256"/>
  <c r="AV256"/>
  <c r="AW256"/>
  <c r="AX256"/>
  <c r="AY256"/>
  <c r="AZ256"/>
  <c r="BA256"/>
  <c r="BB256"/>
  <c r="BC256"/>
  <c r="BD256"/>
  <c r="BE256"/>
  <c r="BF256"/>
  <c r="BG256"/>
  <c r="BH256"/>
  <c r="BI256"/>
  <c r="BJ256"/>
  <c r="BK256"/>
  <c r="BL256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AE257"/>
  <c r="AF257"/>
  <c r="AI257"/>
  <c r="AJ257"/>
  <c r="AK257"/>
  <c r="AL257"/>
  <c r="AM257"/>
  <c r="AN257"/>
  <c r="AO257"/>
  <c r="AP257"/>
  <c r="AQ257"/>
  <c r="AR257"/>
  <c r="AS257"/>
  <c r="AT257"/>
  <c r="AU257"/>
  <c r="AV257"/>
  <c r="AW257"/>
  <c r="AX257"/>
  <c r="AY257"/>
  <c r="AZ257"/>
  <c r="BA257"/>
  <c r="BB257"/>
  <c r="BC257"/>
  <c r="BD257"/>
  <c r="BE257"/>
  <c r="BF257"/>
  <c r="BG257"/>
  <c r="BH257"/>
  <c r="BI257"/>
  <c r="BJ257"/>
  <c r="BK257"/>
  <c r="BL257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AE258"/>
  <c r="AF258"/>
  <c r="AI258"/>
  <c r="AJ258"/>
  <c r="AK258"/>
  <c r="AL258"/>
  <c r="AM258"/>
  <c r="AN258"/>
  <c r="AO258"/>
  <c r="AP258"/>
  <c r="AQ258"/>
  <c r="AR258"/>
  <c r="AS258"/>
  <c r="AT258"/>
  <c r="AU258"/>
  <c r="AV258"/>
  <c r="AW258"/>
  <c r="AX258"/>
  <c r="AY258"/>
  <c r="AZ258"/>
  <c r="BA258"/>
  <c r="BB258"/>
  <c r="BC258"/>
  <c r="BD258"/>
  <c r="BE258"/>
  <c r="BF258"/>
  <c r="BG258"/>
  <c r="BH258"/>
  <c r="BI258"/>
  <c r="BJ258"/>
  <c r="BK258"/>
  <c r="BL258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AE259"/>
  <c r="AF259"/>
  <c r="AI259"/>
  <c r="AJ259"/>
  <c r="AK259"/>
  <c r="AL259"/>
  <c r="AM259"/>
  <c r="AN259"/>
  <c r="AO259"/>
  <c r="AP259"/>
  <c r="AQ259"/>
  <c r="AR259"/>
  <c r="AS259"/>
  <c r="AT259"/>
  <c r="AU259"/>
  <c r="AV259"/>
  <c r="AW259"/>
  <c r="AX259"/>
  <c r="AY259"/>
  <c r="AZ259"/>
  <c r="BA259"/>
  <c r="BB259"/>
  <c r="BC259"/>
  <c r="BD259"/>
  <c r="BE259"/>
  <c r="BF259"/>
  <c r="BG259"/>
  <c r="BH259"/>
  <c r="BI259"/>
  <c r="BJ259"/>
  <c r="BK259"/>
  <c r="BL259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AE260"/>
  <c r="AF260"/>
  <c r="AI260"/>
  <c r="AJ260"/>
  <c r="AK260"/>
  <c r="AL260"/>
  <c r="AM260"/>
  <c r="AN260"/>
  <c r="AO260"/>
  <c r="AP260"/>
  <c r="AQ260"/>
  <c r="AR260"/>
  <c r="AS260"/>
  <c r="AT260"/>
  <c r="AU260"/>
  <c r="AV260"/>
  <c r="AW260"/>
  <c r="AX260"/>
  <c r="AY260"/>
  <c r="AZ260"/>
  <c r="BA260"/>
  <c r="BB260"/>
  <c r="BC260"/>
  <c r="BD260"/>
  <c r="BE260"/>
  <c r="BF260"/>
  <c r="BG260"/>
  <c r="BH260"/>
  <c r="BI260"/>
  <c r="BJ260"/>
  <c r="BK260"/>
  <c r="BL260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AE261"/>
  <c r="AF261"/>
  <c r="AI261"/>
  <c r="AJ261"/>
  <c r="AK261"/>
  <c r="AL261"/>
  <c r="AM261"/>
  <c r="AN261"/>
  <c r="AO261"/>
  <c r="AP261"/>
  <c r="AQ261"/>
  <c r="AR261"/>
  <c r="AS261"/>
  <c r="AT261"/>
  <c r="AU261"/>
  <c r="AV261"/>
  <c r="AW261"/>
  <c r="AX261"/>
  <c r="AY261"/>
  <c r="AZ261"/>
  <c r="BA261"/>
  <c r="BB261"/>
  <c r="BC261"/>
  <c r="BD261"/>
  <c r="BE261"/>
  <c r="BF261"/>
  <c r="BG261"/>
  <c r="BH261"/>
  <c r="BI261"/>
  <c r="BJ261"/>
  <c r="BK261"/>
  <c r="BL261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AE262"/>
  <c r="AF262"/>
  <c r="AI262"/>
  <c r="AJ262"/>
  <c r="AK262"/>
  <c r="AL262"/>
  <c r="AM262"/>
  <c r="AN262"/>
  <c r="AO262"/>
  <c r="AP262"/>
  <c r="AQ262"/>
  <c r="AR262"/>
  <c r="AS262"/>
  <c r="AT262"/>
  <c r="AU262"/>
  <c r="AV262"/>
  <c r="AW262"/>
  <c r="AX262"/>
  <c r="AY262"/>
  <c r="AZ262"/>
  <c r="BA262"/>
  <c r="BB262"/>
  <c r="BC262"/>
  <c r="BD262"/>
  <c r="BE262"/>
  <c r="BF262"/>
  <c r="BG262"/>
  <c r="BH262"/>
  <c r="BI262"/>
  <c r="BJ262"/>
  <c r="BK262"/>
  <c r="BL262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AE263"/>
  <c r="AF263"/>
  <c r="AI263"/>
  <c r="AJ263"/>
  <c r="AK263"/>
  <c r="AL263"/>
  <c r="AM263"/>
  <c r="AN263"/>
  <c r="AO263"/>
  <c r="AP263"/>
  <c r="AQ263"/>
  <c r="AR263"/>
  <c r="AS263"/>
  <c r="AT263"/>
  <c r="AU263"/>
  <c r="AV263"/>
  <c r="AW263"/>
  <c r="AX263"/>
  <c r="AY263"/>
  <c r="AZ263"/>
  <c r="BA263"/>
  <c r="BB263"/>
  <c r="BC263"/>
  <c r="BD263"/>
  <c r="BE263"/>
  <c r="BF263"/>
  <c r="BG263"/>
  <c r="BH263"/>
  <c r="BI263"/>
  <c r="BJ263"/>
  <c r="BK263"/>
  <c r="BL263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AE264"/>
  <c r="AF264"/>
  <c r="AI264"/>
  <c r="AJ264"/>
  <c r="AK264"/>
  <c r="AL264"/>
  <c r="AM264"/>
  <c r="AN264"/>
  <c r="AO264"/>
  <c r="AP264"/>
  <c r="AQ264"/>
  <c r="AR264"/>
  <c r="AS264"/>
  <c r="AT264"/>
  <c r="AU264"/>
  <c r="AV264"/>
  <c r="AW264"/>
  <c r="AX264"/>
  <c r="AY264"/>
  <c r="AZ264"/>
  <c r="BA264"/>
  <c r="BB264"/>
  <c r="BC264"/>
  <c r="BD264"/>
  <c r="BE264"/>
  <c r="BF264"/>
  <c r="BG264"/>
  <c r="BH264"/>
  <c r="BI264"/>
  <c r="BJ264"/>
  <c r="BK264"/>
  <c r="BL264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AE265"/>
  <c r="AF265"/>
  <c r="AI265"/>
  <c r="AJ265"/>
  <c r="AK265"/>
  <c r="AL265"/>
  <c r="AM265"/>
  <c r="AN265"/>
  <c r="AO265"/>
  <c r="AP265"/>
  <c r="AQ265"/>
  <c r="AR265"/>
  <c r="AS265"/>
  <c r="AT265"/>
  <c r="AU265"/>
  <c r="AV265"/>
  <c r="AW265"/>
  <c r="AX265"/>
  <c r="AY265"/>
  <c r="AZ265"/>
  <c r="BA265"/>
  <c r="BB265"/>
  <c r="BC265"/>
  <c r="BD265"/>
  <c r="BE265"/>
  <c r="BF265"/>
  <c r="BG265"/>
  <c r="BH265"/>
  <c r="BI265"/>
  <c r="BJ265"/>
  <c r="BK265"/>
  <c r="BL265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AE266"/>
  <c r="AF266"/>
  <c r="AI266"/>
  <c r="AJ266"/>
  <c r="AK266"/>
  <c r="AL266"/>
  <c r="AM266"/>
  <c r="AN266"/>
  <c r="AO266"/>
  <c r="AP266"/>
  <c r="AQ266"/>
  <c r="AR266"/>
  <c r="AS266"/>
  <c r="AT266"/>
  <c r="AU266"/>
  <c r="AV266"/>
  <c r="AW266"/>
  <c r="AX266"/>
  <c r="AY266"/>
  <c r="AZ266"/>
  <c r="BA266"/>
  <c r="BB266"/>
  <c r="BC266"/>
  <c r="BD266"/>
  <c r="BE266"/>
  <c r="BF266"/>
  <c r="BG266"/>
  <c r="BH266"/>
  <c r="BI266"/>
  <c r="BJ266"/>
  <c r="BK266"/>
  <c r="BL266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AE267"/>
  <c r="AF267"/>
  <c r="AI267"/>
  <c r="AJ267"/>
  <c r="AK267"/>
  <c r="AL267"/>
  <c r="AM267"/>
  <c r="AN267"/>
  <c r="AO267"/>
  <c r="AP267"/>
  <c r="AQ267"/>
  <c r="AR267"/>
  <c r="AS267"/>
  <c r="AT267"/>
  <c r="AU267"/>
  <c r="AV267"/>
  <c r="AW267"/>
  <c r="AX267"/>
  <c r="AY267"/>
  <c r="AZ267"/>
  <c r="BA267"/>
  <c r="BB267"/>
  <c r="BC267"/>
  <c r="BD267"/>
  <c r="BE267"/>
  <c r="BF267"/>
  <c r="BG267"/>
  <c r="BH267"/>
  <c r="BI267"/>
  <c r="BJ267"/>
  <c r="BK267"/>
  <c r="BL267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AE268"/>
  <c r="AF268"/>
  <c r="AI268"/>
  <c r="AJ268"/>
  <c r="AK268"/>
  <c r="AL268"/>
  <c r="AM268"/>
  <c r="AN268"/>
  <c r="AO268"/>
  <c r="AP268"/>
  <c r="AQ268"/>
  <c r="AR268"/>
  <c r="AS268"/>
  <c r="AT268"/>
  <c r="AU268"/>
  <c r="AV268"/>
  <c r="AW268"/>
  <c r="AX268"/>
  <c r="AY268"/>
  <c r="AZ268"/>
  <c r="BA268"/>
  <c r="BB268"/>
  <c r="BC268"/>
  <c r="BD268"/>
  <c r="BE268"/>
  <c r="BF268"/>
  <c r="BG268"/>
  <c r="BH268"/>
  <c r="BI268"/>
  <c r="BJ268"/>
  <c r="BK268"/>
  <c r="BL268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AE269"/>
  <c r="AF269"/>
  <c r="AI269"/>
  <c r="AJ269"/>
  <c r="AK269"/>
  <c r="AL269"/>
  <c r="AM269"/>
  <c r="AN269"/>
  <c r="AO269"/>
  <c r="AP269"/>
  <c r="AQ269"/>
  <c r="AR269"/>
  <c r="AS269"/>
  <c r="AT269"/>
  <c r="AU269"/>
  <c r="AV269"/>
  <c r="AW269"/>
  <c r="AX269"/>
  <c r="AY269"/>
  <c r="AZ269"/>
  <c r="BA269"/>
  <c r="BB269"/>
  <c r="BC269"/>
  <c r="BD269"/>
  <c r="BE269"/>
  <c r="BF269"/>
  <c r="BG269"/>
  <c r="BH269"/>
  <c r="BI269"/>
  <c r="BJ269"/>
  <c r="BK269"/>
  <c r="BL269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AE270"/>
  <c r="AF270"/>
  <c r="AI270"/>
  <c r="AJ270"/>
  <c r="AK270"/>
  <c r="AL270"/>
  <c r="AM270"/>
  <c r="AN270"/>
  <c r="AO270"/>
  <c r="AP270"/>
  <c r="AQ270"/>
  <c r="AR270"/>
  <c r="AS270"/>
  <c r="AT270"/>
  <c r="AU270"/>
  <c r="AV270"/>
  <c r="AW270"/>
  <c r="AX270"/>
  <c r="AY270"/>
  <c r="AZ270"/>
  <c r="BA270"/>
  <c r="BB270"/>
  <c r="BC270"/>
  <c r="BD270"/>
  <c r="BE270"/>
  <c r="BF270"/>
  <c r="BG270"/>
  <c r="BH270"/>
  <c r="BI270"/>
  <c r="BJ270"/>
  <c r="BK270"/>
  <c r="BL270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AE271"/>
  <c r="AF271"/>
  <c r="AI271"/>
  <c r="AJ271"/>
  <c r="AK271"/>
  <c r="AL271"/>
  <c r="AM271"/>
  <c r="AN271"/>
  <c r="AO271"/>
  <c r="AP271"/>
  <c r="AQ271"/>
  <c r="AR271"/>
  <c r="AS271"/>
  <c r="AT271"/>
  <c r="AU271"/>
  <c r="AV271"/>
  <c r="AW271"/>
  <c r="AX271"/>
  <c r="AY271"/>
  <c r="AZ271"/>
  <c r="BA271"/>
  <c r="BB271"/>
  <c r="BC271"/>
  <c r="BD271"/>
  <c r="BE271"/>
  <c r="BF271"/>
  <c r="BG271"/>
  <c r="BH271"/>
  <c r="BI271"/>
  <c r="BJ271"/>
  <c r="BK271"/>
  <c r="BL271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AE272"/>
  <c r="AF272"/>
  <c r="AI272"/>
  <c r="AJ272"/>
  <c r="AK272"/>
  <c r="AL272"/>
  <c r="AM272"/>
  <c r="AN272"/>
  <c r="AO272"/>
  <c r="AP272"/>
  <c r="AQ272"/>
  <c r="AR272"/>
  <c r="AS272"/>
  <c r="AT272"/>
  <c r="AU272"/>
  <c r="AV272"/>
  <c r="AW272"/>
  <c r="AX272"/>
  <c r="AY272"/>
  <c r="AZ272"/>
  <c r="BA272"/>
  <c r="BB272"/>
  <c r="BC272"/>
  <c r="BD272"/>
  <c r="BE272"/>
  <c r="BF272"/>
  <c r="BG272"/>
  <c r="BH272"/>
  <c r="BI272"/>
  <c r="BJ272"/>
  <c r="BK272"/>
  <c r="BL272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AE273"/>
  <c r="AF273"/>
  <c r="AI273"/>
  <c r="AJ273"/>
  <c r="AK273"/>
  <c r="AL273"/>
  <c r="AM273"/>
  <c r="AN273"/>
  <c r="AO273"/>
  <c r="AP273"/>
  <c r="AQ273"/>
  <c r="AR273"/>
  <c r="AS273"/>
  <c r="AT273"/>
  <c r="AU273"/>
  <c r="AV273"/>
  <c r="AW273"/>
  <c r="AX273"/>
  <c r="AY273"/>
  <c r="AZ273"/>
  <c r="BA273"/>
  <c r="BB273"/>
  <c r="BC273"/>
  <c r="BD273"/>
  <c r="BE273"/>
  <c r="BF273"/>
  <c r="BG273"/>
  <c r="BH273"/>
  <c r="BI273"/>
  <c r="BJ273"/>
  <c r="BK273"/>
  <c r="BL273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AE274"/>
  <c r="AF274"/>
  <c r="AI274"/>
  <c r="AJ274"/>
  <c r="AK274"/>
  <c r="AL274"/>
  <c r="AM274"/>
  <c r="AN274"/>
  <c r="AO274"/>
  <c r="AP274"/>
  <c r="AQ274"/>
  <c r="AR274"/>
  <c r="AS274"/>
  <c r="AT274"/>
  <c r="AU274"/>
  <c r="AV274"/>
  <c r="AW274"/>
  <c r="AX274"/>
  <c r="AY274"/>
  <c r="AZ274"/>
  <c r="BA274"/>
  <c r="BB274"/>
  <c r="BC274"/>
  <c r="BD274"/>
  <c r="BE274"/>
  <c r="BF274"/>
  <c r="BG274"/>
  <c r="BH274"/>
  <c r="BI274"/>
  <c r="BJ274"/>
  <c r="BK274"/>
  <c r="BL274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AE275"/>
  <c r="AF275"/>
  <c r="AI275"/>
  <c r="AJ275"/>
  <c r="AK275"/>
  <c r="AL275"/>
  <c r="AM275"/>
  <c r="AN275"/>
  <c r="AO275"/>
  <c r="AP275"/>
  <c r="AQ275"/>
  <c r="AR275"/>
  <c r="AS275"/>
  <c r="AT275"/>
  <c r="AU275"/>
  <c r="AV275"/>
  <c r="AW275"/>
  <c r="AX275"/>
  <c r="AY275"/>
  <c r="AZ275"/>
  <c r="BA275"/>
  <c r="BB275"/>
  <c r="BC275"/>
  <c r="BD275"/>
  <c r="BE275"/>
  <c r="BF275"/>
  <c r="BG275"/>
  <c r="BH275"/>
  <c r="BI275"/>
  <c r="BJ275"/>
  <c r="BK275"/>
  <c r="BL275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AE276"/>
  <c r="AF276"/>
  <c r="AI276"/>
  <c r="AJ276"/>
  <c r="AK276"/>
  <c r="AL276"/>
  <c r="AM276"/>
  <c r="AN276"/>
  <c r="AO276"/>
  <c r="AP276"/>
  <c r="AQ276"/>
  <c r="AR276"/>
  <c r="AS276"/>
  <c r="AT276"/>
  <c r="AU276"/>
  <c r="AV276"/>
  <c r="AW276"/>
  <c r="AX276"/>
  <c r="AY276"/>
  <c r="AZ276"/>
  <c r="BA276"/>
  <c r="BB276"/>
  <c r="BC276"/>
  <c r="BD276"/>
  <c r="BE276"/>
  <c r="BF276"/>
  <c r="BG276"/>
  <c r="BH276"/>
  <c r="BI276"/>
  <c r="BJ276"/>
  <c r="BK276"/>
  <c r="BL276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AE277"/>
  <c r="AF277"/>
  <c r="AI277"/>
  <c r="AJ277"/>
  <c r="AK277"/>
  <c r="AL277"/>
  <c r="AM277"/>
  <c r="AN277"/>
  <c r="AO277"/>
  <c r="AP277"/>
  <c r="AQ277"/>
  <c r="AR277"/>
  <c r="AS277"/>
  <c r="AT277"/>
  <c r="AU277"/>
  <c r="AV277"/>
  <c r="AW277"/>
  <c r="AX277"/>
  <c r="AY277"/>
  <c r="AZ277"/>
  <c r="BA277"/>
  <c r="BB277"/>
  <c r="BC277"/>
  <c r="BD277"/>
  <c r="BE277"/>
  <c r="BF277"/>
  <c r="BG277"/>
  <c r="BH277"/>
  <c r="BI277"/>
  <c r="BJ277"/>
  <c r="BK277"/>
  <c r="BL277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AE278"/>
  <c r="AF278"/>
  <c r="AI278"/>
  <c r="AJ278"/>
  <c r="AK278"/>
  <c r="AL278"/>
  <c r="AM278"/>
  <c r="AN278"/>
  <c r="AO278"/>
  <c r="AP278"/>
  <c r="AQ278"/>
  <c r="AR278"/>
  <c r="AS278"/>
  <c r="AT278"/>
  <c r="AU278"/>
  <c r="AV278"/>
  <c r="AW278"/>
  <c r="AX278"/>
  <c r="AY278"/>
  <c r="AZ278"/>
  <c r="BA278"/>
  <c r="BB278"/>
  <c r="BC278"/>
  <c r="BD278"/>
  <c r="BE278"/>
  <c r="BF278"/>
  <c r="BG278"/>
  <c r="BH278"/>
  <c r="BI278"/>
  <c r="BJ278"/>
  <c r="BK278"/>
  <c r="BL278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AE279"/>
  <c r="AF279"/>
  <c r="AI279"/>
  <c r="AJ279"/>
  <c r="AK279"/>
  <c r="AL279"/>
  <c r="AM279"/>
  <c r="AN279"/>
  <c r="AO279"/>
  <c r="AP279"/>
  <c r="AQ279"/>
  <c r="AR279"/>
  <c r="AS279"/>
  <c r="AT279"/>
  <c r="AU279"/>
  <c r="AV279"/>
  <c r="AW279"/>
  <c r="AX279"/>
  <c r="AY279"/>
  <c r="AZ279"/>
  <c r="BA279"/>
  <c r="BB279"/>
  <c r="BC279"/>
  <c r="BD279"/>
  <c r="BE279"/>
  <c r="BF279"/>
  <c r="BG279"/>
  <c r="BH279"/>
  <c r="BI279"/>
  <c r="BJ279"/>
  <c r="BK279"/>
  <c r="BL279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AE280"/>
  <c r="AF280"/>
  <c r="AI280"/>
  <c r="AJ280"/>
  <c r="AK280"/>
  <c r="AL280"/>
  <c r="AM280"/>
  <c r="AN280"/>
  <c r="AO280"/>
  <c r="AP280"/>
  <c r="AQ280"/>
  <c r="AR280"/>
  <c r="AS280"/>
  <c r="AT280"/>
  <c r="AU280"/>
  <c r="AV280"/>
  <c r="AW280"/>
  <c r="AX280"/>
  <c r="AY280"/>
  <c r="AZ280"/>
  <c r="BA280"/>
  <c r="BB280"/>
  <c r="BC280"/>
  <c r="BD280"/>
  <c r="BE280"/>
  <c r="BF280"/>
  <c r="BG280"/>
  <c r="BH280"/>
  <c r="BI280"/>
  <c r="BJ280"/>
  <c r="BK280"/>
  <c r="BL280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AE281"/>
  <c r="AF281"/>
  <c r="AI281"/>
  <c r="AJ281"/>
  <c r="AK281"/>
  <c r="AL281"/>
  <c r="AM281"/>
  <c r="AN281"/>
  <c r="AO281"/>
  <c r="AP281"/>
  <c r="AQ281"/>
  <c r="AR281"/>
  <c r="AS281"/>
  <c r="AT281"/>
  <c r="AU281"/>
  <c r="AV281"/>
  <c r="AW281"/>
  <c r="AX281"/>
  <c r="AY281"/>
  <c r="AZ281"/>
  <c r="BA281"/>
  <c r="BB281"/>
  <c r="BC281"/>
  <c r="BD281"/>
  <c r="BE281"/>
  <c r="BF281"/>
  <c r="BG281"/>
  <c r="BH281"/>
  <c r="BI281"/>
  <c r="BJ281"/>
  <c r="BK281"/>
  <c r="BL281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AE282"/>
  <c r="AF282"/>
  <c r="AI282"/>
  <c r="AJ282"/>
  <c r="AK282"/>
  <c r="AL282"/>
  <c r="AM282"/>
  <c r="AN282"/>
  <c r="AO282"/>
  <c r="AP282"/>
  <c r="AQ282"/>
  <c r="AR282"/>
  <c r="AS282"/>
  <c r="AT282"/>
  <c r="AU282"/>
  <c r="AV282"/>
  <c r="AW282"/>
  <c r="AX282"/>
  <c r="AY282"/>
  <c r="AZ282"/>
  <c r="BA282"/>
  <c r="BB282"/>
  <c r="BC282"/>
  <c r="BD282"/>
  <c r="BE282"/>
  <c r="BF282"/>
  <c r="BG282"/>
  <c r="BH282"/>
  <c r="BI282"/>
  <c r="BJ282"/>
  <c r="BK282"/>
  <c r="BL282"/>
  <c r="U286"/>
  <c r="V286"/>
  <c r="W286"/>
  <c r="X286"/>
  <c r="Y286"/>
  <c r="Z286"/>
  <c r="AA286"/>
  <c r="AB286"/>
  <c r="AC286"/>
  <c r="AD286"/>
  <c r="AE286"/>
  <c r="AF286"/>
  <c r="AG286"/>
  <c r="AH286"/>
  <c r="AI286"/>
  <c r="AJ286"/>
  <c r="AM286"/>
  <c r="AN286"/>
  <c r="AO286"/>
  <c r="AP286"/>
  <c r="AQ286"/>
  <c r="AR286"/>
  <c r="AS286"/>
  <c r="AT286"/>
  <c r="AU286"/>
  <c r="AV286"/>
  <c r="AW286"/>
  <c r="AX286"/>
  <c r="AY286"/>
  <c r="AZ286"/>
  <c r="BA286"/>
  <c r="BB286"/>
  <c r="BC286"/>
  <c r="BD286"/>
  <c r="BE286"/>
  <c r="BF286"/>
  <c r="BG286"/>
  <c r="BH286"/>
  <c r="BI286"/>
  <c r="BJ286"/>
  <c r="BK286"/>
  <c r="BL286"/>
  <c r="BM286"/>
  <c r="BN286"/>
  <c r="BO286"/>
  <c r="BP286"/>
  <c r="BQ286"/>
  <c r="BR286"/>
  <c r="BS286"/>
  <c r="BT286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AE287"/>
  <c r="AF287"/>
  <c r="AG287"/>
  <c r="AH287"/>
  <c r="AI287"/>
  <c r="AJ287"/>
  <c r="AM287"/>
  <c r="AN287"/>
  <c r="AO287"/>
  <c r="AP287"/>
  <c r="AQ287"/>
  <c r="AR287"/>
  <c r="AS287"/>
  <c r="AT287"/>
  <c r="AU287"/>
  <c r="AV287"/>
  <c r="AW287"/>
  <c r="AX287"/>
  <c r="AY287"/>
  <c r="AZ287"/>
  <c r="BA287"/>
  <c r="BB287"/>
  <c r="BC287"/>
  <c r="BD287"/>
  <c r="BE287"/>
  <c r="BF287"/>
  <c r="BG287"/>
  <c r="BH287"/>
  <c r="BI287"/>
  <c r="BJ287"/>
  <c r="BK287"/>
  <c r="BL287"/>
  <c r="BM287"/>
  <c r="BN287"/>
  <c r="BO287"/>
  <c r="BP287"/>
  <c r="BQ287"/>
  <c r="BR287"/>
  <c r="BS287"/>
  <c r="BT287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AE288"/>
  <c r="AF288"/>
  <c r="AG288"/>
  <c r="AH288"/>
  <c r="AI288"/>
  <c r="AJ288"/>
  <c r="AM288"/>
  <c r="AN288"/>
  <c r="AO288"/>
  <c r="AP288"/>
  <c r="AQ288"/>
  <c r="AR288"/>
  <c r="AS288"/>
  <c r="AT288"/>
  <c r="AU288"/>
  <c r="AV288"/>
  <c r="AW288"/>
  <c r="AX288"/>
  <c r="AY288"/>
  <c r="AZ288"/>
  <c r="BA288"/>
  <c r="BB288"/>
  <c r="BC288"/>
  <c r="BD288"/>
  <c r="BE288"/>
  <c r="BF288"/>
  <c r="BG288"/>
  <c r="BH288"/>
  <c r="BI288"/>
  <c r="BJ288"/>
  <c r="BK288"/>
  <c r="BL288"/>
  <c r="BM288"/>
  <c r="BN288"/>
  <c r="BO288"/>
  <c r="BP288"/>
  <c r="BQ288"/>
  <c r="BR288"/>
  <c r="BS288"/>
  <c r="BT288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AE289"/>
  <c r="AF289"/>
  <c r="AG289"/>
  <c r="AH289"/>
  <c r="AI289"/>
  <c r="AJ289"/>
  <c r="AM289"/>
  <c r="AN289"/>
  <c r="AO289"/>
  <c r="AP289"/>
  <c r="AQ289"/>
  <c r="AR289"/>
  <c r="AS289"/>
  <c r="AT289"/>
  <c r="AU289"/>
  <c r="AV289"/>
  <c r="AW289"/>
  <c r="AX289"/>
  <c r="AY289"/>
  <c r="AZ289"/>
  <c r="BA289"/>
  <c r="BB289"/>
  <c r="BC289"/>
  <c r="BD289"/>
  <c r="BE289"/>
  <c r="BF289"/>
  <c r="BG289"/>
  <c r="BH289"/>
  <c r="BI289"/>
  <c r="BJ289"/>
  <c r="BK289"/>
  <c r="BL289"/>
  <c r="BM289"/>
  <c r="BN289"/>
  <c r="BO289"/>
  <c r="BP289"/>
  <c r="BQ289"/>
  <c r="BR289"/>
  <c r="BS289"/>
  <c r="BT289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AE290"/>
  <c r="AF290"/>
  <c r="AG290"/>
  <c r="AH290"/>
  <c r="AI290"/>
  <c r="AJ290"/>
  <c r="AM290"/>
  <c r="AN290"/>
  <c r="AO290"/>
  <c r="AP290"/>
  <c r="AQ290"/>
  <c r="AR290"/>
  <c r="AS290"/>
  <c r="AT290"/>
  <c r="AU290"/>
  <c r="AV290"/>
  <c r="AW290"/>
  <c r="AX290"/>
  <c r="AY290"/>
  <c r="AZ290"/>
  <c r="BA290"/>
  <c r="BB290"/>
  <c r="BC290"/>
  <c r="BD290"/>
  <c r="BE290"/>
  <c r="BF290"/>
  <c r="BG290"/>
  <c r="BH290"/>
  <c r="BI290"/>
  <c r="BJ290"/>
  <c r="BK290"/>
  <c r="BL290"/>
  <c r="BM290"/>
  <c r="BN290"/>
  <c r="BO290"/>
  <c r="BP290"/>
  <c r="BQ290"/>
  <c r="BR290"/>
  <c r="BS290"/>
  <c r="BT290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AE291"/>
  <c r="AF291"/>
  <c r="AG291"/>
  <c r="AH291"/>
  <c r="AI291"/>
  <c r="AJ291"/>
  <c r="AM291"/>
  <c r="AN291"/>
  <c r="AO291"/>
  <c r="AP291"/>
  <c r="AQ291"/>
  <c r="AR291"/>
  <c r="AS291"/>
  <c r="AT291"/>
  <c r="AU291"/>
  <c r="AV291"/>
  <c r="AW291"/>
  <c r="AX291"/>
  <c r="AY291"/>
  <c r="AZ291"/>
  <c r="BA291"/>
  <c r="BB291"/>
  <c r="BC291"/>
  <c r="BD291"/>
  <c r="BE291"/>
  <c r="BF291"/>
  <c r="BG291"/>
  <c r="BH291"/>
  <c r="BI291"/>
  <c r="BJ291"/>
  <c r="BK291"/>
  <c r="BL291"/>
  <c r="BM291"/>
  <c r="BN291"/>
  <c r="BO291"/>
  <c r="BP291"/>
  <c r="BQ291"/>
  <c r="BR291"/>
  <c r="BS291"/>
  <c r="BT291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AE292"/>
  <c r="AF292"/>
  <c r="AG292"/>
  <c r="AH292"/>
  <c r="AI292"/>
  <c r="AJ292"/>
  <c r="AM292"/>
  <c r="AN292"/>
  <c r="AO292"/>
  <c r="AP292"/>
  <c r="AQ292"/>
  <c r="AR292"/>
  <c r="AS292"/>
  <c r="AT292"/>
  <c r="AU292"/>
  <c r="AV292"/>
  <c r="AW292"/>
  <c r="AX292"/>
  <c r="AY292"/>
  <c r="AZ292"/>
  <c r="BA292"/>
  <c r="BB292"/>
  <c r="BC292"/>
  <c r="BD292"/>
  <c r="BE292"/>
  <c r="BF292"/>
  <c r="BG292"/>
  <c r="BH292"/>
  <c r="BI292"/>
  <c r="BJ292"/>
  <c r="BK292"/>
  <c r="BL292"/>
  <c r="BM292"/>
  <c r="BN292"/>
  <c r="BO292"/>
  <c r="BP292"/>
  <c r="BQ292"/>
  <c r="BR292"/>
  <c r="BS292"/>
  <c r="BT292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AE293"/>
  <c r="AF293"/>
  <c r="AG293"/>
  <c r="AH293"/>
  <c r="AI293"/>
  <c r="AJ293"/>
  <c r="AM293"/>
  <c r="AN293"/>
  <c r="AO293"/>
  <c r="AP293"/>
  <c r="AQ293"/>
  <c r="AR293"/>
  <c r="AS293"/>
  <c r="AT293"/>
  <c r="AU293"/>
  <c r="AV293"/>
  <c r="AW293"/>
  <c r="AX293"/>
  <c r="AY293"/>
  <c r="AZ293"/>
  <c r="BA293"/>
  <c r="BB293"/>
  <c r="BC293"/>
  <c r="BD293"/>
  <c r="BE293"/>
  <c r="BF293"/>
  <c r="BG293"/>
  <c r="BH293"/>
  <c r="BI293"/>
  <c r="BJ293"/>
  <c r="BK293"/>
  <c r="BL293"/>
  <c r="BM293"/>
  <c r="BN293"/>
  <c r="BO293"/>
  <c r="BP293"/>
  <c r="BQ293"/>
  <c r="BR293"/>
  <c r="BS293"/>
  <c r="BT293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AE294"/>
  <c r="AF294"/>
  <c r="AG294"/>
  <c r="AH294"/>
  <c r="AI294"/>
  <c r="AJ294"/>
  <c r="AM294"/>
  <c r="AN294"/>
  <c r="AO294"/>
  <c r="AP294"/>
  <c r="AQ294"/>
  <c r="AR294"/>
  <c r="AS294"/>
  <c r="AT294"/>
  <c r="AU294"/>
  <c r="AV294"/>
  <c r="AW294"/>
  <c r="AX294"/>
  <c r="AY294"/>
  <c r="AZ294"/>
  <c r="BA294"/>
  <c r="BB294"/>
  <c r="BC294"/>
  <c r="BD294"/>
  <c r="BE294"/>
  <c r="BF294"/>
  <c r="BG294"/>
  <c r="BH294"/>
  <c r="BI294"/>
  <c r="BJ294"/>
  <c r="BK294"/>
  <c r="BL294"/>
  <c r="BM294"/>
  <c r="BN294"/>
  <c r="BO294"/>
  <c r="BP294"/>
  <c r="BQ294"/>
  <c r="BR294"/>
  <c r="BS294"/>
  <c r="BT294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AE295"/>
  <c r="AF295"/>
  <c r="AG295"/>
  <c r="AH295"/>
  <c r="AI295"/>
  <c r="AJ295"/>
  <c r="AM295"/>
  <c r="AN295"/>
  <c r="AO295"/>
  <c r="AP295"/>
  <c r="AQ295"/>
  <c r="AR295"/>
  <c r="AS295"/>
  <c r="AT295"/>
  <c r="AU295"/>
  <c r="AV295"/>
  <c r="AW295"/>
  <c r="AX295"/>
  <c r="AY295"/>
  <c r="AZ295"/>
  <c r="BA295"/>
  <c r="BB295"/>
  <c r="BC295"/>
  <c r="BD295"/>
  <c r="BE295"/>
  <c r="BF295"/>
  <c r="BG295"/>
  <c r="BH295"/>
  <c r="BI295"/>
  <c r="BJ295"/>
  <c r="BK295"/>
  <c r="BL295"/>
  <c r="BM295"/>
  <c r="BN295"/>
  <c r="BO295"/>
  <c r="BP295"/>
  <c r="BQ295"/>
  <c r="BR295"/>
  <c r="BS295"/>
  <c r="BT295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AE296"/>
  <c r="AF296"/>
  <c r="AG296"/>
  <c r="AH296"/>
  <c r="AI296"/>
  <c r="AJ296"/>
  <c r="AM296"/>
  <c r="AN296"/>
  <c r="AO296"/>
  <c r="AP296"/>
  <c r="AQ296"/>
  <c r="AR296"/>
  <c r="AS296"/>
  <c r="AT296"/>
  <c r="AU296"/>
  <c r="AV296"/>
  <c r="AW296"/>
  <c r="AX296"/>
  <c r="AY296"/>
  <c r="AZ296"/>
  <c r="BA296"/>
  <c r="BB296"/>
  <c r="BC296"/>
  <c r="BD296"/>
  <c r="BE296"/>
  <c r="BF296"/>
  <c r="BG296"/>
  <c r="BH296"/>
  <c r="BI296"/>
  <c r="BJ296"/>
  <c r="BK296"/>
  <c r="BL296"/>
  <c r="BM296"/>
  <c r="BN296"/>
  <c r="BO296"/>
  <c r="BP296"/>
  <c r="BQ296"/>
  <c r="BR296"/>
  <c r="BS296"/>
  <c r="BT296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AE297"/>
  <c r="AF297"/>
  <c r="AG297"/>
  <c r="AH297"/>
  <c r="AI297"/>
  <c r="AJ297"/>
  <c r="AM297"/>
  <c r="AN297"/>
  <c r="AO297"/>
  <c r="AP297"/>
  <c r="AQ297"/>
  <c r="AR297"/>
  <c r="AS297"/>
  <c r="AT297"/>
  <c r="AU297"/>
  <c r="AV297"/>
  <c r="AW297"/>
  <c r="AX297"/>
  <c r="AY297"/>
  <c r="AZ297"/>
  <c r="BA297"/>
  <c r="BB297"/>
  <c r="BC297"/>
  <c r="BD297"/>
  <c r="BE297"/>
  <c r="BF297"/>
  <c r="BG297"/>
  <c r="BH297"/>
  <c r="BI297"/>
  <c r="BJ297"/>
  <c r="BK297"/>
  <c r="BL297"/>
  <c r="BM297"/>
  <c r="BN297"/>
  <c r="BO297"/>
  <c r="BP297"/>
  <c r="BQ297"/>
  <c r="BR297"/>
  <c r="BS297"/>
  <c r="BT297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AE298"/>
  <c r="AF298"/>
  <c r="AG298"/>
  <c r="AH298"/>
  <c r="AI298"/>
  <c r="AJ298"/>
  <c r="AM298"/>
  <c r="AN298"/>
  <c r="AO298"/>
  <c r="AP298"/>
  <c r="AQ298"/>
  <c r="AR298"/>
  <c r="AS298"/>
  <c r="AT298"/>
  <c r="AU298"/>
  <c r="AV298"/>
  <c r="AW298"/>
  <c r="AX298"/>
  <c r="AY298"/>
  <c r="AZ298"/>
  <c r="BA298"/>
  <c r="BB298"/>
  <c r="BC298"/>
  <c r="BD298"/>
  <c r="BE298"/>
  <c r="BF298"/>
  <c r="BG298"/>
  <c r="BH298"/>
  <c r="BI298"/>
  <c r="BJ298"/>
  <c r="BK298"/>
  <c r="BL298"/>
  <c r="BM298"/>
  <c r="BN298"/>
  <c r="BO298"/>
  <c r="BP298"/>
  <c r="BQ298"/>
  <c r="BR298"/>
  <c r="BS298"/>
  <c r="BT298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AE299"/>
  <c r="AF299"/>
  <c r="AG299"/>
  <c r="AH299"/>
  <c r="AI299"/>
  <c r="AJ299"/>
  <c r="AM299"/>
  <c r="AN299"/>
  <c r="AO299"/>
  <c r="AP299"/>
  <c r="AQ299"/>
  <c r="AR299"/>
  <c r="AS299"/>
  <c r="AT299"/>
  <c r="AU299"/>
  <c r="AV299"/>
  <c r="AW299"/>
  <c r="AX299"/>
  <c r="AY299"/>
  <c r="AZ299"/>
  <c r="BA299"/>
  <c r="BB299"/>
  <c r="BC299"/>
  <c r="BD299"/>
  <c r="BE299"/>
  <c r="BF299"/>
  <c r="BG299"/>
  <c r="BH299"/>
  <c r="BI299"/>
  <c r="BJ299"/>
  <c r="BK299"/>
  <c r="BL299"/>
  <c r="BM299"/>
  <c r="BN299"/>
  <c r="BO299"/>
  <c r="BP299"/>
  <c r="BQ299"/>
  <c r="BR299"/>
  <c r="BS299"/>
  <c r="BT299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AE300"/>
  <c r="AF300"/>
  <c r="AG300"/>
  <c r="AH300"/>
  <c r="AI300"/>
  <c r="AJ300"/>
  <c r="AM300"/>
  <c r="AN300"/>
  <c r="AO300"/>
  <c r="AP300"/>
  <c r="AQ300"/>
  <c r="AR300"/>
  <c r="AS300"/>
  <c r="AT300"/>
  <c r="AU300"/>
  <c r="AV300"/>
  <c r="AW300"/>
  <c r="AX300"/>
  <c r="AY300"/>
  <c r="AZ300"/>
  <c r="BA300"/>
  <c r="BB300"/>
  <c r="BC300"/>
  <c r="BD300"/>
  <c r="BE300"/>
  <c r="BF300"/>
  <c r="BG300"/>
  <c r="BH300"/>
  <c r="BI300"/>
  <c r="BJ300"/>
  <c r="BK300"/>
  <c r="BL300"/>
  <c r="BM300"/>
  <c r="BN300"/>
  <c r="BO300"/>
  <c r="BP300"/>
  <c r="BQ300"/>
  <c r="BR300"/>
  <c r="BS300"/>
  <c r="BT300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AE301"/>
  <c r="AF301"/>
  <c r="AG301"/>
  <c r="AH301"/>
  <c r="AI301"/>
  <c r="AJ301"/>
  <c r="AM301"/>
  <c r="AN301"/>
  <c r="AO301"/>
  <c r="AP301"/>
  <c r="AQ301"/>
  <c r="AR301"/>
  <c r="AS301"/>
  <c r="AT301"/>
  <c r="AU301"/>
  <c r="AV301"/>
  <c r="AW301"/>
  <c r="AX301"/>
  <c r="AY301"/>
  <c r="AZ301"/>
  <c r="BA301"/>
  <c r="BB301"/>
  <c r="BC301"/>
  <c r="BD301"/>
  <c r="BE301"/>
  <c r="BF301"/>
  <c r="BG301"/>
  <c r="BH301"/>
  <c r="BI301"/>
  <c r="BJ301"/>
  <c r="BK301"/>
  <c r="BL301"/>
  <c r="BM301"/>
  <c r="BN301"/>
  <c r="BO301"/>
  <c r="BP301"/>
  <c r="BQ301"/>
  <c r="BR301"/>
  <c r="BS301"/>
  <c r="BT301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AE302"/>
  <c r="AF302"/>
  <c r="AG302"/>
  <c r="AH302"/>
  <c r="AI302"/>
  <c r="AJ302"/>
  <c r="AM302"/>
  <c r="AN302"/>
  <c r="AO302"/>
  <c r="AP302"/>
  <c r="AQ302"/>
  <c r="AR302"/>
  <c r="AS302"/>
  <c r="AT302"/>
  <c r="AU302"/>
  <c r="AV302"/>
  <c r="AW302"/>
  <c r="AX302"/>
  <c r="AY302"/>
  <c r="AZ302"/>
  <c r="BA302"/>
  <c r="BB302"/>
  <c r="BC302"/>
  <c r="BD302"/>
  <c r="BE302"/>
  <c r="BF302"/>
  <c r="BG302"/>
  <c r="BH302"/>
  <c r="BI302"/>
  <c r="BJ302"/>
  <c r="BK302"/>
  <c r="BL302"/>
  <c r="BM302"/>
  <c r="BN302"/>
  <c r="BO302"/>
  <c r="BP302"/>
  <c r="BQ302"/>
  <c r="BR302"/>
  <c r="BS302"/>
  <c r="BT302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AE303"/>
  <c r="AF303"/>
  <c r="AG303"/>
  <c r="AH303"/>
  <c r="AI303"/>
  <c r="AJ303"/>
  <c r="AM303"/>
  <c r="AN303"/>
  <c r="AO303"/>
  <c r="AP303"/>
  <c r="AQ303"/>
  <c r="AR303"/>
  <c r="AS303"/>
  <c r="AT303"/>
  <c r="AU303"/>
  <c r="AV303"/>
  <c r="AW303"/>
  <c r="AX303"/>
  <c r="AY303"/>
  <c r="AZ303"/>
  <c r="BA303"/>
  <c r="BB303"/>
  <c r="BC303"/>
  <c r="BD303"/>
  <c r="BE303"/>
  <c r="BF303"/>
  <c r="BG303"/>
  <c r="BH303"/>
  <c r="BI303"/>
  <c r="BJ303"/>
  <c r="BK303"/>
  <c r="BL303"/>
  <c r="BM303"/>
  <c r="BN303"/>
  <c r="BO303"/>
  <c r="BP303"/>
  <c r="BQ303"/>
  <c r="BR303"/>
  <c r="BS303"/>
  <c r="BT303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AE304"/>
  <c r="AF304"/>
  <c r="AG304"/>
  <c r="AH304"/>
  <c r="AI304"/>
  <c r="AJ304"/>
  <c r="AM304"/>
  <c r="AN304"/>
  <c r="AO304"/>
  <c r="AP304"/>
  <c r="AQ304"/>
  <c r="AR304"/>
  <c r="AS304"/>
  <c r="AT304"/>
  <c r="AU304"/>
  <c r="AV304"/>
  <c r="AW304"/>
  <c r="AX304"/>
  <c r="AY304"/>
  <c r="AZ304"/>
  <c r="BA304"/>
  <c r="BB304"/>
  <c r="BC304"/>
  <c r="BD304"/>
  <c r="BE304"/>
  <c r="BF304"/>
  <c r="BG304"/>
  <c r="BH304"/>
  <c r="BI304"/>
  <c r="BJ304"/>
  <c r="BK304"/>
  <c r="BL304"/>
  <c r="BM304"/>
  <c r="BN304"/>
  <c r="BO304"/>
  <c r="BP304"/>
  <c r="BQ304"/>
  <c r="BR304"/>
  <c r="BS304"/>
  <c r="BT304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AE305"/>
  <c r="AF305"/>
  <c r="AG305"/>
  <c r="AH305"/>
  <c r="AI305"/>
  <c r="AJ305"/>
  <c r="AM305"/>
  <c r="AN305"/>
  <c r="AO305"/>
  <c r="AP305"/>
  <c r="AQ305"/>
  <c r="AR305"/>
  <c r="AS305"/>
  <c r="AT305"/>
  <c r="AU305"/>
  <c r="AV305"/>
  <c r="AW305"/>
  <c r="AX305"/>
  <c r="AY305"/>
  <c r="AZ305"/>
  <c r="BA305"/>
  <c r="BB305"/>
  <c r="BC305"/>
  <c r="BD305"/>
  <c r="BE305"/>
  <c r="BF305"/>
  <c r="BG305"/>
  <c r="BH305"/>
  <c r="BI305"/>
  <c r="BJ305"/>
  <c r="BK305"/>
  <c r="BL305"/>
  <c r="BM305"/>
  <c r="BN305"/>
  <c r="BO305"/>
  <c r="BP305"/>
  <c r="BQ305"/>
  <c r="BR305"/>
  <c r="BS305"/>
  <c r="BT305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AE306"/>
  <c r="AF306"/>
  <c r="AG306"/>
  <c r="AH306"/>
  <c r="AI306"/>
  <c r="AJ306"/>
  <c r="AM306"/>
  <c r="AN306"/>
  <c r="AO306"/>
  <c r="AP306"/>
  <c r="AQ306"/>
  <c r="AR306"/>
  <c r="AS306"/>
  <c r="AT306"/>
  <c r="AU306"/>
  <c r="AV306"/>
  <c r="AW306"/>
  <c r="AX306"/>
  <c r="AY306"/>
  <c r="AZ306"/>
  <c r="BA306"/>
  <c r="BB306"/>
  <c r="BC306"/>
  <c r="BD306"/>
  <c r="BE306"/>
  <c r="BF306"/>
  <c r="BG306"/>
  <c r="BH306"/>
  <c r="BI306"/>
  <c r="BJ306"/>
  <c r="BK306"/>
  <c r="BL306"/>
  <c r="BM306"/>
  <c r="BN306"/>
  <c r="BO306"/>
  <c r="BP306"/>
  <c r="BQ306"/>
  <c r="BR306"/>
  <c r="BS306"/>
  <c r="BT306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AE307"/>
  <c r="AF307"/>
  <c r="AG307"/>
  <c r="AH307"/>
  <c r="AI307"/>
  <c r="AJ307"/>
  <c r="AM307"/>
  <c r="AN307"/>
  <c r="AO307"/>
  <c r="AP307"/>
  <c r="AQ307"/>
  <c r="AR307"/>
  <c r="AS307"/>
  <c r="AT307"/>
  <c r="AU307"/>
  <c r="AV307"/>
  <c r="AW307"/>
  <c r="AX307"/>
  <c r="AY307"/>
  <c r="AZ307"/>
  <c r="BA307"/>
  <c r="BB307"/>
  <c r="BC307"/>
  <c r="BD307"/>
  <c r="BE307"/>
  <c r="BF307"/>
  <c r="BG307"/>
  <c r="BH307"/>
  <c r="BI307"/>
  <c r="BJ307"/>
  <c r="BK307"/>
  <c r="BL307"/>
  <c r="BM307"/>
  <c r="BN307"/>
  <c r="BO307"/>
  <c r="BP307"/>
  <c r="BQ307"/>
  <c r="BR307"/>
  <c r="BS307"/>
  <c r="BT307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AE308"/>
  <c r="AF308"/>
  <c r="AG308"/>
  <c r="AH308"/>
  <c r="AI308"/>
  <c r="AJ308"/>
  <c r="AM308"/>
  <c r="AN308"/>
  <c r="AO308"/>
  <c r="AP308"/>
  <c r="AQ308"/>
  <c r="AR308"/>
  <c r="AS308"/>
  <c r="AT308"/>
  <c r="AU308"/>
  <c r="AV308"/>
  <c r="AW308"/>
  <c r="AX308"/>
  <c r="AY308"/>
  <c r="AZ308"/>
  <c r="BA308"/>
  <c r="BB308"/>
  <c r="BC308"/>
  <c r="BD308"/>
  <c r="BE308"/>
  <c r="BF308"/>
  <c r="BG308"/>
  <c r="BH308"/>
  <c r="BI308"/>
  <c r="BJ308"/>
  <c r="BK308"/>
  <c r="BL308"/>
  <c r="BM308"/>
  <c r="BN308"/>
  <c r="BO308"/>
  <c r="BP308"/>
  <c r="BQ308"/>
  <c r="BR308"/>
  <c r="BS308"/>
  <c r="BT308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AE309"/>
  <c r="AF309"/>
  <c r="AG309"/>
  <c r="AH309"/>
  <c r="AI309"/>
  <c r="AJ309"/>
  <c r="AM309"/>
  <c r="AN309"/>
  <c r="AO309"/>
  <c r="AP309"/>
  <c r="AQ309"/>
  <c r="AR309"/>
  <c r="AS309"/>
  <c r="AT309"/>
  <c r="AU309"/>
  <c r="AV309"/>
  <c r="AW309"/>
  <c r="AX309"/>
  <c r="AY309"/>
  <c r="AZ309"/>
  <c r="BA309"/>
  <c r="BB309"/>
  <c r="BC309"/>
  <c r="BD309"/>
  <c r="BE309"/>
  <c r="BF309"/>
  <c r="BG309"/>
  <c r="BH309"/>
  <c r="BI309"/>
  <c r="BJ309"/>
  <c r="BK309"/>
  <c r="BL309"/>
  <c r="BM309"/>
  <c r="BN309"/>
  <c r="BO309"/>
  <c r="BP309"/>
  <c r="BQ309"/>
  <c r="BR309"/>
  <c r="BS309"/>
  <c r="BT309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AE310"/>
  <c r="AF310"/>
  <c r="AG310"/>
  <c r="AH310"/>
  <c r="AI310"/>
  <c r="AJ310"/>
  <c r="AM310"/>
  <c r="AN310"/>
  <c r="AO310"/>
  <c r="AP310"/>
  <c r="AQ310"/>
  <c r="AR310"/>
  <c r="AS310"/>
  <c r="AT310"/>
  <c r="AU310"/>
  <c r="AV310"/>
  <c r="AW310"/>
  <c r="AX310"/>
  <c r="AY310"/>
  <c r="AZ310"/>
  <c r="BA310"/>
  <c r="BB310"/>
  <c r="BC310"/>
  <c r="BD310"/>
  <c r="BE310"/>
  <c r="BF310"/>
  <c r="BG310"/>
  <c r="BH310"/>
  <c r="BI310"/>
  <c r="BJ310"/>
  <c r="BK310"/>
  <c r="BL310"/>
  <c r="BM310"/>
  <c r="BN310"/>
  <c r="BO310"/>
  <c r="BP310"/>
  <c r="BQ310"/>
  <c r="BR310"/>
  <c r="BS310"/>
  <c r="BT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AE311"/>
  <c r="AF311"/>
  <c r="AG311"/>
  <c r="AH311"/>
  <c r="AI311"/>
  <c r="AJ311"/>
  <c r="AM311"/>
  <c r="AN311"/>
  <c r="AO311"/>
  <c r="AP311"/>
  <c r="AQ311"/>
  <c r="AR311"/>
  <c r="AS311"/>
  <c r="AT311"/>
  <c r="AU311"/>
  <c r="AV311"/>
  <c r="AW311"/>
  <c r="AX311"/>
  <c r="AY311"/>
  <c r="AZ311"/>
  <c r="BA311"/>
  <c r="BB311"/>
  <c r="BC311"/>
  <c r="BD311"/>
  <c r="BE311"/>
  <c r="BF311"/>
  <c r="BG311"/>
  <c r="BH311"/>
  <c r="BI311"/>
  <c r="BJ311"/>
  <c r="BK311"/>
  <c r="BL311"/>
  <c r="BM311"/>
  <c r="BN311"/>
  <c r="BO311"/>
  <c r="BP311"/>
  <c r="BQ311"/>
  <c r="BR311"/>
  <c r="BS311"/>
  <c r="BT311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AE312"/>
  <c r="AF312"/>
  <c r="AG312"/>
  <c r="AH312"/>
  <c r="AI312"/>
  <c r="AJ312"/>
  <c r="AM312"/>
  <c r="AN312"/>
  <c r="AO312"/>
  <c r="AP312"/>
  <c r="AQ312"/>
  <c r="AR312"/>
  <c r="AS312"/>
  <c r="AT312"/>
  <c r="AU312"/>
  <c r="AV312"/>
  <c r="AW312"/>
  <c r="AX312"/>
  <c r="AY312"/>
  <c r="AZ312"/>
  <c r="BA312"/>
  <c r="BB312"/>
  <c r="BC312"/>
  <c r="BD312"/>
  <c r="BE312"/>
  <c r="BF312"/>
  <c r="BG312"/>
  <c r="BH312"/>
  <c r="BI312"/>
  <c r="BJ312"/>
  <c r="BK312"/>
  <c r="BL312"/>
  <c r="BM312"/>
  <c r="BN312"/>
  <c r="BO312"/>
  <c r="BP312"/>
  <c r="BQ312"/>
  <c r="BR312"/>
  <c r="BS312"/>
  <c r="BT312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AE313"/>
  <c r="AF313"/>
  <c r="AG313"/>
  <c r="AH313"/>
  <c r="AI313"/>
  <c r="AJ313"/>
  <c r="AM313"/>
  <c r="AN313"/>
  <c r="AO313"/>
  <c r="AP313"/>
  <c r="AQ313"/>
  <c r="AR313"/>
  <c r="AS313"/>
  <c r="AT313"/>
  <c r="AU313"/>
  <c r="AV313"/>
  <c r="AW313"/>
  <c r="AX313"/>
  <c r="AY313"/>
  <c r="AZ313"/>
  <c r="BA313"/>
  <c r="BB313"/>
  <c r="BC313"/>
  <c r="BD313"/>
  <c r="BE313"/>
  <c r="BF313"/>
  <c r="BG313"/>
  <c r="BH313"/>
  <c r="BI313"/>
  <c r="BJ313"/>
  <c r="BK313"/>
  <c r="BL313"/>
  <c r="BM313"/>
  <c r="BN313"/>
  <c r="BO313"/>
  <c r="BP313"/>
  <c r="BQ313"/>
  <c r="BR313"/>
  <c r="BS313"/>
  <c r="BT313"/>
  <c r="AB342"/>
  <c r="CC342"/>
  <c r="AC342"/>
  <c r="AC343" s="1"/>
  <c r="AC344" s="1"/>
  <c r="AC345" s="1"/>
  <c r="AD342"/>
  <c r="CE342" s="1"/>
  <c r="AE342"/>
  <c r="CF342" s="1"/>
  <c r="AF342"/>
  <c r="CG342"/>
  <c r="AG342"/>
  <c r="CH342" s="1"/>
  <c r="AH342"/>
  <c r="CI342" s="1"/>
  <c r="AI342"/>
  <c r="CJ342" s="1"/>
  <c r="AJ342"/>
  <c r="CK342"/>
  <c r="AK342"/>
  <c r="AK343" s="1"/>
  <c r="AK344" s="1"/>
  <c r="AK345" s="1"/>
  <c r="AL342"/>
  <c r="CM342" s="1"/>
  <c r="AM342"/>
  <c r="CN342" s="1"/>
  <c r="AN342"/>
  <c r="CO342"/>
  <c r="AO342"/>
  <c r="CP342" s="1"/>
  <c r="AP342"/>
  <c r="CQ342" s="1"/>
  <c r="AQ342"/>
  <c r="CR342" s="1"/>
  <c r="AR342"/>
  <c r="CS342"/>
  <c r="AS342"/>
  <c r="AS343" s="1"/>
  <c r="AS344" s="1"/>
  <c r="AS345" s="1"/>
  <c r="AT342"/>
  <c r="CU342" s="1"/>
  <c r="AU342"/>
  <c r="CV342" s="1"/>
  <c r="AV342"/>
  <c r="CW342"/>
  <c r="AW342"/>
  <c r="CX342" s="1"/>
  <c r="AX342"/>
  <c r="CY342" s="1"/>
  <c r="AY342"/>
  <c r="CZ342" s="1"/>
  <c r="AZ342"/>
  <c r="DA342"/>
  <c r="BA342"/>
  <c r="BA343" s="1"/>
  <c r="BA344" s="1"/>
  <c r="BA345" s="1"/>
  <c r="BD342"/>
  <c r="BE342"/>
  <c r="BF342"/>
  <c r="BG342"/>
  <c r="BH342"/>
  <c r="BI342"/>
  <c r="BJ342"/>
  <c r="BK342"/>
  <c r="BL342"/>
  <c r="BM342"/>
  <c r="BN342"/>
  <c r="BO342"/>
  <c r="BP342"/>
  <c r="BQ342"/>
  <c r="BR342"/>
  <c r="BS342"/>
  <c r="BT342"/>
  <c r="BU342"/>
  <c r="BV342"/>
  <c r="BW342"/>
  <c r="BX342"/>
  <c r="BY342"/>
  <c r="BZ342"/>
  <c r="CA342"/>
  <c r="CB342"/>
  <c r="CD342"/>
  <c r="CD343" s="1"/>
  <c r="CD344" s="1"/>
  <c r="CD345" s="1"/>
  <c r="CL342"/>
  <c r="CT342"/>
  <c r="CT343" s="1"/>
  <c r="CT344" s="1"/>
  <c r="CT345" s="1"/>
  <c r="DB342"/>
  <c r="C343"/>
  <c r="D343"/>
  <c r="D344" s="1"/>
  <c r="D345" s="1"/>
  <c r="D346" s="1"/>
  <c r="E343"/>
  <c r="F343"/>
  <c r="BG343" s="1"/>
  <c r="E21" i="43" s="1"/>
  <c r="G343" i="40"/>
  <c r="H343"/>
  <c r="H344" s="1"/>
  <c r="H345" s="1"/>
  <c r="H346" s="1"/>
  <c r="I343"/>
  <c r="BJ343" s="1"/>
  <c r="J343"/>
  <c r="BK343" s="1"/>
  <c r="K343"/>
  <c r="L343"/>
  <c r="L344" s="1"/>
  <c r="L345" s="1"/>
  <c r="L346" s="1"/>
  <c r="M343"/>
  <c r="BN343" s="1"/>
  <c r="N343"/>
  <c r="BO343" s="1"/>
  <c r="M21" i="43" s="1"/>
  <c r="O343" i="40"/>
  <c r="P343"/>
  <c r="P344" s="1"/>
  <c r="P345" s="1"/>
  <c r="P346" s="1"/>
  <c r="P347" s="1"/>
  <c r="P348" s="1"/>
  <c r="P349" s="1"/>
  <c r="P350" s="1"/>
  <c r="P351" s="1"/>
  <c r="P352" s="1"/>
  <c r="P353" s="1"/>
  <c r="P354" s="1"/>
  <c r="P355" s="1"/>
  <c r="P356" s="1"/>
  <c r="P357" s="1"/>
  <c r="P358" s="1"/>
  <c r="P359" s="1"/>
  <c r="P360" s="1"/>
  <c r="P361" s="1"/>
  <c r="P362" s="1"/>
  <c r="P363" s="1"/>
  <c r="Q343"/>
  <c r="BR343" s="1"/>
  <c r="R343"/>
  <c r="BS343" s="1"/>
  <c r="S343"/>
  <c r="S344" s="1"/>
  <c r="S345" s="1"/>
  <c r="S346" s="1"/>
  <c r="S347" s="1"/>
  <c r="S348" s="1"/>
  <c r="S349" s="1"/>
  <c r="S350" s="1"/>
  <c r="S351" s="1"/>
  <c r="S352" s="1"/>
  <c r="S353" s="1"/>
  <c r="S354" s="1"/>
  <c r="S355" s="1"/>
  <c r="S356" s="1"/>
  <c r="S357" s="1"/>
  <c r="S358" s="1"/>
  <c r="S359" s="1"/>
  <c r="S360" s="1"/>
  <c r="S361" s="1"/>
  <c r="S362" s="1"/>
  <c r="S363" s="1"/>
  <c r="T343"/>
  <c r="T344" s="1"/>
  <c r="U343"/>
  <c r="BV343" s="1"/>
  <c r="V343"/>
  <c r="BW343"/>
  <c r="W343"/>
  <c r="X343"/>
  <c r="X344" s="1"/>
  <c r="X345" s="1"/>
  <c r="X346" s="1"/>
  <c r="X347" s="1"/>
  <c r="X348" s="1"/>
  <c r="X349" s="1"/>
  <c r="X350" s="1"/>
  <c r="X351" s="1"/>
  <c r="X352" s="1"/>
  <c r="X353" s="1"/>
  <c r="X354" s="1"/>
  <c r="X355" s="1"/>
  <c r="X356" s="1"/>
  <c r="X357" s="1"/>
  <c r="X358" s="1"/>
  <c r="X359" s="1"/>
  <c r="X360" s="1"/>
  <c r="X361" s="1"/>
  <c r="X362" s="1"/>
  <c r="X363" s="1"/>
  <c r="Y343"/>
  <c r="Z343"/>
  <c r="CA343" s="1"/>
  <c r="AA343"/>
  <c r="AA344" s="1"/>
  <c r="AA345" s="1"/>
  <c r="AA346" s="1"/>
  <c r="AA347" s="1"/>
  <c r="AA348" s="1"/>
  <c r="AA349" s="1"/>
  <c r="AA350" s="1"/>
  <c r="AA351" s="1"/>
  <c r="AA352" s="1"/>
  <c r="AA353" s="1"/>
  <c r="AA354" s="1"/>
  <c r="AA355" s="1"/>
  <c r="AA356" s="1"/>
  <c r="AA357" s="1"/>
  <c r="AA358" s="1"/>
  <c r="AA359" s="1"/>
  <c r="AA360" s="1"/>
  <c r="AA361" s="1"/>
  <c r="AA362" s="1"/>
  <c r="AA363" s="1"/>
  <c r="AB343"/>
  <c r="AB344" s="1"/>
  <c r="AE343"/>
  <c r="AF343"/>
  <c r="AF344" s="1"/>
  <c r="AF345" s="1"/>
  <c r="AF346" s="1"/>
  <c r="AF347" s="1"/>
  <c r="AF348" s="1"/>
  <c r="AF349" s="1"/>
  <c r="AF350" s="1"/>
  <c r="AF351" s="1"/>
  <c r="AF352" s="1"/>
  <c r="AF353" s="1"/>
  <c r="AF354" s="1"/>
  <c r="AF355" s="1"/>
  <c r="AF356" s="1"/>
  <c r="AF357" s="1"/>
  <c r="AF358" s="1"/>
  <c r="AF359" s="1"/>
  <c r="AF360" s="1"/>
  <c r="AF361" s="1"/>
  <c r="AF362" s="1"/>
  <c r="AF363" s="1"/>
  <c r="AH343"/>
  <c r="AH344" s="1"/>
  <c r="AI343"/>
  <c r="AI344" s="1"/>
  <c r="AI345" s="1"/>
  <c r="AI346" s="1"/>
  <c r="AI347" s="1"/>
  <c r="AI348" s="1"/>
  <c r="AI349" s="1"/>
  <c r="AI350" s="1"/>
  <c r="AI351" s="1"/>
  <c r="AI352" s="1"/>
  <c r="AI353" s="1"/>
  <c r="AI354" s="1"/>
  <c r="AI355" s="1"/>
  <c r="AI356" s="1"/>
  <c r="AI357" s="1"/>
  <c r="AI358" s="1"/>
  <c r="AI359" s="1"/>
  <c r="AI360" s="1"/>
  <c r="AI361" s="1"/>
  <c r="AI362" s="1"/>
  <c r="AI363" s="1"/>
  <c r="AJ343"/>
  <c r="AJ344" s="1"/>
  <c r="AL343"/>
  <c r="AL344" s="1"/>
  <c r="AL345" s="1"/>
  <c r="AL346" s="1"/>
  <c r="AL347" s="1"/>
  <c r="AL348" s="1"/>
  <c r="AL349" s="1"/>
  <c r="AL350" s="1"/>
  <c r="AL351" s="1"/>
  <c r="AL352" s="1"/>
  <c r="AL353" s="1"/>
  <c r="AL354" s="1"/>
  <c r="AL355" s="1"/>
  <c r="AL356" s="1"/>
  <c r="AL357" s="1"/>
  <c r="AL358" s="1"/>
  <c r="AL359" s="1"/>
  <c r="AL360" s="1"/>
  <c r="AL361" s="1"/>
  <c r="AL362" s="1"/>
  <c r="AL363" s="1"/>
  <c r="AM343"/>
  <c r="AN343"/>
  <c r="AN344" s="1"/>
  <c r="AN345" s="1"/>
  <c r="AN346" s="1"/>
  <c r="AN347" s="1"/>
  <c r="AN348" s="1"/>
  <c r="AN349" s="1"/>
  <c r="AN350" s="1"/>
  <c r="AN351" s="1"/>
  <c r="AN352" s="1"/>
  <c r="AN353" s="1"/>
  <c r="AN354" s="1"/>
  <c r="AN355" s="1"/>
  <c r="AN356" s="1"/>
  <c r="AN357" s="1"/>
  <c r="AN358" s="1"/>
  <c r="AN359" s="1"/>
  <c r="AN360" s="1"/>
  <c r="AN361" s="1"/>
  <c r="AN362" s="1"/>
  <c r="AN363" s="1"/>
  <c r="AP343"/>
  <c r="AP344" s="1"/>
  <c r="AQ343"/>
  <c r="AQ344" s="1"/>
  <c r="AQ345" s="1"/>
  <c r="AQ346" s="1"/>
  <c r="AQ347" s="1"/>
  <c r="AQ348" s="1"/>
  <c r="AQ349" s="1"/>
  <c r="AQ350" s="1"/>
  <c r="AQ351" s="1"/>
  <c r="AQ352" s="1"/>
  <c r="AQ353" s="1"/>
  <c r="AQ354" s="1"/>
  <c r="AQ355" s="1"/>
  <c r="AQ356" s="1"/>
  <c r="AQ357" s="1"/>
  <c r="AQ358" s="1"/>
  <c r="AQ359" s="1"/>
  <c r="AQ360" s="1"/>
  <c r="AQ361" s="1"/>
  <c r="AQ362" s="1"/>
  <c r="AQ363" s="1"/>
  <c r="AR343"/>
  <c r="AR344" s="1"/>
  <c r="AT343"/>
  <c r="AT344" s="1"/>
  <c r="AU343"/>
  <c r="AV343"/>
  <c r="AV344" s="1"/>
  <c r="AV345" s="1"/>
  <c r="AV346" s="1"/>
  <c r="AV347" s="1"/>
  <c r="AV348" s="1"/>
  <c r="AV349" s="1"/>
  <c r="AV350" s="1"/>
  <c r="AV351" s="1"/>
  <c r="AV352" s="1"/>
  <c r="AV353" s="1"/>
  <c r="AV354" s="1"/>
  <c r="AV355" s="1"/>
  <c r="AV356" s="1"/>
  <c r="AV357" s="1"/>
  <c r="AV358" s="1"/>
  <c r="AV359" s="1"/>
  <c r="AV360" s="1"/>
  <c r="AV361" s="1"/>
  <c r="AV362" s="1"/>
  <c r="AV363" s="1"/>
  <c r="AX343"/>
  <c r="AX344" s="1"/>
  <c r="AY343"/>
  <c r="AY344" s="1"/>
  <c r="AY345" s="1"/>
  <c r="AY346" s="1"/>
  <c r="AY347" s="1"/>
  <c r="AY348" s="1"/>
  <c r="AY349" s="1"/>
  <c r="AY350" s="1"/>
  <c r="AY351" s="1"/>
  <c r="AY352" s="1"/>
  <c r="AY353" s="1"/>
  <c r="AY354" s="1"/>
  <c r="AY355" s="1"/>
  <c r="AY356" s="1"/>
  <c r="AY357" s="1"/>
  <c r="AY358" s="1"/>
  <c r="AY359" s="1"/>
  <c r="AY360" s="1"/>
  <c r="AY361" s="1"/>
  <c r="AY362" s="1"/>
  <c r="AY363" s="1"/>
  <c r="AZ343"/>
  <c r="AZ344" s="1"/>
  <c r="BD343"/>
  <c r="BD344" s="1"/>
  <c r="BD345" s="1"/>
  <c r="BH343"/>
  <c r="BL343"/>
  <c r="BL344" s="1"/>
  <c r="BP343"/>
  <c r="BT343"/>
  <c r="BX343"/>
  <c r="CB343"/>
  <c r="CF343"/>
  <c r="CJ343"/>
  <c r="CN343"/>
  <c r="CR343"/>
  <c r="CV343"/>
  <c r="CZ343"/>
  <c r="C344"/>
  <c r="C345" s="1"/>
  <c r="E344"/>
  <c r="E345" s="1"/>
  <c r="E346" s="1"/>
  <c r="E347" s="1"/>
  <c r="E348" s="1"/>
  <c r="E349" s="1"/>
  <c r="E350" s="1"/>
  <c r="E351" s="1"/>
  <c r="E352" s="1"/>
  <c r="E353" s="1"/>
  <c r="E354" s="1"/>
  <c r="E355" s="1"/>
  <c r="E356" s="1"/>
  <c r="E357" s="1"/>
  <c r="E358" s="1"/>
  <c r="E359" s="1"/>
  <c r="E360" s="1"/>
  <c r="E361" s="1"/>
  <c r="E362" s="1"/>
  <c r="E363" s="1"/>
  <c r="F344"/>
  <c r="G344"/>
  <c r="G345" s="1"/>
  <c r="I344"/>
  <c r="I345" s="1"/>
  <c r="J344"/>
  <c r="J345" s="1"/>
  <c r="J346" s="1"/>
  <c r="J347" s="1"/>
  <c r="J348" s="1"/>
  <c r="J349" s="1"/>
  <c r="J350" s="1"/>
  <c r="J351" s="1"/>
  <c r="J352" s="1"/>
  <c r="J353" s="1"/>
  <c r="J354" s="1"/>
  <c r="J355" s="1"/>
  <c r="J356" s="1"/>
  <c r="J357" s="1"/>
  <c r="J358" s="1"/>
  <c r="J359" s="1"/>
  <c r="J360" s="1"/>
  <c r="J361" s="1"/>
  <c r="J362" s="1"/>
  <c r="J363" s="1"/>
  <c r="K344"/>
  <c r="K345" s="1"/>
  <c r="M344"/>
  <c r="M345" s="1"/>
  <c r="N344"/>
  <c r="O344"/>
  <c r="O345" s="1"/>
  <c r="Q344"/>
  <c r="Q345" s="1"/>
  <c r="R344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U344"/>
  <c r="U345" s="1"/>
  <c r="U346" s="1"/>
  <c r="U347" s="1"/>
  <c r="U348" s="1"/>
  <c r="U349" s="1"/>
  <c r="U350" s="1"/>
  <c r="U351" s="1"/>
  <c r="U352" s="1"/>
  <c r="U353" s="1"/>
  <c r="U354" s="1"/>
  <c r="U355" s="1"/>
  <c r="U356" s="1"/>
  <c r="U357" s="1"/>
  <c r="U358" s="1"/>
  <c r="U359" s="1"/>
  <c r="U360" s="1"/>
  <c r="U361" s="1"/>
  <c r="U362" s="1"/>
  <c r="U363" s="1"/>
  <c r="V344"/>
  <c r="W344"/>
  <c r="W345" s="1"/>
  <c r="Y344"/>
  <c r="Y345" s="1"/>
  <c r="Y346" s="1"/>
  <c r="Y347" s="1"/>
  <c r="Y348" s="1"/>
  <c r="Y349" s="1"/>
  <c r="Y350" s="1"/>
  <c r="Y351" s="1"/>
  <c r="Y352" s="1"/>
  <c r="Y353" s="1"/>
  <c r="Y354" s="1"/>
  <c r="Y355" s="1"/>
  <c r="Y356" s="1"/>
  <c r="Y357" s="1"/>
  <c r="Y358" s="1"/>
  <c r="Y359" s="1"/>
  <c r="Y360" s="1"/>
  <c r="Y361" s="1"/>
  <c r="Y362" s="1"/>
  <c r="Y363" s="1"/>
  <c r="Z344"/>
  <c r="AE344"/>
  <c r="AE345" s="1"/>
  <c r="AM344"/>
  <c r="AM345" s="1"/>
  <c r="AU344"/>
  <c r="AU345" s="1"/>
  <c r="F345"/>
  <c r="F346" s="1"/>
  <c r="F347" s="1"/>
  <c r="F348" s="1"/>
  <c r="F349" s="1"/>
  <c r="F350" s="1"/>
  <c r="F351" s="1"/>
  <c r="F352" s="1"/>
  <c r="F353" s="1"/>
  <c r="F354" s="1"/>
  <c r="F355" s="1"/>
  <c r="F356" s="1"/>
  <c r="F357" s="1"/>
  <c r="F358" s="1"/>
  <c r="F359" s="1"/>
  <c r="F360" s="1"/>
  <c r="F361" s="1"/>
  <c r="F362" s="1"/>
  <c r="F363" s="1"/>
  <c r="N345"/>
  <c r="N346" s="1"/>
  <c r="N347" s="1"/>
  <c r="N348" s="1"/>
  <c r="N349" s="1"/>
  <c r="N350" s="1"/>
  <c r="N351" s="1"/>
  <c r="N352" s="1"/>
  <c r="N353" s="1"/>
  <c r="N354" s="1"/>
  <c r="N355" s="1"/>
  <c r="N356" s="1"/>
  <c r="N357" s="1"/>
  <c r="N358" s="1"/>
  <c r="N359" s="1"/>
  <c r="N360" s="1"/>
  <c r="N361" s="1"/>
  <c r="N362" s="1"/>
  <c r="N363" s="1"/>
  <c r="T345"/>
  <c r="T346" s="1"/>
  <c r="T347" s="1"/>
  <c r="T348" s="1"/>
  <c r="T349" s="1"/>
  <c r="T350" s="1"/>
  <c r="T351" s="1"/>
  <c r="T352" s="1"/>
  <c r="T353" s="1"/>
  <c r="T354" s="1"/>
  <c r="T355" s="1"/>
  <c r="T356" s="1"/>
  <c r="T357" s="1"/>
  <c r="T358" s="1"/>
  <c r="T359" s="1"/>
  <c r="T360" s="1"/>
  <c r="T361" s="1"/>
  <c r="T362" s="1"/>
  <c r="T363" s="1"/>
  <c r="V345"/>
  <c r="V346" s="1"/>
  <c r="V347" s="1"/>
  <c r="V348" s="1"/>
  <c r="V349" s="1"/>
  <c r="V350" s="1"/>
  <c r="V351" s="1"/>
  <c r="V352" s="1"/>
  <c r="V353" s="1"/>
  <c r="V354" s="1"/>
  <c r="V355" s="1"/>
  <c r="V356" s="1"/>
  <c r="V357" s="1"/>
  <c r="V358" s="1"/>
  <c r="V359" s="1"/>
  <c r="V360" s="1"/>
  <c r="V361" s="1"/>
  <c r="V362" s="1"/>
  <c r="V363" s="1"/>
  <c r="Z345"/>
  <c r="Z346" s="1"/>
  <c r="Z347" s="1"/>
  <c r="Z348" s="1"/>
  <c r="Z349" s="1"/>
  <c r="Z350" s="1"/>
  <c r="Z351" s="1"/>
  <c r="Z352" s="1"/>
  <c r="Z353" s="1"/>
  <c r="Z354" s="1"/>
  <c r="Z355" s="1"/>
  <c r="Z356" s="1"/>
  <c r="Z357" s="1"/>
  <c r="Z358" s="1"/>
  <c r="Z359" s="1"/>
  <c r="Z360" s="1"/>
  <c r="Z361" s="1"/>
  <c r="Z362" s="1"/>
  <c r="Z363" s="1"/>
  <c r="AB345"/>
  <c r="AB346" s="1"/>
  <c r="AH345"/>
  <c r="AH346" s="1"/>
  <c r="AH347" s="1"/>
  <c r="AH348" s="1"/>
  <c r="AH349" s="1"/>
  <c r="AH350" s="1"/>
  <c r="AH351" s="1"/>
  <c r="AH352" s="1"/>
  <c r="AH353" s="1"/>
  <c r="AH354" s="1"/>
  <c r="AH355" s="1"/>
  <c r="AH356" s="1"/>
  <c r="AH357" s="1"/>
  <c r="AH358" s="1"/>
  <c r="AH359" s="1"/>
  <c r="AH360" s="1"/>
  <c r="AH361" s="1"/>
  <c r="AH362" s="1"/>
  <c r="AH363" s="1"/>
  <c r="AJ345"/>
  <c r="AJ346" s="1"/>
  <c r="AJ347" s="1"/>
  <c r="AJ348" s="1"/>
  <c r="AJ349" s="1"/>
  <c r="AJ350" s="1"/>
  <c r="AJ351" s="1"/>
  <c r="AJ352" s="1"/>
  <c r="AJ353" s="1"/>
  <c r="AJ354" s="1"/>
  <c r="AJ355" s="1"/>
  <c r="AJ356" s="1"/>
  <c r="AJ357" s="1"/>
  <c r="AJ358" s="1"/>
  <c r="AJ359" s="1"/>
  <c r="AJ360" s="1"/>
  <c r="AJ361" s="1"/>
  <c r="AJ362" s="1"/>
  <c r="AJ363" s="1"/>
  <c r="AP345"/>
  <c r="AP346" s="1"/>
  <c r="AP347" s="1"/>
  <c r="AP348" s="1"/>
  <c r="AP349" s="1"/>
  <c r="AP350" s="1"/>
  <c r="AP351" s="1"/>
  <c r="AP352" s="1"/>
  <c r="AP353" s="1"/>
  <c r="AP354" s="1"/>
  <c r="AP355" s="1"/>
  <c r="AP356" s="1"/>
  <c r="AP357" s="1"/>
  <c r="AP358" s="1"/>
  <c r="AP359" s="1"/>
  <c r="AP360" s="1"/>
  <c r="AP361" s="1"/>
  <c r="AP362" s="1"/>
  <c r="AP363" s="1"/>
  <c r="AR345"/>
  <c r="AR346" s="1"/>
  <c r="AT345"/>
  <c r="AT346" s="1"/>
  <c r="AT347" s="1"/>
  <c r="AT348" s="1"/>
  <c r="AT349" s="1"/>
  <c r="AT350" s="1"/>
  <c r="AT351" s="1"/>
  <c r="AT352" s="1"/>
  <c r="AT353" s="1"/>
  <c r="AT354" s="1"/>
  <c r="AT355" s="1"/>
  <c r="AT356" s="1"/>
  <c r="AT357" s="1"/>
  <c r="AT358" s="1"/>
  <c r="AT359" s="1"/>
  <c r="AT360" s="1"/>
  <c r="AT361" s="1"/>
  <c r="AT362" s="1"/>
  <c r="AT363" s="1"/>
  <c r="AX345"/>
  <c r="AX346" s="1"/>
  <c r="AX347" s="1"/>
  <c r="AX348" s="1"/>
  <c r="AX349" s="1"/>
  <c r="AX350" s="1"/>
  <c r="AX351" s="1"/>
  <c r="AX352" s="1"/>
  <c r="AX353" s="1"/>
  <c r="AX354" s="1"/>
  <c r="AX355" s="1"/>
  <c r="AX356" s="1"/>
  <c r="AX357" s="1"/>
  <c r="AX358" s="1"/>
  <c r="AX359" s="1"/>
  <c r="AX360" s="1"/>
  <c r="AX361" s="1"/>
  <c r="AX362" s="1"/>
  <c r="AX363" s="1"/>
  <c r="AZ345"/>
  <c r="AZ346" s="1"/>
  <c r="AZ347" s="1"/>
  <c r="AZ348" s="1"/>
  <c r="AZ349" s="1"/>
  <c r="AZ350" s="1"/>
  <c r="AZ351" s="1"/>
  <c r="AZ352" s="1"/>
  <c r="AZ353" s="1"/>
  <c r="AZ354" s="1"/>
  <c r="AZ355" s="1"/>
  <c r="AZ356" s="1"/>
  <c r="AZ357" s="1"/>
  <c r="AZ358" s="1"/>
  <c r="AZ359" s="1"/>
  <c r="AZ360" s="1"/>
  <c r="AZ361" s="1"/>
  <c r="AZ362" s="1"/>
  <c r="AZ363" s="1"/>
  <c r="BL345"/>
  <c r="C346"/>
  <c r="C347" s="1"/>
  <c r="C348" s="1"/>
  <c r="C349" s="1"/>
  <c r="C350" s="1"/>
  <c r="C351" s="1"/>
  <c r="C352" s="1"/>
  <c r="C353" s="1"/>
  <c r="C354" s="1"/>
  <c r="C355" s="1"/>
  <c r="C356" s="1"/>
  <c r="C357" s="1"/>
  <c r="C358" s="1"/>
  <c r="C359" s="1"/>
  <c r="C360" s="1"/>
  <c r="C361" s="1"/>
  <c r="C362" s="1"/>
  <c r="C363" s="1"/>
  <c r="I346"/>
  <c r="I347" s="1"/>
  <c r="I348" s="1"/>
  <c r="I349" s="1"/>
  <c r="I350" s="1"/>
  <c r="I351" s="1"/>
  <c r="I352" s="1"/>
  <c r="I353" s="1"/>
  <c r="I354" s="1"/>
  <c r="I355" s="1"/>
  <c r="I356" s="1"/>
  <c r="I357" s="1"/>
  <c r="I358" s="1"/>
  <c r="I359" s="1"/>
  <c r="I360" s="1"/>
  <c r="I361" s="1"/>
  <c r="I362" s="1"/>
  <c r="I363" s="1"/>
  <c r="K346"/>
  <c r="K347" s="1"/>
  <c r="M346"/>
  <c r="M347" s="1"/>
  <c r="M348" s="1"/>
  <c r="M349" s="1"/>
  <c r="M350" s="1"/>
  <c r="M351" s="1"/>
  <c r="M352" s="1"/>
  <c r="M353" s="1"/>
  <c r="M354" s="1"/>
  <c r="M355" s="1"/>
  <c r="M356" s="1"/>
  <c r="M357" s="1"/>
  <c r="M358" s="1"/>
  <c r="M359" s="1"/>
  <c r="M360" s="1"/>
  <c r="M361" s="1"/>
  <c r="M362" s="1"/>
  <c r="M363" s="1"/>
  <c r="Q346"/>
  <c r="Q347" s="1"/>
  <c r="Q348" s="1"/>
  <c r="Q349" s="1"/>
  <c r="Q350" s="1"/>
  <c r="Q351" s="1"/>
  <c r="Q352" s="1"/>
  <c r="Q353" s="1"/>
  <c r="Q354" s="1"/>
  <c r="Q355" s="1"/>
  <c r="Q356" s="1"/>
  <c r="Q357" s="1"/>
  <c r="Q358" s="1"/>
  <c r="Q359" s="1"/>
  <c r="Q360" s="1"/>
  <c r="Q361" s="1"/>
  <c r="Q362" s="1"/>
  <c r="Q363" s="1"/>
  <c r="AC346"/>
  <c r="AC347" s="1"/>
  <c r="AC348" s="1"/>
  <c r="AC349" s="1"/>
  <c r="AC350" s="1"/>
  <c r="AC351" s="1"/>
  <c r="AC352" s="1"/>
  <c r="AC353" s="1"/>
  <c r="AC354" s="1"/>
  <c r="AC355" s="1"/>
  <c r="AC356" s="1"/>
  <c r="AC357" s="1"/>
  <c r="AC358" s="1"/>
  <c r="AC359" s="1"/>
  <c r="AC360" s="1"/>
  <c r="AC361" s="1"/>
  <c r="AC362" s="1"/>
  <c r="AC363" s="1"/>
  <c r="AK346"/>
  <c r="AK347" s="1"/>
  <c r="AK348" s="1"/>
  <c r="AK349" s="1"/>
  <c r="AK350" s="1"/>
  <c r="AK351" s="1"/>
  <c r="AK352" s="1"/>
  <c r="AK353" s="1"/>
  <c r="AK354" s="1"/>
  <c r="AK355" s="1"/>
  <c r="AK356" s="1"/>
  <c r="AK357" s="1"/>
  <c r="AK358" s="1"/>
  <c r="AK359" s="1"/>
  <c r="AK360" s="1"/>
  <c r="AK361" s="1"/>
  <c r="AK362" s="1"/>
  <c r="AK363" s="1"/>
  <c r="AS346"/>
  <c r="AS347" s="1"/>
  <c r="AS348" s="1"/>
  <c r="AS349" s="1"/>
  <c r="AS350" s="1"/>
  <c r="AS351" s="1"/>
  <c r="AS352" s="1"/>
  <c r="AS353" s="1"/>
  <c r="AS354" s="1"/>
  <c r="AS355" s="1"/>
  <c r="AS356" s="1"/>
  <c r="AS357" s="1"/>
  <c r="AS358" s="1"/>
  <c r="AS359" s="1"/>
  <c r="AS360" s="1"/>
  <c r="AS361" s="1"/>
  <c r="AS362" s="1"/>
  <c r="AS363" s="1"/>
  <c r="BA346"/>
  <c r="BA347" s="1"/>
  <c r="BA348" s="1"/>
  <c r="BA349" s="1"/>
  <c r="BA350" s="1"/>
  <c r="BA351" s="1"/>
  <c r="BA352" s="1"/>
  <c r="BA353" s="1"/>
  <c r="BA354" s="1"/>
  <c r="BA355" s="1"/>
  <c r="BA356" s="1"/>
  <c r="BA357" s="1"/>
  <c r="BA358" s="1"/>
  <c r="BA359" s="1"/>
  <c r="BA360" s="1"/>
  <c r="BA361" s="1"/>
  <c r="BA362" s="1"/>
  <c r="BA363" s="1"/>
  <c r="D347"/>
  <c r="D348" s="1"/>
  <c r="D349" s="1"/>
  <c r="D350" s="1"/>
  <c r="D351" s="1"/>
  <c r="D352" s="1"/>
  <c r="D353" s="1"/>
  <c r="D354" s="1"/>
  <c r="D355" s="1"/>
  <c r="D356" s="1"/>
  <c r="D357" s="1"/>
  <c r="D358" s="1"/>
  <c r="D359" s="1"/>
  <c r="D360" s="1"/>
  <c r="D361" s="1"/>
  <c r="D362" s="1"/>
  <c r="D363" s="1"/>
  <c r="H347"/>
  <c r="H348" s="1"/>
  <c r="H349" s="1"/>
  <c r="H350" s="1"/>
  <c r="H351" s="1"/>
  <c r="H352" s="1"/>
  <c r="H353" s="1"/>
  <c r="H354" s="1"/>
  <c r="H355" s="1"/>
  <c r="H356" s="1"/>
  <c r="H357" s="1"/>
  <c r="H358" s="1"/>
  <c r="H359" s="1"/>
  <c r="H360" s="1"/>
  <c r="H361" s="1"/>
  <c r="H362" s="1"/>
  <c r="H363" s="1"/>
  <c r="L347"/>
  <c r="L348" s="1"/>
  <c r="L349" s="1"/>
  <c r="L350" s="1"/>
  <c r="L351" s="1"/>
  <c r="L352" s="1"/>
  <c r="L353" s="1"/>
  <c r="L354" s="1"/>
  <c r="L355" s="1"/>
  <c r="L356" s="1"/>
  <c r="L357" s="1"/>
  <c r="L358" s="1"/>
  <c r="L359" s="1"/>
  <c r="L360" s="1"/>
  <c r="L361" s="1"/>
  <c r="L362" s="1"/>
  <c r="L363" s="1"/>
  <c r="AB347"/>
  <c r="AB348" s="1"/>
  <c r="AB349" s="1"/>
  <c r="AB350" s="1"/>
  <c r="AB351" s="1"/>
  <c r="AB352" s="1"/>
  <c r="AB353" s="1"/>
  <c r="AB354" s="1"/>
  <c r="AB355" s="1"/>
  <c r="AB356" s="1"/>
  <c r="AB357" s="1"/>
  <c r="AB358" s="1"/>
  <c r="AB359" s="1"/>
  <c r="AB360" s="1"/>
  <c r="AB361" s="1"/>
  <c r="AB362" s="1"/>
  <c r="AB363" s="1"/>
  <c r="AR347"/>
  <c r="AR348" s="1"/>
  <c r="AR349" s="1"/>
  <c r="AR350" s="1"/>
  <c r="AR351" s="1"/>
  <c r="AR352" s="1"/>
  <c r="AR353" s="1"/>
  <c r="AR354" s="1"/>
  <c r="AR355" s="1"/>
  <c r="AR356" s="1"/>
  <c r="AR357" s="1"/>
  <c r="AR358" s="1"/>
  <c r="AR359" s="1"/>
  <c r="AR360" s="1"/>
  <c r="AR361" s="1"/>
  <c r="AR362" s="1"/>
  <c r="AR363" s="1"/>
  <c r="K348"/>
  <c r="K349" s="1"/>
  <c r="K350" s="1"/>
  <c r="K351" s="1"/>
  <c r="K352" s="1"/>
  <c r="K353" s="1"/>
  <c r="K354" s="1"/>
  <c r="K355" s="1"/>
  <c r="K356" s="1"/>
  <c r="K357" s="1"/>
  <c r="K358" s="1"/>
  <c r="K359" s="1"/>
  <c r="K360" s="1"/>
  <c r="K361" s="1"/>
  <c r="K362" s="1"/>
  <c r="K363" s="1"/>
  <c r="AC367"/>
  <c r="AD367"/>
  <c r="CE367" s="1"/>
  <c r="CE368" s="1"/>
  <c r="CE369" s="1"/>
  <c r="CE370" s="1"/>
  <c r="CE371" s="1"/>
  <c r="CE372" s="1"/>
  <c r="CE373" s="1"/>
  <c r="CE374" s="1"/>
  <c r="CE375" s="1"/>
  <c r="CE376" s="1"/>
  <c r="CE377" s="1"/>
  <c r="CE378" s="1"/>
  <c r="CE379" s="1"/>
  <c r="CE380" s="1"/>
  <c r="CE381" s="1"/>
  <c r="CE382" s="1"/>
  <c r="CE383" s="1"/>
  <c r="CE384" s="1"/>
  <c r="CE385" s="1"/>
  <c r="CE386" s="1"/>
  <c r="CE387" s="1"/>
  <c r="CE388" s="1"/>
  <c r="AE367"/>
  <c r="CF367" s="1"/>
  <c r="AF367"/>
  <c r="CG367" s="1"/>
  <c r="AG367"/>
  <c r="AG368" s="1"/>
  <c r="AH367"/>
  <c r="CI367"/>
  <c r="AI367"/>
  <c r="AJ367"/>
  <c r="CK367" s="1"/>
  <c r="AK367"/>
  <c r="AL367"/>
  <c r="CM367" s="1"/>
  <c r="CM368" s="1"/>
  <c r="CM369" s="1"/>
  <c r="CM370" s="1"/>
  <c r="CM371" s="1"/>
  <c r="CM372" s="1"/>
  <c r="CM373" s="1"/>
  <c r="CM374" s="1"/>
  <c r="CM375" s="1"/>
  <c r="CM376" s="1"/>
  <c r="CM377" s="1"/>
  <c r="CM378" s="1"/>
  <c r="CM379" s="1"/>
  <c r="CM380" s="1"/>
  <c r="CM381" s="1"/>
  <c r="CM382" s="1"/>
  <c r="CM383" s="1"/>
  <c r="CM384" s="1"/>
  <c r="CM385" s="1"/>
  <c r="CM386" s="1"/>
  <c r="CM387" s="1"/>
  <c r="CM388" s="1"/>
  <c r="AM367"/>
  <c r="CN367" s="1"/>
  <c r="AN367"/>
  <c r="CO367" s="1"/>
  <c r="AO367"/>
  <c r="AO368" s="1"/>
  <c r="AP367"/>
  <c r="CQ367"/>
  <c r="AQ367"/>
  <c r="AR367"/>
  <c r="CS367" s="1"/>
  <c r="AS367"/>
  <c r="AT367"/>
  <c r="CU367" s="1"/>
  <c r="CU368" s="1"/>
  <c r="CU369" s="1"/>
  <c r="AU367"/>
  <c r="CV367" s="1"/>
  <c r="AV367"/>
  <c r="CW367" s="1"/>
  <c r="AW367"/>
  <c r="AW368" s="1"/>
  <c r="CX368" s="1"/>
  <c r="AX367"/>
  <c r="CY367"/>
  <c r="AY367"/>
  <c r="AZ367"/>
  <c r="DA367" s="1"/>
  <c r="BA367"/>
  <c r="BD367"/>
  <c r="BE367"/>
  <c r="BF367"/>
  <c r="BG367"/>
  <c r="BH367"/>
  <c r="BI367"/>
  <c r="BJ367"/>
  <c r="BK367"/>
  <c r="BL367"/>
  <c r="BM367"/>
  <c r="BN367"/>
  <c r="BO367"/>
  <c r="BP367"/>
  <c r="BQ367"/>
  <c r="BR367"/>
  <c r="BS367"/>
  <c r="BT367"/>
  <c r="BU367"/>
  <c r="BV367"/>
  <c r="BW367"/>
  <c r="BX367"/>
  <c r="BY367"/>
  <c r="BZ367"/>
  <c r="CA367"/>
  <c r="CB367"/>
  <c r="CC367"/>
  <c r="CD367"/>
  <c r="CH367"/>
  <c r="CJ367"/>
  <c r="CL367"/>
  <c r="CP367"/>
  <c r="CR367"/>
  <c r="CT367"/>
  <c r="CX367"/>
  <c r="CZ367"/>
  <c r="DB367"/>
  <c r="C368"/>
  <c r="D368"/>
  <c r="BE368" s="1"/>
  <c r="BE369" s="1"/>
  <c r="E368"/>
  <c r="BF368" s="1"/>
  <c r="F368"/>
  <c r="BG368" s="1"/>
  <c r="G368"/>
  <c r="H368"/>
  <c r="BI368" s="1"/>
  <c r="I368"/>
  <c r="I369" s="1"/>
  <c r="I370" s="1"/>
  <c r="I371" s="1"/>
  <c r="I372" s="1"/>
  <c r="I373" s="1"/>
  <c r="I374" s="1"/>
  <c r="I375" s="1"/>
  <c r="I376" s="1"/>
  <c r="I377" s="1"/>
  <c r="I378" s="1"/>
  <c r="I379" s="1"/>
  <c r="I380" s="1"/>
  <c r="I381" s="1"/>
  <c r="I382" s="1"/>
  <c r="I383" s="1"/>
  <c r="I384" s="1"/>
  <c r="I385" s="1"/>
  <c r="I386" s="1"/>
  <c r="I387" s="1"/>
  <c r="I388" s="1"/>
  <c r="J368"/>
  <c r="BK368" s="1"/>
  <c r="K368"/>
  <c r="BL368" s="1"/>
  <c r="L368"/>
  <c r="BM368" s="1"/>
  <c r="M368"/>
  <c r="BN368" s="1"/>
  <c r="N368"/>
  <c r="BO368" s="1"/>
  <c r="O368"/>
  <c r="BP368" s="1"/>
  <c r="P368"/>
  <c r="BQ368" s="1"/>
  <c r="Q368"/>
  <c r="Q369" s="1"/>
  <c r="Q370" s="1"/>
  <c r="Q371" s="1"/>
  <c r="Q372" s="1"/>
  <c r="Q373" s="1"/>
  <c r="Q374" s="1"/>
  <c r="Q375" s="1"/>
  <c r="Q376" s="1"/>
  <c r="Q377" s="1"/>
  <c r="Q378" s="1"/>
  <c r="Q379" s="1"/>
  <c r="Q380" s="1"/>
  <c r="Q381" s="1"/>
  <c r="Q382" s="1"/>
  <c r="Q383" s="1"/>
  <c r="Q384" s="1"/>
  <c r="Q385" s="1"/>
  <c r="Q386" s="1"/>
  <c r="Q387" s="1"/>
  <c r="Q388" s="1"/>
  <c r="R368"/>
  <c r="BS368" s="1"/>
  <c r="S368"/>
  <c r="BT368" s="1"/>
  <c r="T368"/>
  <c r="BU368"/>
  <c r="U368"/>
  <c r="V368"/>
  <c r="W368"/>
  <c r="X368"/>
  <c r="BY368" s="1"/>
  <c r="Y368"/>
  <c r="Z368"/>
  <c r="CA368" s="1"/>
  <c r="AA368"/>
  <c r="AB368"/>
  <c r="CC368" s="1"/>
  <c r="AC368"/>
  <c r="AD368"/>
  <c r="AD369" s="1"/>
  <c r="AD370" s="1"/>
  <c r="AD371" s="1"/>
  <c r="AD372" s="1"/>
  <c r="AD373" s="1"/>
  <c r="AD374" s="1"/>
  <c r="AD375" s="1"/>
  <c r="AD376" s="1"/>
  <c r="AD377" s="1"/>
  <c r="AD378" s="1"/>
  <c r="AD379" s="1"/>
  <c r="AD380" s="1"/>
  <c r="AD381" s="1"/>
  <c r="AD382" s="1"/>
  <c r="AD383" s="1"/>
  <c r="AD384" s="1"/>
  <c r="AD385" s="1"/>
  <c r="AD386" s="1"/>
  <c r="AD387" s="1"/>
  <c r="AD388" s="1"/>
  <c r="AF368"/>
  <c r="AF369" s="1"/>
  <c r="AF370" s="1"/>
  <c r="AF371" s="1"/>
  <c r="AF372" s="1"/>
  <c r="AF373" s="1"/>
  <c r="AF374" s="1"/>
  <c r="AF375" s="1"/>
  <c r="AF376" s="1"/>
  <c r="AF377" s="1"/>
  <c r="AF378" s="1"/>
  <c r="AF379" s="1"/>
  <c r="AF380" s="1"/>
  <c r="AF381" s="1"/>
  <c r="AF382" s="1"/>
  <c r="AF383" s="1"/>
  <c r="AF384" s="1"/>
  <c r="AF385" s="1"/>
  <c r="AF386" s="1"/>
  <c r="AF387" s="1"/>
  <c r="AF388" s="1"/>
  <c r="AH368"/>
  <c r="AH369" s="1"/>
  <c r="AH370" s="1"/>
  <c r="AH371" s="1"/>
  <c r="AH372" s="1"/>
  <c r="AH373" s="1"/>
  <c r="AH374" s="1"/>
  <c r="AH375" s="1"/>
  <c r="AH376" s="1"/>
  <c r="AH377" s="1"/>
  <c r="AH378" s="1"/>
  <c r="AH379" s="1"/>
  <c r="AH380" s="1"/>
  <c r="AH381" s="1"/>
  <c r="AH382" s="1"/>
  <c r="AH383" s="1"/>
  <c r="AH384" s="1"/>
  <c r="AH385" s="1"/>
  <c r="AH386" s="1"/>
  <c r="AH387" s="1"/>
  <c r="AH388" s="1"/>
  <c r="AI368"/>
  <c r="AJ368"/>
  <c r="AJ369" s="1"/>
  <c r="AJ370" s="1"/>
  <c r="AJ371" s="1"/>
  <c r="AJ372" s="1"/>
  <c r="AJ373" s="1"/>
  <c r="AJ374" s="1"/>
  <c r="AJ375" s="1"/>
  <c r="AJ376" s="1"/>
  <c r="AJ377" s="1"/>
  <c r="AJ378" s="1"/>
  <c r="AJ379" s="1"/>
  <c r="AJ380" s="1"/>
  <c r="AJ381" s="1"/>
  <c r="AJ382" s="1"/>
  <c r="AJ383" s="1"/>
  <c r="AJ384" s="1"/>
  <c r="AJ385" s="1"/>
  <c r="AJ386" s="1"/>
  <c r="AJ387" s="1"/>
  <c r="AJ388" s="1"/>
  <c r="AK368"/>
  <c r="AL368"/>
  <c r="AL369" s="1"/>
  <c r="AL370" s="1"/>
  <c r="AL371" s="1"/>
  <c r="AL372" s="1"/>
  <c r="AL373" s="1"/>
  <c r="AL374" s="1"/>
  <c r="AL375" s="1"/>
  <c r="AL376" s="1"/>
  <c r="AL377" s="1"/>
  <c r="AL378" s="1"/>
  <c r="AL379" s="1"/>
  <c r="AL380" s="1"/>
  <c r="AL381" s="1"/>
  <c r="AL382" s="1"/>
  <c r="AL383" s="1"/>
  <c r="AL384" s="1"/>
  <c r="AL385" s="1"/>
  <c r="AL386" s="1"/>
  <c r="AL387" s="1"/>
  <c r="AL388" s="1"/>
  <c r="AN368"/>
  <c r="AN369" s="1"/>
  <c r="AN370" s="1"/>
  <c r="AN371" s="1"/>
  <c r="AN372" s="1"/>
  <c r="AN373" s="1"/>
  <c r="AN374" s="1"/>
  <c r="AN375" s="1"/>
  <c r="AN376" s="1"/>
  <c r="AN377" s="1"/>
  <c r="AN378" s="1"/>
  <c r="AN379" s="1"/>
  <c r="AN380" s="1"/>
  <c r="AN381" s="1"/>
  <c r="AN382" s="1"/>
  <c r="AN383" s="1"/>
  <c r="AN384" s="1"/>
  <c r="AN385" s="1"/>
  <c r="AN386" s="1"/>
  <c r="AN387" s="1"/>
  <c r="AN388" s="1"/>
  <c r="AP368"/>
  <c r="AP369" s="1"/>
  <c r="AP370" s="1"/>
  <c r="AP371" s="1"/>
  <c r="AP372" s="1"/>
  <c r="AP373" s="1"/>
  <c r="AP374" s="1"/>
  <c r="AP375" s="1"/>
  <c r="AP376" s="1"/>
  <c r="AP377" s="1"/>
  <c r="AP378" s="1"/>
  <c r="AP379" s="1"/>
  <c r="AP380" s="1"/>
  <c r="AP381" s="1"/>
  <c r="AP382" s="1"/>
  <c r="AP383" s="1"/>
  <c r="AP384" s="1"/>
  <c r="AP385" s="1"/>
  <c r="AP386" s="1"/>
  <c r="AP387" s="1"/>
  <c r="AP388" s="1"/>
  <c r="AQ368"/>
  <c r="AR368"/>
  <c r="AR369" s="1"/>
  <c r="AR370" s="1"/>
  <c r="AR371" s="1"/>
  <c r="AR372" s="1"/>
  <c r="AR373" s="1"/>
  <c r="AR374" s="1"/>
  <c r="AR375" s="1"/>
  <c r="AR376" s="1"/>
  <c r="AR377" s="1"/>
  <c r="AR378" s="1"/>
  <c r="AR379" s="1"/>
  <c r="AR380" s="1"/>
  <c r="AR381" s="1"/>
  <c r="AR382" s="1"/>
  <c r="AR383" s="1"/>
  <c r="AR384" s="1"/>
  <c r="AR385" s="1"/>
  <c r="AR386" s="1"/>
  <c r="AR387" s="1"/>
  <c r="AR388" s="1"/>
  <c r="AS368"/>
  <c r="AS369" s="1"/>
  <c r="AS370" s="1"/>
  <c r="AS371" s="1"/>
  <c r="AS372" s="1"/>
  <c r="AS373" s="1"/>
  <c r="AS374" s="1"/>
  <c r="AS375" s="1"/>
  <c r="AS376" s="1"/>
  <c r="AS377" s="1"/>
  <c r="AS378" s="1"/>
  <c r="AS379" s="1"/>
  <c r="AS380" s="1"/>
  <c r="AS381" s="1"/>
  <c r="AS382" s="1"/>
  <c r="AS383" s="1"/>
  <c r="AS384" s="1"/>
  <c r="AS385" s="1"/>
  <c r="AS386" s="1"/>
  <c r="AS387" s="1"/>
  <c r="AS388" s="1"/>
  <c r="AT368"/>
  <c r="AT369" s="1"/>
  <c r="AT370" s="1"/>
  <c r="AT371" s="1"/>
  <c r="AT372" s="1"/>
  <c r="AT373" s="1"/>
  <c r="AT374" s="1"/>
  <c r="AT375" s="1"/>
  <c r="AT376" s="1"/>
  <c r="AT377" s="1"/>
  <c r="AT378" s="1"/>
  <c r="AT379" s="1"/>
  <c r="AT380" s="1"/>
  <c r="AT381" s="1"/>
  <c r="AT382" s="1"/>
  <c r="AT383" s="1"/>
  <c r="AT384" s="1"/>
  <c r="AT385" s="1"/>
  <c r="AT386" s="1"/>
  <c r="AT387" s="1"/>
  <c r="AT388" s="1"/>
  <c r="AV368"/>
  <c r="AV369" s="1"/>
  <c r="AV370" s="1"/>
  <c r="AV371" s="1"/>
  <c r="AV372" s="1"/>
  <c r="AV373" s="1"/>
  <c r="AV374" s="1"/>
  <c r="AV375" s="1"/>
  <c r="AV376" s="1"/>
  <c r="AV377" s="1"/>
  <c r="AV378" s="1"/>
  <c r="AV379" s="1"/>
  <c r="AV380" s="1"/>
  <c r="AV381" s="1"/>
  <c r="AV382" s="1"/>
  <c r="AV383" s="1"/>
  <c r="AV384" s="1"/>
  <c r="AV385" s="1"/>
  <c r="AV386" s="1"/>
  <c r="AV387" s="1"/>
  <c r="AV388" s="1"/>
  <c r="AX368"/>
  <c r="AX369" s="1"/>
  <c r="AX370" s="1"/>
  <c r="AX371" s="1"/>
  <c r="AX372" s="1"/>
  <c r="AX373" s="1"/>
  <c r="AX374" s="1"/>
  <c r="AX375" s="1"/>
  <c r="AX376" s="1"/>
  <c r="AX377" s="1"/>
  <c r="AX378" s="1"/>
  <c r="AX379" s="1"/>
  <c r="AX380" s="1"/>
  <c r="AX381" s="1"/>
  <c r="AX382" s="1"/>
  <c r="AX383" s="1"/>
  <c r="AX384" s="1"/>
  <c r="AX385" s="1"/>
  <c r="AX386" s="1"/>
  <c r="AX387" s="1"/>
  <c r="AX388" s="1"/>
  <c r="AY368"/>
  <c r="AZ368"/>
  <c r="AZ369" s="1"/>
  <c r="AZ370" s="1"/>
  <c r="AZ371" s="1"/>
  <c r="AZ372" s="1"/>
  <c r="AZ373" s="1"/>
  <c r="AZ374" s="1"/>
  <c r="AZ375" s="1"/>
  <c r="AZ376" s="1"/>
  <c r="AZ377" s="1"/>
  <c r="AZ378" s="1"/>
  <c r="AZ379" s="1"/>
  <c r="AZ380" s="1"/>
  <c r="AZ381" s="1"/>
  <c r="AZ382" s="1"/>
  <c r="AZ383" s="1"/>
  <c r="AZ384" s="1"/>
  <c r="AZ385" s="1"/>
  <c r="AZ386" s="1"/>
  <c r="AZ387" s="1"/>
  <c r="AZ388" s="1"/>
  <c r="BA368"/>
  <c r="BA369" s="1"/>
  <c r="BA370" s="1"/>
  <c r="BA371" s="1"/>
  <c r="BA372" s="1"/>
  <c r="BA373" s="1"/>
  <c r="BA374" s="1"/>
  <c r="BA375" s="1"/>
  <c r="BA376" s="1"/>
  <c r="BA377" s="1"/>
  <c r="BA378" s="1"/>
  <c r="BA379" s="1"/>
  <c r="BA380" s="1"/>
  <c r="BA381" s="1"/>
  <c r="BA382" s="1"/>
  <c r="BA383" s="1"/>
  <c r="BA384" s="1"/>
  <c r="BA385" s="1"/>
  <c r="BA386" s="1"/>
  <c r="BA387" s="1"/>
  <c r="BA388" s="1"/>
  <c r="BH368"/>
  <c r="BX368"/>
  <c r="CB368"/>
  <c r="CJ368"/>
  <c r="CR368"/>
  <c r="CZ368"/>
  <c r="C369"/>
  <c r="E369"/>
  <c r="G369"/>
  <c r="BH369" s="1"/>
  <c r="M369"/>
  <c r="S369"/>
  <c r="U369"/>
  <c r="W369"/>
  <c r="AA369"/>
  <c r="AC369"/>
  <c r="AI369"/>
  <c r="AK369"/>
  <c r="AQ369"/>
  <c r="AY369"/>
  <c r="C370"/>
  <c r="E370"/>
  <c r="G370"/>
  <c r="M370"/>
  <c r="S370"/>
  <c r="U370"/>
  <c r="W370"/>
  <c r="AA370"/>
  <c r="AC370"/>
  <c r="AI370"/>
  <c r="AK370"/>
  <c r="AQ370"/>
  <c r="AY370"/>
  <c r="C371"/>
  <c r="E371"/>
  <c r="G371"/>
  <c r="M371"/>
  <c r="S371"/>
  <c r="U371"/>
  <c r="W371"/>
  <c r="AA371"/>
  <c r="AC371"/>
  <c r="AI371"/>
  <c r="AK371"/>
  <c r="AQ371"/>
  <c r="AY371"/>
  <c r="C372"/>
  <c r="E372"/>
  <c r="G372"/>
  <c r="M372"/>
  <c r="S372"/>
  <c r="U372"/>
  <c r="W372"/>
  <c r="AA372"/>
  <c r="AC372"/>
  <c r="AI372"/>
  <c r="AK372"/>
  <c r="AQ372"/>
  <c r="AY372"/>
  <c r="C373"/>
  <c r="E373"/>
  <c r="G373"/>
  <c r="M373"/>
  <c r="S373"/>
  <c r="U373"/>
  <c r="W373"/>
  <c r="AA373"/>
  <c r="AC373"/>
  <c r="AI373"/>
  <c r="AK373"/>
  <c r="AQ373"/>
  <c r="AY373"/>
  <c r="C374"/>
  <c r="E374"/>
  <c r="G374"/>
  <c r="M374"/>
  <c r="S374"/>
  <c r="U374"/>
  <c r="W374"/>
  <c r="AA374"/>
  <c r="AC374"/>
  <c r="AI374"/>
  <c r="AK374"/>
  <c r="AQ374"/>
  <c r="AY374"/>
  <c r="C375"/>
  <c r="E375"/>
  <c r="G375"/>
  <c r="M375"/>
  <c r="S375"/>
  <c r="U375"/>
  <c r="W375"/>
  <c r="AA375"/>
  <c r="AC375"/>
  <c r="AI375"/>
  <c r="AK375"/>
  <c r="AQ375"/>
  <c r="AY375"/>
  <c r="C376"/>
  <c r="E376"/>
  <c r="G376"/>
  <c r="M376"/>
  <c r="S376"/>
  <c r="U376"/>
  <c r="W376"/>
  <c r="AA376"/>
  <c r="AC376"/>
  <c r="AI376"/>
  <c r="AK376"/>
  <c r="AQ376"/>
  <c r="AY376"/>
  <c r="C377"/>
  <c r="E377"/>
  <c r="G377"/>
  <c r="M377"/>
  <c r="S377"/>
  <c r="U377"/>
  <c r="W377"/>
  <c r="AA377"/>
  <c r="AC377"/>
  <c r="AI377"/>
  <c r="AK377"/>
  <c r="AQ377"/>
  <c r="AY377"/>
  <c r="C378"/>
  <c r="E378"/>
  <c r="G378"/>
  <c r="M378"/>
  <c r="S378"/>
  <c r="U378"/>
  <c r="W378"/>
  <c r="AA378"/>
  <c r="AC378"/>
  <c r="AI378"/>
  <c r="AK378"/>
  <c r="AQ378"/>
  <c r="AY378"/>
  <c r="C379"/>
  <c r="E379"/>
  <c r="G379"/>
  <c r="M379"/>
  <c r="S379"/>
  <c r="U379"/>
  <c r="W379"/>
  <c r="AA379"/>
  <c r="AC379"/>
  <c r="AI379"/>
  <c r="AK379"/>
  <c r="AQ379"/>
  <c r="AY379"/>
  <c r="C380"/>
  <c r="E380"/>
  <c r="G380"/>
  <c r="M380"/>
  <c r="S380"/>
  <c r="U380"/>
  <c r="W380"/>
  <c r="AA380"/>
  <c r="AC380"/>
  <c r="AI380"/>
  <c r="AK380"/>
  <c r="AQ380"/>
  <c r="AY380"/>
  <c r="C381"/>
  <c r="E381"/>
  <c r="G381"/>
  <c r="M381"/>
  <c r="S381"/>
  <c r="U381"/>
  <c r="W381"/>
  <c r="AA381"/>
  <c r="AC381"/>
  <c r="AI381"/>
  <c r="AK381"/>
  <c r="AQ381"/>
  <c r="AY381"/>
  <c r="C382"/>
  <c r="E382"/>
  <c r="G382"/>
  <c r="M382"/>
  <c r="S382"/>
  <c r="U382"/>
  <c r="W382"/>
  <c r="AA382"/>
  <c r="AC382"/>
  <c r="AI382"/>
  <c r="AK382"/>
  <c r="AQ382"/>
  <c r="AY382"/>
  <c r="C383"/>
  <c r="E383"/>
  <c r="G383"/>
  <c r="M383"/>
  <c r="S383"/>
  <c r="U383"/>
  <c r="W383"/>
  <c r="AA383"/>
  <c r="AC383"/>
  <c r="AI383"/>
  <c r="AK383"/>
  <c r="AQ383"/>
  <c r="AY383"/>
  <c r="C384"/>
  <c r="E384"/>
  <c r="G384"/>
  <c r="M384"/>
  <c r="S384"/>
  <c r="U384"/>
  <c r="W384"/>
  <c r="AA384"/>
  <c r="AC384"/>
  <c r="AI384"/>
  <c r="AK384"/>
  <c r="AQ384"/>
  <c r="AY384"/>
  <c r="C385"/>
  <c r="E385"/>
  <c r="G385"/>
  <c r="M385"/>
  <c r="S385"/>
  <c r="U385"/>
  <c r="W385"/>
  <c r="AA385"/>
  <c r="AC385"/>
  <c r="AI385"/>
  <c r="AK385"/>
  <c r="AQ385"/>
  <c r="AY385"/>
  <c r="C386"/>
  <c r="E386"/>
  <c r="G386"/>
  <c r="M386"/>
  <c r="S386"/>
  <c r="U386"/>
  <c r="W386"/>
  <c r="AA386"/>
  <c r="AC386"/>
  <c r="AI386"/>
  <c r="AK386"/>
  <c r="AQ386"/>
  <c r="AY386"/>
  <c r="C387"/>
  <c r="E387"/>
  <c r="G387"/>
  <c r="M387"/>
  <c r="S387"/>
  <c r="U387"/>
  <c r="W387"/>
  <c r="AA387"/>
  <c r="AC387"/>
  <c r="AI387"/>
  <c r="AK387"/>
  <c r="AQ387"/>
  <c r="AY387"/>
  <c r="C388"/>
  <c r="E388"/>
  <c r="G388"/>
  <c r="M388"/>
  <c r="S388"/>
  <c r="U388"/>
  <c r="W388"/>
  <c r="AA388"/>
  <c r="AC388"/>
  <c r="AI388"/>
  <c r="AK388"/>
  <c r="AQ388"/>
  <c r="AY388"/>
  <c r="T397"/>
  <c r="U397"/>
  <c r="V397"/>
  <c r="W397"/>
  <c r="X397"/>
  <c r="Y397"/>
  <c r="Z397"/>
  <c r="AA397"/>
  <c r="AB397"/>
  <c r="AC397"/>
  <c r="AD397"/>
  <c r="AE397"/>
  <c r="T426"/>
  <c r="U426"/>
  <c r="BT426" s="1"/>
  <c r="V426"/>
  <c r="BU426" s="1"/>
  <c r="W426"/>
  <c r="BV426"/>
  <c r="X426"/>
  <c r="Y426"/>
  <c r="BX426" s="1"/>
  <c r="Z426"/>
  <c r="BY426" s="1"/>
  <c r="AA426"/>
  <c r="BZ426" s="1"/>
  <c r="AB426"/>
  <c r="AC426"/>
  <c r="CB426" s="1"/>
  <c r="AD426"/>
  <c r="CC426" s="1"/>
  <c r="AE426"/>
  <c r="CD426"/>
  <c r="BB426"/>
  <c r="BC426"/>
  <c r="BD426"/>
  <c r="BE426"/>
  <c r="BE427" s="1"/>
  <c r="BF426"/>
  <c r="BG426"/>
  <c r="BH426"/>
  <c r="BI426"/>
  <c r="BJ426"/>
  <c r="BK426"/>
  <c r="BL426"/>
  <c r="BM426"/>
  <c r="BM427" s="1"/>
  <c r="BN426"/>
  <c r="BO426"/>
  <c r="BP426"/>
  <c r="BQ426"/>
  <c r="BR426"/>
  <c r="BS426"/>
  <c r="BW426"/>
  <c r="CA426"/>
  <c r="C427"/>
  <c r="BB427" s="1"/>
  <c r="D427"/>
  <c r="C21" i="45" s="1"/>
  <c r="E427" i="40"/>
  <c r="BD427" s="1"/>
  <c r="F427"/>
  <c r="E21" i="45" s="1"/>
  <c r="G427" i="40"/>
  <c r="BF427" s="1"/>
  <c r="H427"/>
  <c r="G21" i="45" s="1"/>
  <c r="I427" i="40"/>
  <c r="BH427" s="1"/>
  <c r="J427"/>
  <c r="I21" i="45" s="1"/>
  <c r="K427" i="40"/>
  <c r="BJ427" s="1"/>
  <c r="L427"/>
  <c r="K21" i="45" s="1"/>
  <c r="M427" i="40"/>
  <c r="BL427" s="1"/>
  <c r="N427"/>
  <c r="M21" i="45" s="1"/>
  <c r="O427" i="40"/>
  <c r="BN427" s="1"/>
  <c r="P427"/>
  <c r="O21" i="45" s="1"/>
  <c r="Q427" i="40"/>
  <c r="BP427" s="1"/>
  <c r="R427"/>
  <c r="Q21" i="45" s="1"/>
  <c r="S427" i="40"/>
  <c r="BR427" s="1"/>
  <c r="T427"/>
  <c r="S21" i="45" s="1"/>
  <c r="U427" i="40"/>
  <c r="U428" s="1"/>
  <c r="U429" s="1"/>
  <c r="U430" s="1"/>
  <c r="U431" s="1"/>
  <c r="U432" s="1"/>
  <c r="U433" s="1"/>
  <c r="U434" s="1"/>
  <c r="U435" s="1"/>
  <c r="U436" s="1"/>
  <c r="W427"/>
  <c r="W428" s="1"/>
  <c r="W429" s="1"/>
  <c r="W430" s="1"/>
  <c r="W431" s="1"/>
  <c r="W432" s="1"/>
  <c r="W433" s="1"/>
  <c r="W434" s="1"/>
  <c r="W435" s="1"/>
  <c r="W436" s="1"/>
  <c r="X427"/>
  <c r="W21" i="45" s="1"/>
  <c r="Y427" i="40"/>
  <c r="Y428" s="1"/>
  <c r="Y429" s="1"/>
  <c r="Y430" s="1"/>
  <c r="Y431" s="1"/>
  <c r="Y432" s="1"/>
  <c r="Y433" s="1"/>
  <c r="Y434" s="1"/>
  <c r="Y435" s="1"/>
  <c r="Y436" s="1"/>
  <c r="AB427"/>
  <c r="AA21" i="45" s="1"/>
  <c r="AC427" i="40"/>
  <c r="AC428" s="1"/>
  <c r="AC429" s="1"/>
  <c r="AC430" s="1"/>
  <c r="AC431" s="1"/>
  <c r="AC432" s="1"/>
  <c r="AC433" s="1"/>
  <c r="AC434" s="1"/>
  <c r="AC435" s="1"/>
  <c r="AC436" s="1"/>
  <c r="AE427"/>
  <c r="AE428" s="1"/>
  <c r="AE429" s="1"/>
  <c r="AE430" s="1"/>
  <c r="AE431" s="1"/>
  <c r="AE432" s="1"/>
  <c r="AE433" s="1"/>
  <c r="AE434" s="1"/>
  <c r="AE435" s="1"/>
  <c r="AE436" s="1"/>
  <c r="BI427"/>
  <c r="BQ427"/>
  <c r="F428"/>
  <c r="F429" s="1"/>
  <c r="F430" s="1"/>
  <c r="F431" s="1"/>
  <c r="F432" s="1"/>
  <c r="F433" s="1"/>
  <c r="F434" s="1"/>
  <c r="F435" s="1"/>
  <c r="F436" s="1"/>
  <c r="F437" s="1"/>
  <c r="J428"/>
  <c r="J429" s="1"/>
  <c r="J430" s="1"/>
  <c r="J431" s="1"/>
  <c r="J432" s="1"/>
  <c r="J433" s="1"/>
  <c r="J434" s="1"/>
  <c r="J435" s="1"/>
  <c r="J436" s="1"/>
  <c r="J437" s="1"/>
  <c r="N428"/>
  <c r="N429" s="1"/>
  <c r="N430" s="1"/>
  <c r="N431" s="1"/>
  <c r="N432" s="1"/>
  <c r="N433" s="1"/>
  <c r="N434" s="1"/>
  <c r="N435" s="1"/>
  <c r="N436" s="1"/>
  <c r="R428"/>
  <c r="R429" s="1"/>
  <c r="R430" s="1"/>
  <c r="R431" s="1"/>
  <c r="R432" s="1"/>
  <c r="R433" s="1"/>
  <c r="R434" s="1"/>
  <c r="R435" s="1"/>
  <c r="R436" s="1"/>
  <c r="X428"/>
  <c r="X429" s="1"/>
  <c r="X430" s="1"/>
  <c r="X431" s="1"/>
  <c r="X432" s="1"/>
  <c r="X433" s="1"/>
  <c r="X434" s="1"/>
  <c r="X435" s="1"/>
  <c r="X436" s="1"/>
  <c r="AC457"/>
  <c r="AD457"/>
  <c r="AE457"/>
  <c r="AF457"/>
  <c r="AG457"/>
  <c r="AH457"/>
  <c r="AI457"/>
  <c r="AJ457"/>
  <c r="AK457"/>
  <c r="AL457"/>
  <c r="AM457"/>
  <c r="AN457"/>
  <c r="AO457"/>
  <c r="AP457"/>
  <c r="AQ457"/>
  <c r="AR457"/>
  <c r="AS457"/>
  <c r="AT457"/>
  <c r="AU457"/>
  <c r="AV457"/>
  <c r="AW457"/>
  <c r="AX457"/>
  <c r="AY457"/>
  <c r="AC486"/>
  <c r="AD486"/>
  <c r="CC486" s="1"/>
  <c r="AE486"/>
  <c r="AF486"/>
  <c r="CE486" s="1"/>
  <c r="AG486"/>
  <c r="CF486" s="1"/>
  <c r="AH486"/>
  <c r="CG486" s="1"/>
  <c r="AI486"/>
  <c r="AI487" s="1"/>
  <c r="AI488" s="1"/>
  <c r="AI489" s="1"/>
  <c r="AI490" s="1"/>
  <c r="AI491" s="1"/>
  <c r="AI492" s="1"/>
  <c r="AI493" s="1"/>
  <c r="AI494" s="1"/>
  <c r="AI495" s="1"/>
  <c r="AI496" s="1"/>
  <c r="AI497" s="1"/>
  <c r="AI498" s="1"/>
  <c r="AI499" s="1"/>
  <c r="AI500" s="1"/>
  <c r="AI501" s="1"/>
  <c r="AI502" s="1"/>
  <c r="AI503" s="1"/>
  <c r="AI504" s="1"/>
  <c r="AI505" s="1"/>
  <c r="AI506" s="1"/>
  <c r="AI507" s="1"/>
  <c r="AI508" s="1"/>
  <c r="AI509" s="1"/>
  <c r="AI510" s="1"/>
  <c r="AI511" s="1"/>
  <c r="AI512" s="1"/>
  <c r="AI513" s="1"/>
  <c r="AJ486"/>
  <c r="CI486"/>
  <c r="AK486"/>
  <c r="AL486"/>
  <c r="CK486" s="1"/>
  <c r="AM486"/>
  <c r="AN486"/>
  <c r="CM486" s="1"/>
  <c r="AO486"/>
  <c r="CN486" s="1"/>
  <c r="AP486"/>
  <c r="CO486" s="1"/>
  <c r="AQ486"/>
  <c r="AQ487" s="1"/>
  <c r="AQ488" s="1"/>
  <c r="AQ489" s="1"/>
  <c r="AQ490" s="1"/>
  <c r="AQ491" s="1"/>
  <c r="AQ492" s="1"/>
  <c r="AQ493" s="1"/>
  <c r="AQ494" s="1"/>
  <c r="AQ495" s="1"/>
  <c r="AQ496" s="1"/>
  <c r="AQ497" s="1"/>
  <c r="AQ498" s="1"/>
  <c r="AQ499" s="1"/>
  <c r="AQ500" s="1"/>
  <c r="AQ501" s="1"/>
  <c r="AQ502" s="1"/>
  <c r="AQ503" s="1"/>
  <c r="AQ504" s="1"/>
  <c r="AQ505" s="1"/>
  <c r="AQ506" s="1"/>
  <c r="AQ507" s="1"/>
  <c r="AQ508" s="1"/>
  <c r="AQ509" s="1"/>
  <c r="AQ510" s="1"/>
  <c r="AQ511" s="1"/>
  <c r="AQ512" s="1"/>
  <c r="AQ513" s="1"/>
  <c r="AR486"/>
  <c r="CQ486"/>
  <c r="AS486"/>
  <c r="AT486"/>
  <c r="CS486" s="1"/>
  <c r="AU486"/>
  <c r="AV486"/>
  <c r="CU486" s="1"/>
  <c r="AW486"/>
  <c r="CV486" s="1"/>
  <c r="CV487" s="1"/>
  <c r="AX486"/>
  <c r="CW486" s="1"/>
  <c r="AY486"/>
  <c r="AY487" s="1"/>
  <c r="AY488" s="1"/>
  <c r="AY489" s="1"/>
  <c r="AY490" s="1"/>
  <c r="AY491" s="1"/>
  <c r="AY492" s="1"/>
  <c r="AY493" s="1"/>
  <c r="AY494" s="1"/>
  <c r="AY495" s="1"/>
  <c r="AY496" s="1"/>
  <c r="AY497" s="1"/>
  <c r="AY498" s="1"/>
  <c r="AY499" s="1"/>
  <c r="AY500" s="1"/>
  <c r="AY501" s="1"/>
  <c r="AY502" s="1"/>
  <c r="AY503" s="1"/>
  <c r="AY504" s="1"/>
  <c r="AY505" s="1"/>
  <c r="AY506" s="1"/>
  <c r="AY507" s="1"/>
  <c r="AY508" s="1"/>
  <c r="AY509" s="1"/>
  <c r="AY510" s="1"/>
  <c r="AY511" s="1"/>
  <c r="AY512" s="1"/>
  <c r="AY513" s="1"/>
  <c r="BB486"/>
  <c r="BC486"/>
  <c r="BD486"/>
  <c r="BE486"/>
  <c r="BF486"/>
  <c r="BG486"/>
  <c r="BH486"/>
  <c r="BI486"/>
  <c r="BJ486"/>
  <c r="BK486"/>
  <c r="BL486"/>
  <c r="BM486"/>
  <c r="BN486"/>
  <c r="BO486"/>
  <c r="BP486"/>
  <c r="BQ486"/>
  <c r="BR486"/>
  <c r="BS486"/>
  <c r="BT486"/>
  <c r="BU486"/>
  <c r="BV486"/>
  <c r="BW486"/>
  <c r="BX486"/>
  <c r="BY486"/>
  <c r="BZ486"/>
  <c r="CA486"/>
  <c r="CB486"/>
  <c r="CD486"/>
  <c r="CH486"/>
  <c r="CJ486"/>
  <c r="CL486"/>
  <c r="CP486"/>
  <c r="CR486"/>
  <c r="CT486"/>
  <c r="CX486"/>
  <c r="C487"/>
  <c r="D487"/>
  <c r="D488" s="1"/>
  <c r="D489" s="1"/>
  <c r="D490" s="1"/>
  <c r="D491" s="1"/>
  <c r="D492" s="1"/>
  <c r="D493" s="1"/>
  <c r="D494" s="1"/>
  <c r="D495" s="1"/>
  <c r="D496" s="1"/>
  <c r="D497" s="1"/>
  <c r="D498" s="1"/>
  <c r="D499" s="1"/>
  <c r="D500" s="1"/>
  <c r="D501" s="1"/>
  <c r="D502" s="1"/>
  <c r="D503" s="1"/>
  <c r="D504" s="1"/>
  <c r="D505" s="1"/>
  <c r="D506" s="1"/>
  <c r="D507" s="1"/>
  <c r="D508" s="1"/>
  <c r="D509" s="1"/>
  <c r="D510" s="1"/>
  <c r="D511" s="1"/>
  <c r="D512" s="1"/>
  <c r="D513" s="1"/>
  <c r="E487"/>
  <c r="BD487" s="1"/>
  <c r="F487"/>
  <c r="BE487" s="1"/>
  <c r="G487"/>
  <c r="BF487" s="1"/>
  <c r="H487"/>
  <c r="H488" s="1"/>
  <c r="H489" s="1"/>
  <c r="H490" s="1"/>
  <c r="H491" s="1"/>
  <c r="H492" s="1"/>
  <c r="H493" s="1"/>
  <c r="H494" s="1"/>
  <c r="H495" s="1"/>
  <c r="H496" s="1"/>
  <c r="H497" s="1"/>
  <c r="H498" s="1"/>
  <c r="H499" s="1"/>
  <c r="H500" s="1"/>
  <c r="H501" s="1"/>
  <c r="H502" s="1"/>
  <c r="H503" s="1"/>
  <c r="H504" s="1"/>
  <c r="H505" s="1"/>
  <c r="H506" s="1"/>
  <c r="H507" s="1"/>
  <c r="H508" s="1"/>
  <c r="H509" s="1"/>
  <c r="H510" s="1"/>
  <c r="H511" s="1"/>
  <c r="H512" s="1"/>
  <c r="H513" s="1"/>
  <c r="I487"/>
  <c r="I488" s="1"/>
  <c r="I489" s="1"/>
  <c r="I490" s="1"/>
  <c r="I491" s="1"/>
  <c r="I492" s="1"/>
  <c r="I493" s="1"/>
  <c r="I494" s="1"/>
  <c r="I495" s="1"/>
  <c r="J487"/>
  <c r="BI487" s="1"/>
  <c r="K487"/>
  <c r="L487"/>
  <c r="L488" s="1"/>
  <c r="L489" s="1"/>
  <c r="L490" s="1"/>
  <c r="L491" s="1"/>
  <c r="L492" s="1"/>
  <c r="L493" s="1"/>
  <c r="L494" s="1"/>
  <c r="L495" s="1"/>
  <c r="L496" s="1"/>
  <c r="L497" s="1"/>
  <c r="L498" s="1"/>
  <c r="L499" s="1"/>
  <c r="L500" s="1"/>
  <c r="L501" s="1"/>
  <c r="L502" s="1"/>
  <c r="L503" s="1"/>
  <c r="L504" s="1"/>
  <c r="L505" s="1"/>
  <c r="L506" s="1"/>
  <c r="L507" s="1"/>
  <c r="L508" s="1"/>
  <c r="L509" s="1"/>
  <c r="L510" s="1"/>
  <c r="L511" s="1"/>
  <c r="L512" s="1"/>
  <c r="L513" s="1"/>
  <c r="M487"/>
  <c r="BL487" s="1"/>
  <c r="N487"/>
  <c r="BM487" s="1"/>
  <c r="O487"/>
  <c r="BN487" s="1"/>
  <c r="P487"/>
  <c r="P488" s="1"/>
  <c r="P489" s="1"/>
  <c r="P490" s="1"/>
  <c r="P491" s="1"/>
  <c r="P492" s="1"/>
  <c r="P493" s="1"/>
  <c r="P494" s="1"/>
  <c r="P495" s="1"/>
  <c r="P496" s="1"/>
  <c r="P497" s="1"/>
  <c r="P498" s="1"/>
  <c r="P499" s="1"/>
  <c r="P500" s="1"/>
  <c r="P501" s="1"/>
  <c r="P502" s="1"/>
  <c r="P503" s="1"/>
  <c r="P504" s="1"/>
  <c r="P505" s="1"/>
  <c r="P506" s="1"/>
  <c r="P507" s="1"/>
  <c r="P508" s="1"/>
  <c r="P509" s="1"/>
  <c r="P510" s="1"/>
  <c r="P511" s="1"/>
  <c r="P512" s="1"/>
  <c r="P513" s="1"/>
  <c r="Q487"/>
  <c r="Q488" s="1"/>
  <c r="Q489" s="1"/>
  <c r="Q490" s="1"/>
  <c r="Q491" s="1"/>
  <c r="Q492" s="1"/>
  <c r="Q493" s="1"/>
  <c r="Q494" s="1"/>
  <c r="Q495" s="1"/>
  <c r="Q496" s="1"/>
  <c r="Q497" s="1"/>
  <c r="R487"/>
  <c r="BQ487" s="1"/>
  <c r="S487"/>
  <c r="T487"/>
  <c r="T488" s="1"/>
  <c r="T489" s="1"/>
  <c r="T490" s="1"/>
  <c r="T491" s="1"/>
  <c r="T492" s="1"/>
  <c r="T493" s="1"/>
  <c r="T494" s="1"/>
  <c r="T495" s="1"/>
  <c r="T496" s="1"/>
  <c r="T497" s="1"/>
  <c r="T498" s="1"/>
  <c r="T499" s="1"/>
  <c r="T500" s="1"/>
  <c r="T501" s="1"/>
  <c r="T502" s="1"/>
  <c r="T503" s="1"/>
  <c r="T504" s="1"/>
  <c r="T505" s="1"/>
  <c r="T506" s="1"/>
  <c r="T507" s="1"/>
  <c r="T508" s="1"/>
  <c r="T509" s="1"/>
  <c r="T510" s="1"/>
  <c r="T511" s="1"/>
  <c r="T512" s="1"/>
  <c r="T513" s="1"/>
  <c r="U487"/>
  <c r="BT487" s="1"/>
  <c r="V487"/>
  <c r="BU487" s="1"/>
  <c r="W487"/>
  <c r="BV487" s="1"/>
  <c r="X487"/>
  <c r="X488" s="1"/>
  <c r="X489" s="1"/>
  <c r="X490" s="1"/>
  <c r="X491" s="1"/>
  <c r="X492" s="1"/>
  <c r="X493" s="1"/>
  <c r="X494" s="1"/>
  <c r="X495" s="1"/>
  <c r="X496" s="1"/>
  <c r="X497" s="1"/>
  <c r="X498" s="1"/>
  <c r="X499" s="1"/>
  <c r="X500" s="1"/>
  <c r="X501" s="1"/>
  <c r="X502" s="1"/>
  <c r="X503" s="1"/>
  <c r="X504" s="1"/>
  <c r="X505" s="1"/>
  <c r="X506" s="1"/>
  <c r="X507" s="1"/>
  <c r="X508" s="1"/>
  <c r="X509" s="1"/>
  <c r="X510" s="1"/>
  <c r="X511" s="1"/>
  <c r="X512" s="1"/>
  <c r="X513" s="1"/>
  <c r="Y487"/>
  <c r="Y488" s="1"/>
  <c r="Y489" s="1"/>
  <c r="Y490" s="1"/>
  <c r="Y491" s="1"/>
  <c r="Y492" s="1"/>
  <c r="Y493" s="1"/>
  <c r="Y494" s="1"/>
  <c r="Y495" s="1"/>
  <c r="Y496" s="1"/>
  <c r="Y497" s="1"/>
  <c r="Y498" s="1"/>
  <c r="Y499" s="1"/>
  <c r="Y500" s="1"/>
  <c r="Y501" s="1"/>
  <c r="Y502" s="1"/>
  <c r="Y503" s="1"/>
  <c r="Y504" s="1"/>
  <c r="Y505" s="1"/>
  <c r="Y506" s="1"/>
  <c r="Y507" s="1"/>
  <c r="Y508" s="1"/>
  <c r="Y509" s="1"/>
  <c r="Y510" s="1"/>
  <c r="Y511" s="1"/>
  <c r="Y512" s="1"/>
  <c r="Y513" s="1"/>
  <c r="Z487"/>
  <c r="BY487" s="1"/>
  <c r="AA487"/>
  <c r="AB487"/>
  <c r="AB488" s="1"/>
  <c r="AB489" s="1"/>
  <c r="AB490" s="1"/>
  <c r="AB491" s="1"/>
  <c r="AB492" s="1"/>
  <c r="AB493" s="1"/>
  <c r="AB494" s="1"/>
  <c r="AB495" s="1"/>
  <c r="AB496" s="1"/>
  <c r="AB497" s="1"/>
  <c r="AB498" s="1"/>
  <c r="AB499" s="1"/>
  <c r="AB500" s="1"/>
  <c r="AB501" s="1"/>
  <c r="AB502" s="1"/>
  <c r="AB503" s="1"/>
  <c r="AB504" s="1"/>
  <c r="AB505" s="1"/>
  <c r="AB506" s="1"/>
  <c r="AB507" s="1"/>
  <c r="AB508" s="1"/>
  <c r="AB509" s="1"/>
  <c r="AB510" s="1"/>
  <c r="AB511" s="1"/>
  <c r="AB512" s="1"/>
  <c r="AB513" s="1"/>
  <c r="AC487"/>
  <c r="CB487" s="1"/>
  <c r="AE487"/>
  <c r="AG487"/>
  <c r="AG488" s="1"/>
  <c r="AG489" s="1"/>
  <c r="AG490" s="1"/>
  <c r="AG491" s="1"/>
  <c r="AG492" s="1"/>
  <c r="AG493" s="1"/>
  <c r="AG494" s="1"/>
  <c r="AG495" s="1"/>
  <c r="AG496" s="1"/>
  <c r="AG497" s="1"/>
  <c r="AG498" s="1"/>
  <c r="AG499" s="1"/>
  <c r="AG500" s="1"/>
  <c r="AG501" s="1"/>
  <c r="AG502" s="1"/>
  <c r="AG503" s="1"/>
  <c r="AG504" s="1"/>
  <c r="AG505" s="1"/>
  <c r="AG506" s="1"/>
  <c r="AG507" s="1"/>
  <c r="AG508" s="1"/>
  <c r="AG509" s="1"/>
  <c r="AG510" s="1"/>
  <c r="AG511" s="1"/>
  <c r="AG512" s="1"/>
  <c r="AG513" s="1"/>
  <c r="AJ487"/>
  <c r="AK487"/>
  <c r="CJ487" s="1"/>
  <c r="AM487"/>
  <c r="AM488" s="1"/>
  <c r="AM489" s="1"/>
  <c r="AM490" s="1"/>
  <c r="AM491" s="1"/>
  <c r="AM492" s="1"/>
  <c r="AM493" s="1"/>
  <c r="AM494" s="1"/>
  <c r="AM495" s="1"/>
  <c r="AM496" s="1"/>
  <c r="AM497" s="1"/>
  <c r="AM498" s="1"/>
  <c r="AM499" s="1"/>
  <c r="AM500" s="1"/>
  <c r="AM501" s="1"/>
  <c r="AM502" s="1"/>
  <c r="AM503" s="1"/>
  <c r="AM504" s="1"/>
  <c r="AM505" s="1"/>
  <c r="AM506" s="1"/>
  <c r="AM507" s="1"/>
  <c r="AM508" s="1"/>
  <c r="AM509" s="1"/>
  <c r="AM510" s="1"/>
  <c r="AM511" s="1"/>
  <c r="AM512" s="1"/>
  <c r="AM513" s="1"/>
  <c r="AO487"/>
  <c r="AR487"/>
  <c r="AR488" s="1"/>
  <c r="AR489" s="1"/>
  <c r="AR490" s="1"/>
  <c r="AR491" s="1"/>
  <c r="AR492" s="1"/>
  <c r="AR493" s="1"/>
  <c r="AR494" s="1"/>
  <c r="AR495" s="1"/>
  <c r="AR496" s="1"/>
  <c r="AR497" s="1"/>
  <c r="AR498" s="1"/>
  <c r="AR499" s="1"/>
  <c r="AR500" s="1"/>
  <c r="AR501" s="1"/>
  <c r="AR502" s="1"/>
  <c r="AR503" s="1"/>
  <c r="AR504" s="1"/>
  <c r="AR505" s="1"/>
  <c r="AR506" s="1"/>
  <c r="AR507" s="1"/>
  <c r="AR508" s="1"/>
  <c r="AR509" s="1"/>
  <c r="AR510" s="1"/>
  <c r="AR511" s="1"/>
  <c r="AR512" s="1"/>
  <c r="AR513" s="1"/>
  <c r="AS487"/>
  <c r="CR487" s="1"/>
  <c r="AU487"/>
  <c r="AW487"/>
  <c r="AW488" s="1"/>
  <c r="AW489" s="1"/>
  <c r="AW490" s="1"/>
  <c r="AW491" s="1"/>
  <c r="AW492" s="1"/>
  <c r="AW493" s="1"/>
  <c r="AW494" s="1"/>
  <c r="AW495" s="1"/>
  <c r="AW496" s="1"/>
  <c r="AW497" s="1"/>
  <c r="AW498" s="1"/>
  <c r="AW499" s="1"/>
  <c r="AW500" s="1"/>
  <c r="AW501" s="1"/>
  <c r="AW502" s="1"/>
  <c r="AW503" s="1"/>
  <c r="AW504" s="1"/>
  <c r="AW505" s="1"/>
  <c r="AW506" s="1"/>
  <c r="AW507" s="1"/>
  <c r="AW508" s="1"/>
  <c r="AW509" s="1"/>
  <c r="AW510" s="1"/>
  <c r="AW511" s="1"/>
  <c r="AW512" s="1"/>
  <c r="AW513" s="1"/>
  <c r="BP487"/>
  <c r="BP488" s="1"/>
  <c r="BP489" s="1"/>
  <c r="BP490" s="1"/>
  <c r="BP491" s="1"/>
  <c r="BP492" s="1"/>
  <c r="BP493" s="1"/>
  <c r="BP494" s="1"/>
  <c r="BP495" s="1"/>
  <c r="BP496" s="1"/>
  <c r="F488"/>
  <c r="F489" s="1"/>
  <c r="F490" s="1"/>
  <c r="F491" s="1"/>
  <c r="F492" s="1"/>
  <c r="F493" s="1"/>
  <c r="F494" s="1"/>
  <c r="F495" s="1"/>
  <c r="F496" s="1"/>
  <c r="F497" s="1"/>
  <c r="F498" s="1"/>
  <c r="F499" s="1"/>
  <c r="F500" s="1"/>
  <c r="F501" s="1"/>
  <c r="F502" s="1"/>
  <c r="F503" s="1"/>
  <c r="F504" s="1"/>
  <c r="F505" s="1"/>
  <c r="F506" s="1"/>
  <c r="F507" s="1"/>
  <c r="F508" s="1"/>
  <c r="F509" s="1"/>
  <c r="F510" s="1"/>
  <c r="F511" s="1"/>
  <c r="F512" s="1"/>
  <c r="F513" s="1"/>
  <c r="N488"/>
  <c r="N489" s="1"/>
  <c r="N490" s="1"/>
  <c r="N491" s="1"/>
  <c r="N492" s="1"/>
  <c r="N493" s="1"/>
  <c r="N494" s="1"/>
  <c r="N495" s="1"/>
  <c r="N496" s="1"/>
  <c r="N497" s="1"/>
  <c r="N498" s="1"/>
  <c r="N499" s="1"/>
  <c r="N500" s="1"/>
  <c r="N501" s="1"/>
  <c r="N502" s="1"/>
  <c r="N503" s="1"/>
  <c r="N504" s="1"/>
  <c r="N505" s="1"/>
  <c r="N506" s="1"/>
  <c r="N507" s="1"/>
  <c r="N508" s="1"/>
  <c r="N509" s="1"/>
  <c r="N510" s="1"/>
  <c r="N511" s="1"/>
  <c r="N512" s="1"/>
  <c r="N513" s="1"/>
  <c r="V488"/>
  <c r="V489" s="1"/>
  <c r="V490" s="1"/>
  <c r="V491" s="1"/>
  <c r="V492" s="1"/>
  <c r="V493" s="1"/>
  <c r="V494" s="1"/>
  <c r="V495" s="1"/>
  <c r="V496" s="1"/>
  <c r="V497" s="1"/>
  <c r="V498" s="1"/>
  <c r="V499" s="1"/>
  <c r="V500" s="1"/>
  <c r="V501" s="1"/>
  <c r="V502" s="1"/>
  <c r="V503" s="1"/>
  <c r="V504" s="1"/>
  <c r="V505" s="1"/>
  <c r="V506" s="1"/>
  <c r="V507" s="1"/>
  <c r="V508" s="1"/>
  <c r="V509" s="1"/>
  <c r="V510" s="1"/>
  <c r="V511" s="1"/>
  <c r="V512" s="1"/>
  <c r="V513" s="1"/>
  <c r="AE488"/>
  <c r="AE489" s="1"/>
  <c r="AE490" s="1"/>
  <c r="AE491" s="1"/>
  <c r="AE492" s="1"/>
  <c r="AE493" s="1"/>
  <c r="AE494" s="1"/>
  <c r="AE495" s="1"/>
  <c r="AE496" s="1"/>
  <c r="AE497" s="1"/>
  <c r="AE498" s="1"/>
  <c r="AE499" s="1"/>
  <c r="AE500" s="1"/>
  <c r="AE501" s="1"/>
  <c r="AE502" s="1"/>
  <c r="AE503" s="1"/>
  <c r="AE504" s="1"/>
  <c r="AE505" s="1"/>
  <c r="AE506" s="1"/>
  <c r="AE507" s="1"/>
  <c r="AE508" s="1"/>
  <c r="AE509" s="1"/>
  <c r="AE510" s="1"/>
  <c r="AE511" s="1"/>
  <c r="AE512" s="1"/>
  <c r="AE513" s="1"/>
  <c r="AJ488"/>
  <c r="AJ489" s="1"/>
  <c r="AJ490" s="1"/>
  <c r="AJ491" s="1"/>
  <c r="AJ492" s="1"/>
  <c r="AJ493" s="1"/>
  <c r="AJ494" s="1"/>
  <c r="AJ495" s="1"/>
  <c r="AJ496" s="1"/>
  <c r="AJ497" s="1"/>
  <c r="AJ498" s="1"/>
  <c r="AJ499" s="1"/>
  <c r="AJ500" s="1"/>
  <c r="AJ501" s="1"/>
  <c r="AJ502" s="1"/>
  <c r="AJ503" s="1"/>
  <c r="AJ504" s="1"/>
  <c r="AJ505" s="1"/>
  <c r="AJ506" s="1"/>
  <c r="AJ507" s="1"/>
  <c r="AJ508" s="1"/>
  <c r="AJ509" s="1"/>
  <c r="AJ510" s="1"/>
  <c r="AJ511" s="1"/>
  <c r="AJ512" s="1"/>
  <c r="AJ513" s="1"/>
  <c r="AO488"/>
  <c r="AO489" s="1"/>
  <c r="AO490" s="1"/>
  <c r="AO491" s="1"/>
  <c r="AO492" s="1"/>
  <c r="AO493" s="1"/>
  <c r="AO494" s="1"/>
  <c r="AO495" s="1"/>
  <c r="AO496" s="1"/>
  <c r="AO497" s="1"/>
  <c r="AO498" s="1"/>
  <c r="AO499" s="1"/>
  <c r="AO500" s="1"/>
  <c r="AO501" s="1"/>
  <c r="AO502" s="1"/>
  <c r="AO503" s="1"/>
  <c r="AO504" s="1"/>
  <c r="AO505" s="1"/>
  <c r="AO506" s="1"/>
  <c r="AO507" s="1"/>
  <c r="AO508" s="1"/>
  <c r="AO509" s="1"/>
  <c r="AO510" s="1"/>
  <c r="AO511" s="1"/>
  <c r="AO512" s="1"/>
  <c r="AO513" s="1"/>
  <c r="AU488"/>
  <c r="AU489" s="1"/>
  <c r="AU490" s="1"/>
  <c r="AU491" s="1"/>
  <c r="AU492" s="1"/>
  <c r="AU493" s="1"/>
  <c r="AU494" s="1"/>
  <c r="AU495" s="1"/>
  <c r="AU496" s="1"/>
  <c r="AU497" s="1"/>
  <c r="AU498" s="1"/>
  <c r="AU499" s="1"/>
  <c r="AU500" s="1"/>
  <c r="AU501" s="1"/>
  <c r="AU502" s="1"/>
  <c r="AU503" s="1"/>
  <c r="AU504" s="1"/>
  <c r="AU505" s="1"/>
  <c r="AU506" s="1"/>
  <c r="AU507" s="1"/>
  <c r="AU508" s="1"/>
  <c r="AU509" s="1"/>
  <c r="AU510" s="1"/>
  <c r="AU511" s="1"/>
  <c r="AU512" s="1"/>
  <c r="AU513" s="1"/>
  <c r="I496"/>
  <c r="I497" s="1"/>
  <c r="I498" s="1"/>
  <c r="I499" s="1"/>
  <c r="I500" s="1"/>
  <c r="I501" s="1"/>
  <c r="I502" s="1"/>
  <c r="I503" s="1"/>
  <c r="I504" s="1"/>
  <c r="I505" s="1"/>
  <c r="I506" s="1"/>
  <c r="I507" s="1"/>
  <c r="I508" s="1"/>
  <c r="I509" s="1"/>
  <c r="I510" s="1"/>
  <c r="I511" s="1"/>
  <c r="I512" s="1"/>
  <c r="I513" s="1"/>
  <c r="AA517"/>
  <c r="AB517"/>
  <c r="AC517"/>
  <c r="AD517"/>
  <c r="AE517"/>
  <c r="AF517"/>
  <c r="AG517"/>
  <c r="AH517"/>
  <c r="AI517"/>
  <c r="AJ517"/>
  <c r="AK517"/>
  <c r="AL517"/>
  <c r="AM517"/>
  <c r="AN517"/>
  <c r="AO517"/>
  <c r="AP517"/>
  <c r="AQ517"/>
  <c r="AR517"/>
  <c r="AS517"/>
  <c r="AT517"/>
  <c r="AA546"/>
  <c r="AB546"/>
  <c r="AC546"/>
  <c r="AD546"/>
  <c r="AE546"/>
  <c r="AF546"/>
  <c r="AG546"/>
  <c r="AH546"/>
  <c r="AI546"/>
  <c r="AJ546"/>
  <c r="AK546"/>
  <c r="AL546"/>
  <c r="AM546"/>
  <c r="AN546"/>
  <c r="AO546"/>
  <c r="AP546"/>
  <c r="AQ546"/>
  <c r="AR546"/>
  <c r="AS546"/>
  <c r="AT546"/>
  <c r="BB546"/>
  <c r="BC546"/>
  <c r="BD546"/>
  <c r="BE546"/>
  <c r="BF546"/>
  <c r="BG546"/>
  <c r="BH546"/>
  <c r="BI546"/>
  <c r="BJ546"/>
  <c r="BK546"/>
  <c r="BL546"/>
  <c r="BM546"/>
  <c r="BN546"/>
  <c r="BO546"/>
  <c r="BP546"/>
  <c r="BQ546"/>
  <c r="BR546"/>
  <c r="BS546"/>
  <c r="BT546"/>
  <c r="BU546"/>
  <c r="BV546"/>
  <c r="BW546"/>
  <c r="BX546"/>
  <c r="BY546"/>
  <c r="BZ546"/>
  <c r="CA546"/>
  <c r="CB546"/>
  <c r="CC546"/>
  <c r="CD546"/>
  <c r="CE546"/>
  <c r="CF546"/>
  <c r="CG546"/>
  <c r="CH546"/>
  <c r="CI546"/>
  <c r="CJ546"/>
  <c r="CK546"/>
  <c r="CL546"/>
  <c r="CM546"/>
  <c r="CN546"/>
  <c r="CO546"/>
  <c r="CP546"/>
  <c r="CQ546"/>
  <c r="CR546"/>
  <c r="CS546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Z547"/>
  <c r="AA547"/>
  <c r="AB547"/>
  <c r="AC547"/>
  <c r="AD547"/>
  <c r="AE547"/>
  <c r="AF547"/>
  <c r="AG547"/>
  <c r="AH547"/>
  <c r="AI547"/>
  <c r="AJ547"/>
  <c r="AK547"/>
  <c r="AL547"/>
  <c r="AM547"/>
  <c r="AN547"/>
  <c r="AO547"/>
  <c r="AP547"/>
  <c r="AQ547"/>
  <c r="AR547"/>
  <c r="AS547"/>
  <c r="AT547"/>
  <c r="BB547"/>
  <c r="BC547"/>
  <c r="BD547"/>
  <c r="BE547"/>
  <c r="BF547"/>
  <c r="BG547"/>
  <c r="BH547"/>
  <c r="BI547"/>
  <c r="BJ547"/>
  <c r="BK547"/>
  <c r="BL547"/>
  <c r="BM547"/>
  <c r="BN547"/>
  <c r="BO547"/>
  <c r="BP547"/>
  <c r="BQ547"/>
  <c r="BR547"/>
  <c r="BS547"/>
  <c r="BT547"/>
  <c r="BU547"/>
  <c r="BV547"/>
  <c r="BW547"/>
  <c r="BX547"/>
  <c r="BY547"/>
  <c r="BZ547"/>
  <c r="CA547"/>
  <c r="CB547"/>
  <c r="CC547"/>
  <c r="CD547"/>
  <c r="CE547"/>
  <c r="CF547"/>
  <c r="CG547"/>
  <c r="CH547"/>
  <c r="CI547"/>
  <c r="CJ547"/>
  <c r="CK547"/>
  <c r="CL547"/>
  <c r="CM547"/>
  <c r="CN547"/>
  <c r="CO547"/>
  <c r="CP547"/>
  <c r="CQ547"/>
  <c r="CR547"/>
  <c r="CS547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Z548"/>
  <c r="AA548"/>
  <c r="AB548"/>
  <c r="AC548"/>
  <c r="AD548"/>
  <c r="AE548"/>
  <c r="AF548"/>
  <c r="AG548"/>
  <c r="AH548"/>
  <c r="AI548"/>
  <c r="AJ548"/>
  <c r="AK548"/>
  <c r="AL548"/>
  <c r="AM548"/>
  <c r="AN548"/>
  <c r="AO548"/>
  <c r="AP548"/>
  <c r="AQ548"/>
  <c r="AR548"/>
  <c r="AS548"/>
  <c r="AT548"/>
  <c r="BB548"/>
  <c r="BC548"/>
  <c r="BD548"/>
  <c r="BE548"/>
  <c r="BF548"/>
  <c r="BG548"/>
  <c r="BH548"/>
  <c r="BI548"/>
  <c r="BJ548"/>
  <c r="BK548"/>
  <c r="BL548"/>
  <c r="BM548"/>
  <c r="BN548"/>
  <c r="BO548"/>
  <c r="BP548"/>
  <c r="BQ548"/>
  <c r="BR548"/>
  <c r="BS548"/>
  <c r="BT548"/>
  <c r="BU548"/>
  <c r="BV548"/>
  <c r="BW548"/>
  <c r="BX548"/>
  <c r="BY548"/>
  <c r="BZ548"/>
  <c r="CA548"/>
  <c r="CB548"/>
  <c r="CC548"/>
  <c r="CD548"/>
  <c r="CE548"/>
  <c r="CF548"/>
  <c r="CG548"/>
  <c r="CH548"/>
  <c r="CI548"/>
  <c r="CJ548"/>
  <c r="CK548"/>
  <c r="CL548"/>
  <c r="CM548"/>
  <c r="CN548"/>
  <c r="CO548"/>
  <c r="CP548"/>
  <c r="CQ548"/>
  <c r="CR548"/>
  <c r="CS548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Z549"/>
  <c r="AA549"/>
  <c r="AB549"/>
  <c r="AC549"/>
  <c r="AD549"/>
  <c r="AE549"/>
  <c r="AF549"/>
  <c r="AG549"/>
  <c r="AH549"/>
  <c r="AI549"/>
  <c r="AJ549"/>
  <c r="AK549"/>
  <c r="AL549"/>
  <c r="AM549"/>
  <c r="AN549"/>
  <c r="AO549"/>
  <c r="AP549"/>
  <c r="AQ549"/>
  <c r="AR549"/>
  <c r="AS549"/>
  <c r="AT549"/>
  <c r="BB549"/>
  <c r="BC549"/>
  <c r="BD549"/>
  <c r="BE549"/>
  <c r="BF549"/>
  <c r="BG549"/>
  <c r="BH549"/>
  <c r="BI549"/>
  <c r="BJ549"/>
  <c r="BK549"/>
  <c r="BL549"/>
  <c r="BM549"/>
  <c r="BN549"/>
  <c r="BO549"/>
  <c r="BP549"/>
  <c r="BQ549"/>
  <c r="BR549"/>
  <c r="BS549"/>
  <c r="BT549"/>
  <c r="BU549"/>
  <c r="BV549"/>
  <c r="BW549"/>
  <c r="BX549"/>
  <c r="BY549"/>
  <c r="BZ549"/>
  <c r="CA549"/>
  <c r="CB549"/>
  <c r="CC549"/>
  <c r="CD549"/>
  <c r="CE549"/>
  <c r="CF549"/>
  <c r="CG549"/>
  <c r="CH549"/>
  <c r="CI549"/>
  <c r="CJ549"/>
  <c r="CK549"/>
  <c r="CL549"/>
  <c r="CM549"/>
  <c r="CN549"/>
  <c r="CO549"/>
  <c r="CP549"/>
  <c r="CQ549"/>
  <c r="CR549"/>
  <c r="CS549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Z550"/>
  <c r="AA550"/>
  <c r="AB550"/>
  <c r="AC550"/>
  <c r="AD550"/>
  <c r="AE550"/>
  <c r="AF550"/>
  <c r="AG550"/>
  <c r="AH550"/>
  <c r="AI550"/>
  <c r="AJ550"/>
  <c r="AK550"/>
  <c r="AL550"/>
  <c r="AM550"/>
  <c r="AN550"/>
  <c r="AO550"/>
  <c r="AP550"/>
  <c r="AQ550"/>
  <c r="AR550"/>
  <c r="AS550"/>
  <c r="AT550"/>
  <c r="BB550"/>
  <c r="BC550"/>
  <c r="BD550"/>
  <c r="BE550"/>
  <c r="BF550"/>
  <c r="BG550"/>
  <c r="BH550"/>
  <c r="BI550"/>
  <c r="BJ550"/>
  <c r="BK550"/>
  <c r="BL550"/>
  <c r="BM550"/>
  <c r="BN550"/>
  <c r="BO550"/>
  <c r="BP550"/>
  <c r="BQ550"/>
  <c r="BR550"/>
  <c r="BS550"/>
  <c r="BT550"/>
  <c r="BU550"/>
  <c r="BV550"/>
  <c r="BW550"/>
  <c r="BX550"/>
  <c r="BY550"/>
  <c r="BZ550"/>
  <c r="CA550"/>
  <c r="CB550"/>
  <c r="CC550"/>
  <c r="CD550"/>
  <c r="CE550"/>
  <c r="CF550"/>
  <c r="CG550"/>
  <c r="CH550"/>
  <c r="CI550"/>
  <c r="CJ550"/>
  <c r="CK550"/>
  <c r="CL550"/>
  <c r="CM550"/>
  <c r="CN550"/>
  <c r="CO550"/>
  <c r="CP550"/>
  <c r="CQ550"/>
  <c r="CR550"/>
  <c r="CS550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Z551"/>
  <c r="AA551"/>
  <c r="AB551"/>
  <c r="AC551"/>
  <c r="AD551"/>
  <c r="AE551"/>
  <c r="AF551"/>
  <c r="AG551"/>
  <c r="AH551"/>
  <c r="AI551"/>
  <c r="AJ551"/>
  <c r="AK551"/>
  <c r="AL551"/>
  <c r="AM551"/>
  <c r="AN551"/>
  <c r="AO551"/>
  <c r="AP551"/>
  <c r="AQ551"/>
  <c r="AR551"/>
  <c r="AS551"/>
  <c r="AT551"/>
  <c r="BB551"/>
  <c r="BC551"/>
  <c r="BD551"/>
  <c r="BE551"/>
  <c r="BF551"/>
  <c r="BG551"/>
  <c r="BH551"/>
  <c r="BI551"/>
  <c r="BJ551"/>
  <c r="BK551"/>
  <c r="BL551"/>
  <c r="BM551"/>
  <c r="BN551"/>
  <c r="BO551"/>
  <c r="BP551"/>
  <c r="BQ551"/>
  <c r="BR551"/>
  <c r="BS551"/>
  <c r="BT551"/>
  <c r="BU551"/>
  <c r="BV551"/>
  <c r="BW551"/>
  <c r="BX551"/>
  <c r="BY551"/>
  <c r="BZ551"/>
  <c r="CA551"/>
  <c r="CB551"/>
  <c r="CC551"/>
  <c r="CD551"/>
  <c r="CE551"/>
  <c r="CF551"/>
  <c r="CG551"/>
  <c r="CH551"/>
  <c r="CI551"/>
  <c r="CJ551"/>
  <c r="CK551"/>
  <c r="CL551"/>
  <c r="CM551"/>
  <c r="CN551"/>
  <c r="CO551"/>
  <c r="CP551"/>
  <c r="CQ551"/>
  <c r="CR551"/>
  <c r="CS551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Z552"/>
  <c r="AA552"/>
  <c r="AB552"/>
  <c r="AC552"/>
  <c r="AD552"/>
  <c r="AE552"/>
  <c r="AF552"/>
  <c r="AG552"/>
  <c r="AH552"/>
  <c r="AI552"/>
  <c r="AJ552"/>
  <c r="AK552"/>
  <c r="AL552"/>
  <c r="AM552"/>
  <c r="AN552"/>
  <c r="AO552"/>
  <c r="AP552"/>
  <c r="AQ552"/>
  <c r="AR552"/>
  <c r="AS552"/>
  <c r="AT552"/>
  <c r="BB552"/>
  <c r="BC552"/>
  <c r="BD552"/>
  <c r="BE552"/>
  <c r="BF552"/>
  <c r="BG552"/>
  <c r="BH552"/>
  <c r="BI552"/>
  <c r="BJ552"/>
  <c r="BK552"/>
  <c r="BL552"/>
  <c r="BM552"/>
  <c r="BN552"/>
  <c r="BO552"/>
  <c r="BP552"/>
  <c r="BQ552"/>
  <c r="BR552"/>
  <c r="BS552"/>
  <c r="BT552"/>
  <c r="BU552"/>
  <c r="BV552"/>
  <c r="BW552"/>
  <c r="BX552"/>
  <c r="BY552"/>
  <c r="BZ552"/>
  <c r="CA552"/>
  <c r="CB552"/>
  <c r="CC552"/>
  <c r="CD552"/>
  <c r="CE552"/>
  <c r="CF552"/>
  <c r="CG552"/>
  <c r="CH552"/>
  <c r="CI552"/>
  <c r="CJ552"/>
  <c r="CK552"/>
  <c r="CL552"/>
  <c r="CM552"/>
  <c r="CN552"/>
  <c r="CO552"/>
  <c r="CP552"/>
  <c r="CQ552"/>
  <c r="CR552"/>
  <c r="CS552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Z553"/>
  <c r="AA553"/>
  <c r="AB553"/>
  <c r="AC553"/>
  <c r="AD553"/>
  <c r="AE553"/>
  <c r="AF553"/>
  <c r="AG553"/>
  <c r="AH553"/>
  <c r="AI553"/>
  <c r="AJ553"/>
  <c r="AK553"/>
  <c r="AL553"/>
  <c r="AM553"/>
  <c r="AN553"/>
  <c r="AO553"/>
  <c r="AP553"/>
  <c r="AQ553"/>
  <c r="AR553"/>
  <c r="AS553"/>
  <c r="AT553"/>
  <c r="BB553"/>
  <c r="BC553"/>
  <c r="BD553"/>
  <c r="BE553"/>
  <c r="BF553"/>
  <c r="BG553"/>
  <c r="BH553"/>
  <c r="BI553"/>
  <c r="BJ553"/>
  <c r="BK553"/>
  <c r="BL553"/>
  <c r="BM553"/>
  <c r="BN553"/>
  <c r="BO553"/>
  <c r="BP553"/>
  <c r="BQ553"/>
  <c r="BR553"/>
  <c r="BS553"/>
  <c r="BT553"/>
  <c r="BU553"/>
  <c r="BV553"/>
  <c r="BW553"/>
  <c r="BX553"/>
  <c r="BY553"/>
  <c r="BZ553"/>
  <c r="CA553"/>
  <c r="CB553"/>
  <c r="CC553"/>
  <c r="CD553"/>
  <c r="CE553"/>
  <c r="CF553"/>
  <c r="CG553"/>
  <c r="CH553"/>
  <c r="CI553"/>
  <c r="CJ553"/>
  <c r="CK553"/>
  <c r="CL553"/>
  <c r="CM553"/>
  <c r="CN553"/>
  <c r="CO553"/>
  <c r="CP553"/>
  <c r="CQ553"/>
  <c r="CR553"/>
  <c r="CS553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Z554"/>
  <c r="AA554"/>
  <c r="AB554"/>
  <c r="AC554"/>
  <c r="AD554"/>
  <c r="AE554"/>
  <c r="AF554"/>
  <c r="AG554"/>
  <c r="AH554"/>
  <c r="AI554"/>
  <c r="AJ554"/>
  <c r="AK554"/>
  <c r="AL554"/>
  <c r="AM554"/>
  <c r="AN554"/>
  <c r="AO554"/>
  <c r="AP554"/>
  <c r="AQ554"/>
  <c r="AR554"/>
  <c r="AS554"/>
  <c r="AT554"/>
  <c r="BB554"/>
  <c r="BC554"/>
  <c r="BD554"/>
  <c r="BE554"/>
  <c r="BF554"/>
  <c r="BG554"/>
  <c r="BH554"/>
  <c r="BI554"/>
  <c r="BJ554"/>
  <c r="BK554"/>
  <c r="BL554"/>
  <c r="BM554"/>
  <c r="BN554"/>
  <c r="BO554"/>
  <c r="BP554"/>
  <c r="BQ554"/>
  <c r="BR554"/>
  <c r="BS554"/>
  <c r="BT554"/>
  <c r="BU554"/>
  <c r="BV554"/>
  <c r="BW554"/>
  <c r="BX554"/>
  <c r="BY554"/>
  <c r="BZ554"/>
  <c r="CA554"/>
  <c r="CB554"/>
  <c r="CC554"/>
  <c r="CD554"/>
  <c r="CE554"/>
  <c r="CF554"/>
  <c r="CG554"/>
  <c r="CH554"/>
  <c r="CI554"/>
  <c r="CJ554"/>
  <c r="CK554"/>
  <c r="CL554"/>
  <c r="CM554"/>
  <c r="CN554"/>
  <c r="CO554"/>
  <c r="CP554"/>
  <c r="CQ554"/>
  <c r="CR554"/>
  <c r="CS554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Z555"/>
  <c r="AA555"/>
  <c r="AB555"/>
  <c r="AC555"/>
  <c r="AD555"/>
  <c r="AE555"/>
  <c r="AF555"/>
  <c r="AG555"/>
  <c r="AH555"/>
  <c r="AI555"/>
  <c r="AJ555"/>
  <c r="AK555"/>
  <c r="AL555"/>
  <c r="AM555"/>
  <c r="AN555"/>
  <c r="AO555"/>
  <c r="AP555"/>
  <c r="AQ555"/>
  <c r="AR555"/>
  <c r="AS555"/>
  <c r="AT555"/>
  <c r="BB555"/>
  <c r="BC555"/>
  <c r="BD555"/>
  <c r="BE555"/>
  <c r="BF555"/>
  <c r="BG555"/>
  <c r="BH555"/>
  <c r="BI555"/>
  <c r="BJ555"/>
  <c r="BK555"/>
  <c r="BL555"/>
  <c r="BM555"/>
  <c r="BN555"/>
  <c r="BO555"/>
  <c r="BP555"/>
  <c r="BQ555"/>
  <c r="BR555"/>
  <c r="BS555"/>
  <c r="BT555"/>
  <c r="BU555"/>
  <c r="BV555"/>
  <c r="BW555"/>
  <c r="BX555"/>
  <c r="BY555"/>
  <c r="BZ555"/>
  <c r="CA555"/>
  <c r="CB555"/>
  <c r="CC555"/>
  <c r="CD555"/>
  <c r="CE555"/>
  <c r="CF555"/>
  <c r="CG555"/>
  <c r="CH555"/>
  <c r="CI555"/>
  <c r="CJ555"/>
  <c r="CK555"/>
  <c r="CL555"/>
  <c r="CM555"/>
  <c r="CN555"/>
  <c r="CO555"/>
  <c r="CP555"/>
  <c r="CQ555"/>
  <c r="CR555"/>
  <c r="CS555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Z556"/>
  <c r="AA556"/>
  <c r="AB556"/>
  <c r="AC556"/>
  <c r="AD556"/>
  <c r="AE556"/>
  <c r="AF556"/>
  <c r="AG556"/>
  <c r="AH556"/>
  <c r="AI556"/>
  <c r="AJ556"/>
  <c r="AK556"/>
  <c r="AL556"/>
  <c r="AM556"/>
  <c r="AN556"/>
  <c r="AO556"/>
  <c r="AP556"/>
  <c r="AQ556"/>
  <c r="AR556"/>
  <c r="AS556"/>
  <c r="AT556"/>
  <c r="BB556"/>
  <c r="BC556"/>
  <c r="BD556"/>
  <c r="BE556"/>
  <c r="BF556"/>
  <c r="BG556"/>
  <c r="BH556"/>
  <c r="BI556"/>
  <c r="BJ556"/>
  <c r="BK556"/>
  <c r="BL556"/>
  <c r="BM556"/>
  <c r="BN556"/>
  <c r="BO556"/>
  <c r="BP556"/>
  <c r="BQ556"/>
  <c r="BR556"/>
  <c r="BS556"/>
  <c r="BT556"/>
  <c r="BU556"/>
  <c r="BV556"/>
  <c r="BW556"/>
  <c r="BX556"/>
  <c r="BY556"/>
  <c r="BZ556"/>
  <c r="CA556"/>
  <c r="CB556"/>
  <c r="CC556"/>
  <c r="CD556"/>
  <c r="CE556"/>
  <c r="CF556"/>
  <c r="CG556"/>
  <c r="CH556"/>
  <c r="CI556"/>
  <c r="CJ556"/>
  <c r="CK556"/>
  <c r="CL556"/>
  <c r="CM556"/>
  <c r="CN556"/>
  <c r="CO556"/>
  <c r="CP556"/>
  <c r="CQ556"/>
  <c r="CR556"/>
  <c r="CS556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Z557"/>
  <c r="AA557"/>
  <c r="AB557"/>
  <c r="AC557"/>
  <c r="AD557"/>
  <c r="AE557"/>
  <c r="AF557"/>
  <c r="AG557"/>
  <c r="AH557"/>
  <c r="AI557"/>
  <c r="AJ557"/>
  <c r="AK557"/>
  <c r="AL557"/>
  <c r="AM557"/>
  <c r="AN557"/>
  <c r="AO557"/>
  <c r="AP557"/>
  <c r="AQ557"/>
  <c r="AR557"/>
  <c r="AS557"/>
  <c r="AT557"/>
  <c r="BB557"/>
  <c r="BC557"/>
  <c r="BD557"/>
  <c r="BE557"/>
  <c r="BF557"/>
  <c r="BG557"/>
  <c r="BH557"/>
  <c r="BI557"/>
  <c r="BJ557"/>
  <c r="BK557"/>
  <c r="BL557"/>
  <c r="BM557"/>
  <c r="BN557"/>
  <c r="BO557"/>
  <c r="BP557"/>
  <c r="BQ557"/>
  <c r="BR557"/>
  <c r="BS557"/>
  <c r="BT557"/>
  <c r="BU557"/>
  <c r="BV557"/>
  <c r="BW557"/>
  <c r="BX557"/>
  <c r="BY557"/>
  <c r="BZ557"/>
  <c r="CA557"/>
  <c r="CB557"/>
  <c r="CC557"/>
  <c r="CD557"/>
  <c r="CE557"/>
  <c r="CF557"/>
  <c r="CG557"/>
  <c r="CH557"/>
  <c r="CI557"/>
  <c r="CJ557"/>
  <c r="CK557"/>
  <c r="CL557"/>
  <c r="CM557"/>
  <c r="CN557"/>
  <c r="CO557"/>
  <c r="CP557"/>
  <c r="CQ557"/>
  <c r="CR557"/>
  <c r="CS557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Z558"/>
  <c r="AA558"/>
  <c r="AB558"/>
  <c r="AC558"/>
  <c r="AD558"/>
  <c r="AE558"/>
  <c r="AF558"/>
  <c r="AG558"/>
  <c r="AH558"/>
  <c r="AI558"/>
  <c r="AJ558"/>
  <c r="AK558"/>
  <c r="AL558"/>
  <c r="AM558"/>
  <c r="AN558"/>
  <c r="AO558"/>
  <c r="AP558"/>
  <c r="AQ558"/>
  <c r="AR558"/>
  <c r="AS558"/>
  <c r="AT558"/>
  <c r="BB558"/>
  <c r="BC558"/>
  <c r="BD558"/>
  <c r="BE558"/>
  <c r="BF558"/>
  <c r="BG558"/>
  <c r="BH558"/>
  <c r="BI558"/>
  <c r="BJ558"/>
  <c r="BK558"/>
  <c r="BL558"/>
  <c r="BM558"/>
  <c r="BN558"/>
  <c r="BO558"/>
  <c r="BP558"/>
  <c r="BQ558"/>
  <c r="BR558"/>
  <c r="BS558"/>
  <c r="BT558"/>
  <c r="BU558"/>
  <c r="BV558"/>
  <c r="BW558"/>
  <c r="BX558"/>
  <c r="BY558"/>
  <c r="BZ558"/>
  <c r="CA558"/>
  <c r="CB558"/>
  <c r="CC558"/>
  <c r="CD558"/>
  <c r="CE558"/>
  <c r="CF558"/>
  <c r="CG558"/>
  <c r="CH558"/>
  <c r="CI558"/>
  <c r="CJ558"/>
  <c r="CK558"/>
  <c r="CL558"/>
  <c r="CM558"/>
  <c r="CN558"/>
  <c r="CO558"/>
  <c r="CP558"/>
  <c r="CQ558"/>
  <c r="CR558"/>
  <c r="CS558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Z559"/>
  <c r="AA559"/>
  <c r="AB559"/>
  <c r="AC559"/>
  <c r="AD559"/>
  <c r="AE559"/>
  <c r="AF559"/>
  <c r="AG559"/>
  <c r="AH559"/>
  <c r="AI559"/>
  <c r="AJ559"/>
  <c r="AK559"/>
  <c r="AL559"/>
  <c r="AM559"/>
  <c r="AN559"/>
  <c r="AO559"/>
  <c r="AP559"/>
  <c r="AQ559"/>
  <c r="AR559"/>
  <c r="AS559"/>
  <c r="AT559"/>
  <c r="BB559"/>
  <c r="BC559"/>
  <c r="BD559"/>
  <c r="BE559"/>
  <c r="BF559"/>
  <c r="BG559"/>
  <c r="BH559"/>
  <c r="BI559"/>
  <c r="BJ559"/>
  <c r="BK559"/>
  <c r="BL559"/>
  <c r="BM559"/>
  <c r="BN559"/>
  <c r="BO559"/>
  <c r="BP559"/>
  <c r="BQ559"/>
  <c r="BR559"/>
  <c r="BS559"/>
  <c r="BT559"/>
  <c r="BU559"/>
  <c r="BV559"/>
  <c r="BW559"/>
  <c r="BX559"/>
  <c r="BY559"/>
  <c r="BZ559"/>
  <c r="CA559"/>
  <c r="CB559"/>
  <c r="CC559"/>
  <c r="CD559"/>
  <c r="CE559"/>
  <c r="CF559"/>
  <c r="CG559"/>
  <c r="CH559"/>
  <c r="CI559"/>
  <c r="CJ559"/>
  <c r="CK559"/>
  <c r="CL559"/>
  <c r="CM559"/>
  <c r="CN559"/>
  <c r="CO559"/>
  <c r="CP559"/>
  <c r="CQ559"/>
  <c r="CR559"/>
  <c r="CS559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Z560"/>
  <c r="AA560"/>
  <c r="AB560"/>
  <c r="AC560"/>
  <c r="AD560"/>
  <c r="AE560"/>
  <c r="AF560"/>
  <c r="AG560"/>
  <c r="AH560"/>
  <c r="AI560"/>
  <c r="AJ560"/>
  <c r="AK560"/>
  <c r="AL560"/>
  <c r="AM560"/>
  <c r="AN560"/>
  <c r="AO560"/>
  <c r="AP560"/>
  <c r="AQ560"/>
  <c r="AR560"/>
  <c r="AS560"/>
  <c r="AT560"/>
  <c r="BB560"/>
  <c r="BC560"/>
  <c r="BD560"/>
  <c r="BE560"/>
  <c r="BF560"/>
  <c r="BG560"/>
  <c r="BH560"/>
  <c r="BI560"/>
  <c r="BJ560"/>
  <c r="BK560"/>
  <c r="BL560"/>
  <c r="BM560"/>
  <c r="BN560"/>
  <c r="BO560"/>
  <c r="BP560"/>
  <c r="BQ560"/>
  <c r="BR560"/>
  <c r="BS560"/>
  <c r="BT560"/>
  <c r="BU560"/>
  <c r="BV560"/>
  <c r="BW560"/>
  <c r="BX560"/>
  <c r="BY560"/>
  <c r="BZ560"/>
  <c r="CA560"/>
  <c r="CB560"/>
  <c r="CC560"/>
  <c r="CD560"/>
  <c r="CE560"/>
  <c r="CF560"/>
  <c r="CG560"/>
  <c r="CH560"/>
  <c r="CI560"/>
  <c r="CJ560"/>
  <c r="CK560"/>
  <c r="CL560"/>
  <c r="CM560"/>
  <c r="CN560"/>
  <c r="CO560"/>
  <c r="CP560"/>
  <c r="CQ560"/>
  <c r="CR560"/>
  <c r="CS560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Z561"/>
  <c r="AA561"/>
  <c r="AB561"/>
  <c r="AC561"/>
  <c r="AD561"/>
  <c r="AE561"/>
  <c r="AF561"/>
  <c r="AG561"/>
  <c r="AH561"/>
  <c r="AI561"/>
  <c r="AJ561"/>
  <c r="AK561"/>
  <c r="AL561"/>
  <c r="AM561"/>
  <c r="AN561"/>
  <c r="AO561"/>
  <c r="AP561"/>
  <c r="AQ561"/>
  <c r="AR561"/>
  <c r="AS561"/>
  <c r="AT561"/>
  <c r="BB561"/>
  <c r="BC561"/>
  <c r="BD561"/>
  <c r="BE561"/>
  <c r="BF561"/>
  <c r="BG561"/>
  <c r="BH561"/>
  <c r="BI561"/>
  <c r="BJ561"/>
  <c r="BK561"/>
  <c r="BL561"/>
  <c r="BM561"/>
  <c r="BN561"/>
  <c r="BO561"/>
  <c r="BP561"/>
  <c r="BQ561"/>
  <c r="BR561"/>
  <c r="BS561"/>
  <c r="BT561"/>
  <c r="BU561"/>
  <c r="BV561"/>
  <c r="BW561"/>
  <c r="BX561"/>
  <c r="BY561"/>
  <c r="BZ561"/>
  <c r="CA561"/>
  <c r="CB561"/>
  <c r="CC561"/>
  <c r="CD561"/>
  <c r="CE561"/>
  <c r="CF561"/>
  <c r="CG561"/>
  <c r="CH561"/>
  <c r="CI561"/>
  <c r="CJ561"/>
  <c r="CK561"/>
  <c r="CL561"/>
  <c r="CM561"/>
  <c r="CN561"/>
  <c r="CO561"/>
  <c r="CP561"/>
  <c r="CQ561"/>
  <c r="CR561"/>
  <c r="CS561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Z562"/>
  <c r="AA562"/>
  <c r="AB562"/>
  <c r="AC562"/>
  <c r="AD562"/>
  <c r="AE562"/>
  <c r="AF562"/>
  <c r="AG562"/>
  <c r="AH562"/>
  <c r="AI562"/>
  <c r="AJ562"/>
  <c r="AK562"/>
  <c r="AL562"/>
  <c r="AM562"/>
  <c r="AN562"/>
  <c r="AO562"/>
  <c r="AP562"/>
  <c r="AQ562"/>
  <c r="AR562"/>
  <c r="AS562"/>
  <c r="AT562"/>
  <c r="BB562"/>
  <c r="BC562"/>
  <c r="BD562"/>
  <c r="BE562"/>
  <c r="BF562"/>
  <c r="BG562"/>
  <c r="BH562"/>
  <c r="BI562"/>
  <c r="BJ562"/>
  <c r="BK562"/>
  <c r="BL562"/>
  <c r="BM562"/>
  <c r="BN562"/>
  <c r="BO562"/>
  <c r="BP562"/>
  <c r="BQ562"/>
  <c r="BR562"/>
  <c r="BS562"/>
  <c r="BT562"/>
  <c r="BU562"/>
  <c r="BV562"/>
  <c r="BW562"/>
  <c r="BX562"/>
  <c r="BY562"/>
  <c r="BZ562"/>
  <c r="CA562"/>
  <c r="CB562"/>
  <c r="CC562"/>
  <c r="CD562"/>
  <c r="CE562"/>
  <c r="CF562"/>
  <c r="CG562"/>
  <c r="CH562"/>
  <c r="CI562"/>
  <c r="CJ562"/>
  <c r="CK562"/>
  <c r="CL562"/>
  <c r="CM562"/>
  <c r="CN562"/>
  <c r="CO562"/>
  <c r="CP562"/>
  <c r="CQ562"/>
  <c r="CR562"/>
  <c r="CS562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Z563"/>
  <c r="AA563"/>
  <c r="AB563"/>
  <c r="AC563"/>
  <c r="AD563"/>
  <c r="AE563"/>
  <c r="AF563"/>
  <c r="AG563"/>
  <c r="AH563"/>
  <c r="AI563"/>
  <c r="AJ563"/>
  <c r="AK563"/>
  <c r="AL563"/>
  <c r="AM563"/>
  <c r="AN563"/>
  <c r="AO563"/>
  <c r="AP563"/>
  <c r="AQ563"/>
  <c r="AR563"/>
  <c r="AS563"/>
  <c r="AT563"/>
  <c r="BB563"/>
  <c r="BC563"/>
  <c r="BD563"/>
  <c r="BE563"/>
  <c r="BF563"/>
  <c r="BG563"/>
  <c r="BH563"/>
  <c r="BI563"/>
  <c r="BJ563"/>
  <c r="BK563"/>
  <c r="BL563"/>
  <c r="BM563"/>
  <c r="BN563"/>
  <c r="BO563"/>
  <c r="BP563"/>
  <c r="BQ563"/>
  <c r="BR563"/>
  <c r="BS563"/>
  <c r="BT563"/>
  <c r="BU563"/>
  <c r="BV563"/>
  <c r="BW563"/>
  <c r="BX563"/>
  <c r="BY563"/>
  <c r="BZ563"/>
  <c r="CA563"/>
  <c r="CB563"/>
  <c r="CC563"/>
  <c r="CD563"/>
  <c r="CE563"/>
  <c r="CF563"/>
  <c r="CG563"/>
  <c r="CH563"/>
  <c r="CI563"/>
  <c r="CJ563"/>
  <c r="CK563"/>
  <c r="CL563"/>
  <c r="CM563"/>
  <c r="CN563"/>
  <c r="CO563"/>
  <c r="CP563"/>
  <c r="CQ563"/>
  <c r="CR563"/>
  <c r="CS563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Z564"/>
  <c r="AA564"/>
  <c r="AB564"/>
  <c r="AC564"/>
  <c r="AD564"/>
  <c r="AE564"/>
  <c r="AF564"/>
  <c r="AG564"/>
  <c r="AH564"/>
  <c r="AI564"/>
  <c r="AJ564"/>
  <c r="AK564"/>
  <c r="AL564"/>
  <c r="AM564"/>
  <c r="AN564"/>
  <c r="AO564"/>
  <c r="AP564"/>
  <c r="AQ564"/>
  <c r="AR564"/>
  <c r="AS564"/>
  <c r="AT564"/>
  <c r="BB564"/>
  <c r="BC564"/>
  <c r="BD564"/>
  <c r="BE564"/>
  <c r="BF564"/>
  <c r="BG564"/>
  <c r="BH564"/>
  <c r="BI564"/>
  <c r="BJ564"/>
  <c r="BK564"/>
  <c r="BL564"/>
  <c r="BM564"/>
  <c r="BN564"/>
  <c r="BO564"/>
  <c r="BP564"/>
  <c r="BQ564"/>
  <c r="BR564"/>
  <c r="BS564"/>
  <c r="BT564"/>
  <c r="BU564"/>
  <c r="BV564"/>
  <c r="BW564"/>
  <c r="BX564"/>
  <c r="BY564"/>
  <c r="BZ564"/>
  <c r="CA564"/>
  <c r="CB564"/>
  <c r="CC564"/>
  <c r="CD564"/>
  <c r="CE564"/>
  <c r="CF564"/>
  <c r="CG564"/>
  <c r="CH564"/>
  <c r="CI564"/>
  <c r="CJ564"/>
  <c r="CK564"/>
  <c r="CL564"/>
  <c r="CM564"/>
  <c r="CN564"/>
  <c r="CO564"/>
  <c r="CP564"/>
  <c r="CQ564"/>
  <c r="CR564"/>
  <c r="CS564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Z565"/>
  <c r="AA565"/>
  <c r="AB565"/>
  <c r="AC565"/>
  <c r="AD565"/>
  <c r="AE565"/>
  <c r="AF565"/>
  <c r="AG565"/>
  <c r="AH565"/>
  <c r="AI565"/>
  <c r="AJ565"/>
  <c r="AK565"/>
  <c r="AL565"/>
  <c r="AM565"/>
  <c r="AN565"/>
  <c r="AO565"/>
  <c r="AP565"/>
  <c r="AQ565"/>
  <c r="AR565"/>
  <c r="AS565"/>
  <c r="AT565"/>
  <c r="BB565"/>
  <c r="BC565"/>
  <c r="BD565"/>
  <c r="BE565"/>
  <c r="BF565"/>
  <c r="BG565"/>
  <c r="BH565"/>
  <c r="BI565"/>
  <c r="BJ565"/>
  <c r="BK565"/>
  <c r="BL565"/>
  <c r="BM565"/>
  <c r="BN565"/>
  <c r="BO565"/>
  <c r="BP565"/>
  <c r="BQ565"/>
  <c r="BR565"/>
  <c r="BS565"/>
  <c r="BT565"/>
  <c r="BU565"/>
  <c r="BV565"/>
  <c r="BW565"/>
  <c r="BX565"/>
  <c r="BY565"/>
  <c r="BZ565"/>
  <c r="CA565"/>
  <c r="CB565"/>
  <c r="CC565"/>
  <c r="CD565"/>
  <c r="CE565"/>
  <c r="CF565"/>
  <c r="CG565"/>
  <c r="CH565"/>
  <c r="CI565"/>
  <c r="CJ565"/>
  <c r="CK565"/>
  <c r="CL565"/>
  <c r="CM565"/>
  <c r="CN565"/>
  <c r="CO565"/>
  <c r="CP565"/>
  <c r="CQ565"/>
  <c r="CR565"/>
  <c r="CS565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Z566"/>
  <c r="AA566"/>
  <c r="AB566"/>
  <c r="AC566"/>
  <c r="AD566"/>
  <c r="AE566"/>
  <c r="AF566"/>
  <c r="AG566"/>
  <c r="AH566"/>
  <c r="AI566"/>
  <c r="AJ566"/>
  <c r="AK566"/>
  <c r="AL566"/>
  <c r="AM566"/>
  <c r="AN566"/>
  <c r="AO566"/>
  <c r="AP566"/>
  <c r="AQ566"/>
  <c r="AR566"/>
  <c r="AS566"/>
  <c r="AT566"/>
  <c r="BB566"/>
  <c r="BC566"/>
  <c r="BD566"/>
  <c r="BE566"/>
  <c r="BF566"/>
  <c r="BG566"/>
  <c r="BH566"/>
  <c r="BI566"/>
  <c r="BJ566"/>
  <c r="BK566"/>
  <c r="BL566"/>
  <c r="BM566"/>
  <c r="BN566"/>
  <c r="BO566"/>
  <c r="BP566"/>
  <c r="BQ566"/>
  <c r="BR566"/>
  <c r="BS566"/>
  <c r="BT566"/>
  <c r="BU566"/>
  <c r="BV566"/>
  <c r="BW566"/>
  <c r="BX566"/>
  <c r="BY566"/>
  <c r="BZ566"/>
  <c r="CA566"/>
  <c r="CB566"/>
  <c r="CC566"/>
  <c r="CD566"/>
  <c r="CE566"/>
  <c r="CF566"/>
  <c r="CG566"/>
  <c r="CH566"/>
  <c r="CI566"/>
  <c r="CJ566"/>
  <c r="CK566"/>
  <c r="CL566"/>
  <c r="CM566"/>
  <c r="CN566"/>
  <c r="CO566"/>
  <c r="CP566"/>
  <c r="CQ566"/>
  <c r="CR566"/>
  <c r="CS566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Z567"/>
  <c r="AA567"/>
  <c r="AB567"/>
  <c r="AC567"/>
  <c r="AD567"/>
  <c r="AE567"/>
  <c r="AF567"/>
  <c r="AG567"/>
  <c r="AH567"/>
  <c r="AI567"/>
  <c r="AJ567"/>
  <c r="AK567"/>
  <c r="AL567"/>
  <c r="AM567"/>
  <c r="AN567"/>
  <c r="AO567"/>
  <c r="AP567"/>
  <c r="AQ567"/>
  <c r="AR567"/>
  <c r="AS567"/>
  <c r="AT567"/>
  <c r="BB567"/>
  <c r="BC567"/>
  <c r="BD567"/>
  <c r="BE567"/>
  <c r="BF567"/>
  <c r="BG567"/>
  <c r="BH567"/>
  <c r="BI567"/>
  <c r="BJ567"/>
  <c r="BK567"/>
  <c r="BL567"/>
  <c r="BM567"/>
  <c r="BN567"/>
  <c r="BO567"/>
  <c r="BP567"/>
  <c r="BQ567"/>
  <c r="BR567"/>
  <c r="BS567"/>
  <c r="BT567"/>
  <c r="BU567"/>
  <c r="BV567"/>
  <c r="BW567"/>
  <c r="BX567"/>
  <c r="BY567"/>
  <c r="BZ567"/>
  <c r="CA567"/>
  <c r="CB567"/>
  <c r="CC567"/>
  <c r="CD567"/>
  <c r="CE567"/>
  <c r="CF567"/>
  <c r="CG567"/>
  <c r="CH567"/>
  <c r="CI567"/>
  <c r="CJ567"/>
  <c r="CK567"/>
  <c r="CL567"/>
  <c r="CM567"/>
  <c r="CN567"/>
  <c r="CO567"/>
  <c r="CP567"/>
  <c r="CQ567"/>
  <c r="CR567"/>
  <c r="CS567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Z568"/>
  <c r="AA568"/>
  <c r="AB568"/>
  <c r="AC568"/>
  <c r="AD568"/>
  <c r="AE568"/>
  <c r="AF568"/>
  <c r="AG568"/>
  <c r="AH568"/>
  <c r="AI568"/>
  <c r="AJ568"/>
  <c r="AK568"/>
  <c r="AL568"/>
  <c r="AM568"/>
  <c r="AN568"/>
  <c r="AO568"/>
  <c r="AP568"/>
  <c r="AQ568"/>
  <c r="AR568"/>
  <c r="AS568"/>
  <c r="AT568"/>
  <c r="BB568"/>
  <c r="BC568"/>
  <c r="BD568"/>
  <c r="BE568"/>
  <c r="BF568"/>
  <c r="BG568"/>
  <c r="BH568"/>
  <c r="BI568"/>
  <c r="BJ568"/>
  <c r="BK568"/>
  <c r="BL568"/>
  <c r="BM568"/>
  <c r="BN568"/>
  <c r="BO568"/>
  <c r="BP568"/>
  <c r="BQ568"/>
  <c r="BR568"/>
  <c r="BS568"/>
  <c r="BT568"/>
  <c r="BU568"/>
  <c r="BV568"/>
  <c r="BW568"/>
  <c r="BX568"/>
  <c r="BY568"/>
  <c r="BZ568"/>
  <c r="CA568"/>
  <c r="CB568"/>
  <c r="CC568"/>
  <c r="CD568"/>
  <c r="CE568"/>
  <c r="CF568"/>
  <c r="CG568"/>
  <c r="CH568"/>
  <c r="CI568"/>
  <c r="CJ568"/>
  <c r="CK568"/>
  <c r="CL568"/>
  <c r="CM568"/>
  <c r="CN568"/>
  <c r="CO568"/>
  <c r="CP568"/>
  <c r="CQ568"/>
  <c r="CR568"/>
  <c r="CS568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Z569"/>
  <c r="AA569"/>
  <c r="AB569"/>
  <c r="AC569"/>
  <c r="AD569"/>
  <c r="AE569"/>
  <c r="AF569"/>
  <c r="AG569"/>
  <c r="AH569"/>
  <c r="AI569"/>
  <c r="AJ569"/>
  <c r="AK569"/>
  <c r="AL569"/>
  <c r="AM569"/>
  <c r="AN569"/>
  <c r="AO569"/>
  <c r="AP569"/>
  <c r="AQ569"/>
  <c r="AR569"/>
  <c r="AS569"/>
  <c r="AT569"/>
  <c r="BB569"/>
  <c r="BC569"/>
  <c r="BD569"/>
  <c r="BE569"/>
  <c r="BF569"/>
  <c r="BG569"/>
  <c r="BH569"/>
  <c r="BI569"/>
  <c r="BJ569"/>
  <c r="BK569"/>
  <c r="BL569"/>
  <c r="BM569"/>
  <c r="BN569"/>
  <c r="BO569"/>
  <c r="BP569"/>
  <c r="BQ569"/>
  <c r="BR569"/>
  <c r="BS569"/>
  <c r="BT569"/>
  <c r="BU569"/>
  <c r="BV569"/>
  <c r="BW569"/>
  <c r="BX569"/>
  <c r="BY569"/>
  <c r="BZ569"/>
  <c r="CA569"/>
  <c r="CB569"/>
  <c r="CC569"/>
  <c r="CD569"/>
  <c r="CE569"/>
  <c r="CF569"/>
  <c r="CG569"/>
  <c r="CH569"/>
  <c r="CI569"/>
  <c r="CJ569"/>
  <c r="CK569"/>
  <c r="CL569"/>
  <c r="CM569"/>
  <c r="CN569"/>
  <c r="CO569"/>
  <c r="CP569"/>
  <c r="CQ569"/>
  <c r="CR569"/>
  <c r="CS569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Z570"/>
  <c r="AA570"/>
  <c r="AB570"/>
  <c r="AC570"/>
  <c r="AD570"/>
  <c r="AE570"/>
  <c r="AF570"/>
  <c r="AG570"/>
  <c r="AH570"/>
  <c r="AI570"/>
  <c r="AJ570"/>
  <c r="AK570"/>
  <c r="AL570"/>
  <c r="AM570"/>
  <c r="AN570"/>
  <c r="AO570"/>
  <c r="AP570"/>
  <c r="AQ570"/>
  <c r="AR570"/>
  <c r="AS570"/>
  <c r="AT570"/>
  <c r="BB570"/>
  <c r="BC570"/>
  <c r="BD570"/>
  <c r="BE570"/>
  <c r="BF570"/>
  <c r="BG570"/>
  <c r="BH570"/>
  <c r="BI570"/>
  <c r="BJ570"/>
  <c r="BK570"/>
  <c r="BL570"/>
  <c r="BM570"/>
  <c r="BN570"/>
  <c r="BO570"/>
  <c r="BP570"/>
  <c r="BQ570"/>
  <c r="BR570"/>
  <c r="BS570"/>
  <c r="BT570"/>
  <c r="BU570"/>
  <c r="BV570"/>
  <c r="BW570"/>
  <c r="BX570"/>
  <c r="BY570"/>
  <c r="BZ570"/>
  <c r="CA570"/>
  <c r="CB570"/>
  <c r="CC570"/>
  <c r="CD570"/>
  <c r="CE570"/>
  <c r="CF570"/>
  <c r="CG570"/>
  <c r="CH570"/>
  <c r="CI570"/>
  <c r="CJ570"/>
  <c r="CK570"/>
  <c r="CL570"/>
  <c r="CM570"/>
  <c r="CN570"/>
  <c r="CO570"/>
  <c r="CP570"/>
  <c r="CQ570"/>
  <c r="CR570"/>
  <c r="CS570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Z571"/>
  <c r="AA571"/>
  <c r="AB571"/>
  <c r="AC571"/>
  <c r="AD571"/>
  <c r="AE571"/>
  <c r="AF571"/>
  <c r="AG571"/>
  <c r="AH571"/>
  <c r="AI571"/>
  <c r="AJ571"/>
  <c r="AK571"/>
  <c r="AL571"/>
  <c r="AM571"/>
  <c r="AN571"/>
  <c r="AO571"/>
  <c r="AP571"/>
  <c r="AQ571"/>
  <c r="AR571"/>
  <c r="AS571"/>
  <c r="AT571"/>
  <c r="BB571"/>
  <c r="BC571"/>
  <c r="BD571"/>
  <c r="BE571"/>
  <c r="BF571"/>
  <c r="BG571"/>
  <c r="BH571"/>
  <c r="BI571"/>
  <c r="BJ571"/>
  <c r="BK571"/>
  <c r="BL571"/>
  <c r="BM571"/>
  <c r="BN571"/>
  <c r="BO571"/>
  <c r="BP571"/>
  <c r="BQ571"/>
  <c r="BR571"/>
  <c r="BS571"/>
  <c r="BT571"/>
  <c r="BU571"/>
  <c r="BV571"/>
  <c r="BW571"/>
  <c r="BX571"/>
  <c r="BY571"/>
  <c r="BZ571"/>
  <c r="CA571"/>
  <c r="CB571"/>
  <c r="CC571"/>
  <c r="CD571"/>
  <c r="CE571"/>
  <c r="CF571"/>
  <c r="CG571"/>
  <c r="CH571"/>
  <c r="CI571"/>
  <c r="CJ571"/>
  <c r="CK571"/>
  <c r="CL571"/>
  <c r="CM571"/>
  <c r="CN571"/>
  <c r="CO571"/>
  <c r="CP571"/>
  <c r="CQ571"/>
  <c r="CR571"/>
  <c r="CS571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Z572"/>
  <c r="AA572"/>
  <c r="AB572"/>
  <c r="AC572"/>
  <c r="AD572"/>
  <c r="AE572"/>
  <c r="AF572"/>
  <c r="AG572"/>
  <c r="AH572"/>
  <c r="AI572"/>
  <c r="AJ572"/>
  <c r="AK572"/>
  <c r="AL572"/>
  <c r="AM572"/>
  <c r="AN572"/>
  <c r="AO572"/>
  <c r="AP572"/>
  <c r="AQ572"/>
  <c r="AR572"/>
  <c r="AS572"/>
  <c r="AT572"/>
  <c r="BB572"/>
  <c r="BC572"/>
  <c r="BD572"/>
  <c r="BE572"/>
  <c r="BF572"/>
  <c r="BG572"/>
  <c r="BH572"/>
  <c r="BI572"/>
  <c r="BJ572"/>
  <c r="BK572"/>
  <c r="BL572"/>
  <c r="BM572"/>
  <c r="BN572"/>
  <c r="BO572"/>
  <c r="BP572"/>
  <c r="BQ572"/>
  <c r="BR572"/>
  <c r="BS572"/>
  <c r="BT572"/>
  <c r="BU572"/>
  <c r="BV572"/>
  <c r="BW572"/>
  <c r="BX572"/>
  <c r="BY572"/>
  <c r="BZ572"/>
  <c r="CA572"/>
  <c r="CB572"/>
  <c r="CC572"/>
  <c r="CD572"/>
  <c r="CE572"/>
  <c r="CF572"/>
  <c r="CG572"/>
  <c r="CH572"/>
  <c r="CI572"/>
  <c r="CJ572"/>
  <c r="CK572"/>
  <c r="CL572"/>
  <c r="CM572"/>
  <c r="CN572"/>
  <c r="CO572"/>
  <c r="CP572"/>
  <c r="CQ572"/>
  <c r="CR572"/>
  <c r="CS572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Z573"/>
  <c r="AA573"/>
  <c r="AB573"/>
  <c r="AC573"/>
  <c r="AD573"/>
  <c r="AE573"/>
  <c r="AF573"/>
  <c r="AG573"/>
  <c r="AH573"/>
  <c r="AI573"/>
  <c r="AJ573"/>
  <c r="AK573"/>
  <c r="AL573"/>
  <c r="AM573"/>
  <c r="AN573"/>
  <c r="AO573"/>
  <c r="AP573"/>
  <c r="AQ573"/>
  <c r="AR573"/>
  <c r="AS573"/>
  <c r="AT573"/>
  <c r="BB573"/>
  <c r="BC573"/>
  <c r="BD573"/>
  <c r="BE573"/>
  <c r="BF573"/>
  <c r="BG573"/>
  <c r="BH573"/>
  <c r="BI573"/>
  <c r="BJ573"/>
  <c r="BK573"/>
  <c r="BL573"/>
  <c r="BM573"/>
  <c r="BN573"/>
  <c r="BO573"/>
  <c r="BP573"/>
  <c r="BQ573"/>
  <c r="BR573"/>
  <c r="BS573"/>
  <c r="BT573"/>
  <c r="BU573"/>
  <c r="BV573"/>
  <c r="BW573"/>
  <c r="BX573"/>
  <c r="BY573"/>
  <c r="BZ573"/>
  <c r="CA573"/>
  <c r="CB573"/>
  <c r="CC573"/>
  <c r="CD573"/>
  <c r="CE573"/>
  <c r="CF573"/>
  <c r="CG573"/>
  <c r="CH573"/>
  <c r="CI573"/>
  <c r="CJ573"/>
  <c r="CK573"/>
  <c r="CL573"/>
  <c r="CM573"/>
  <c r="CN573"/>
  <c r="CO573"/>
  <c r="CP573"/>
  <c r="CQ573"/>
  <c r="CR573"/>
  <c r="CS573"/>
  <c r="E11" i="43"/>
  <c r="M11"/>
  <c r="R11"/>
  <c r="C15"/>
  <c r="B16"/>
  <c r="I16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21"/>
  <c r="F21"/>
  <c r="H21"/>
  <c r="J21"/>
  <c r="L21"/>
  <c r="N21"/>
  <c r="P21"/>
  <c r="R21"/>
  <c r="T21"/>
  <c r="U21"/>
  <c r="V21"/>
  <c r="Z21"/>
  <c r="AB21"/>
  <c r="AD21"/>
  <c r="AH21"/>
  <c r="AL21"/>
  <c r="AP21"/>
  <c r="AR21"/>
  <c r="AT21"/>
  <c r="AX21"/>
  <c r="BA21"/>
  <c r="B22"/>
  <c r="J22"/>
  <c r="AB22"/>
  <c r="AR22"/>
  <c r="BA22"/>
  <c r="J23"/>
  <c r="AB23"/>
  <c r="AR23"/>
  <c r="A43"/>
  <c r="A44"/>
  <c r="G44"/>
  <c r="L44"/>
  <c r="A45"/>
  <c r="H45"/>
  <c r="I45"/>
  <c r="M45"/>
  <c r="Q45"/>
  <c r="A46"/>
  <c r="I46"/>
  <c r="M46"/>
  <c r="Q46"/>
  <c r="A47"/>
  <c r="I47"/>
  <c r="M47"/>
  <c r="Q47"/>
  <c r="A48"/>
  <c r="I48"/>
  <c r="M48"/>
  <c r="Q48"/>
  <c r="A49"/>
  <c r="I49"/>
  <c r="M49"/>
  <c r="Q49"/>
  <c r="A50"/>
  <c r="I50"/>
  <c r="M50"/>
  <c r="Q50"/>
  <c r="E11" i="45"/>
  <c r="M11"/>
  <c r="R11"/>
  <c r="X11"/>
  <c r="C15"/>
  <c r="B16"/>
  <c r="I16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49"/>
  <c r="A50"/>
  <c r="G50"/>
  <c r="L50"/>
  <c r="A51"/>
  <c r="I51"/>
  <c r="M51"/>
  <c r="Q51"/>
  <c r="A52"/>
  <c r="I52"/>
  <c r="M52"/>
  <c r="Q52"/>
  <c r="A53"/>
  <c r="I53"/>
  <c r="M53"/>
  <c r="Q53"/>
  <c r="A54"/>
  <c r="I54"/>
  <c r="M54"/>
  <c r="Q54"/>
  <c r="A55"/>
  <c r="I55"/>
  <c r="M55"/>
  <c r="Q55"/>
  <c r="A56"/>
  <c r="I56"/>
  <c r="M56"/>
  <c r="Q56"/>
  <c r="A68"/>
  <c r="E11" i="42"/>
  <c r="M11"/>
  <c r="R11"/>
  <c r="C15"/>
  <c r="B16"/>
  <c r="I16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B21"/>
  <c r="C21"/>
  <c r="E21"/>
  <c r="G21"/>
  <c r="J21"/>
  <c r="K21"/>
  <c r="M21"/>
  <c r="S21"/>
  <c r="U21"/>
  <c r="AA21"/>
  <c r="AE21"/>
  <c r="AF21"/>
  <c r="AG21"/>
  <c r="AH21"/>
  <c r="AI21"/>
  <c r="C22"/>
  <c r="S22"/>
  <c r="AA22"/>
  <c r="AE22"/>
  <c r="AF22"/>
  <c r="AG22"/>
  <c r="AH22"/>
  <c r="AI22"/>
  <c r="AE23"/>
  <c r="AF23"/>
  <c r="AG23"/>
  <c r="AH23"/>
  <c r="AI23"/>
  <c r="AE24"/>
  <c r="AF24"/>
  <c r="AG24"/>
  <c r="AH24"/>
  <c r="AI24"/>
  <c r="AE25"/>
  <c r="AF25"/>
  <c r="AG25"/>
  <c r="AH25"/>
  <c r="AI25"/>
  <c r="AE26"/>
  <c r="AF26"/>
  <c r="AG26"/>
  <c r="AH26"/>
  <c r="AI26"/>
  <c r="AE27"/>
  <c r="AF27"/>
  <c r="AG27"/>
  <c r="AH27"/>
  <c r="AI27"/>
  <c r="AE28"/>
  <c r="AF28"/>
  <c r="AG28"/>
  <c r="AH28"/>
  <c r="AI28"/>
  <c r="AE29"/>
  <c r="AF29"/>
  <c r="AG29"/>
  <c r="AH29"/>
  <c r="AI29"/>
  <c r="AE30"/>
  <c r="AF30"/>
  <c r="AG30"/>
  <c r="AH30"/>
  <c r="AI30"/>
  <c r="AE31"/>
  <c r="AF31"/>
  <c r="AG31"/>
  <c r="AH31"/>
  <c r="AI31"/>
  <c r="AE32"/>
  <c r="AF32"/>
  <c r="AG32"/>
  <c r="AH32"/>
  <c r="AI32"/>
  <c r="AE33"/>
  <c r="AF33"/>
  <c r="AG33"/>
  <c r="AH33"/>
  <c r="AI33"/>
  <c r="AE34"/>
  <c r="AF34"/>
  <c r="AG34"/>
  <c r="AH34"/>
  <c r="AI34"/>
  <c r="AE35"/>
  <c r="AF35"/>
  <c r="AG35"/>
  <c r="AH35"/>
  <c r="AI35"/>
  <c r="AE36"/>
  <c r="AF36"/>
  <c r="AG36"/>
  <c r="AH36"/>
  <c r="AI36"/>
  <c r="AE37"/>
  <c r="AF37"/>
  <c r="AG37"/>
  <c r="AH37"/>
  <c r="AI37"/>
  <c r="AE38"/>
  <c r="AF38"/>
  <c r="AG38"/>
  <c r="AH38"/>
  <c r="AI38"/>
  <c r="AE39"/>
  <c r="AF39"/>
  <c r="AG39"/>
  <c r="AH39"/>
  <c r="AI39"/>
  <c r="AE40"/>
  <c r="AF40"/>
  <c r="AG40"/>
  <c r="AH40"/>
  <c r="AI40"/>
  <c r="AE41"/>
  <c r="AF41"/>
  <c r="AG41"/>
  <c r="AH41"/>
  <c r="AI41"/>
  <c r="AE42"/>
  <c r="AF42"/>
  <c r="AG42"/>
  <c r="AH42"/>
  <c r="AI42"/>
  <c r="AE43"/>
  <c r="AF43"/>
  <c r="AG43"/>
  <c r="AH43"/>
  <c r="AI43"/>
  <c r="AE44"/>
  <c r="AF44"/>
  <c r="AG44"/>
  <c r="AH44"/>
  <c r="AI44"/>
  <c r="AE45"/>
  <c r="AF45"/>
  <c r="AG45"/>
  <c r="AH45"/>
  <c r="AI45"/>
  <c r="AE46"/>
  <c r="AF46"/>
  <c r="AG46"/>
  <c r="AH46"/>
  <c r="AI46"/>
  <c r="AE47"/>
  <c r="AF47"/>
  <c r="AG47"/>
  <c r="AH47"/>
  <c r="AI47"/>
  <c r="A49"/>
  <c r="A50"/>
  <c r="G50"/>
  <c r="L50"/>
  <c r="A51"/>
  <c r="H51"/>
  <c r="I51"/>
  <c r="M51"/>
  <c r="Q51"/>
  <c r="A52"/>
  <c r="I52"/>
  <c r="M52"/>
  <c r="Q52"/>
  <c r="A53"/>
  <c r="I53"/>
  <c r="M53"/>
  <c r="Q53"/>
  <c r="A54"/>
  <c r="I54"/>
  <c r="M54"/>
  <c r="Q54"/>
  <c r="A55"/>
  <c r="I55"/>
  <c r="M55"/>
  <c r="Q55"/>
  <c r="A56"/>
  <c r="I56"/>
  <c r="M56"/>
  <c r="Q56"/>
  <c r="E11" i="32"/>
  <c r="M11"/>
  <c r="R11"/>
  <c r="C15"/>
  <c r="B16"/>
  <c r="I16"/>
  <c r="B20"/>
  <c r="C20"/>
  <c r="D20"/>
  <c r="E20"/>
  <c r="F20"/>
  <c r="G20"/>
  <c r="H20"/>
  <c r="I20"/>
  <c r="I32" s="1"/>
  <c r="J20"/>
  <c r="K20"/>
  <c r="K32" s="1"/>
  <c r="L20"/>
  <c r="M20"/>
  <c r="M31" s="1"/>
  <c r="N20"/>
  <c r="O20"/>
  <c r="O31" s="1"/>
  <c r="P20"/>
  <c r="Q20"/>
  <c r="Q31" s="1"/>
  <c r="R20"/>
  <c r="S20"/>
  <c r="T20"/>
  <c r="U20"/>
  <c r="U28" s="1"/>
  <c r="V20"/>
  <c r="W20"/>
  <c r="W28" s="1"/>
  <c r="X20"/>
  <c r="Y20"/>
  <c r="Y28" s="1"/>
  <c r="Z20"/>
  <c r="AA20"/>
  <c r="AA28" s="1"/>
  <c r="AB20"/>
  <c r="AC20"/>
  <c r="AC28" s="1"/>
  <c r="AD20"/>
  <c r="AE20"/>
  <c r="AE28" s="1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B28"/>
  <c r="D28"/>
  <c r="F28"/>
  <c r="H28"/>
  <c r="J28"/>
  <c r="L28"/>
  <c r="N28"/>
  <c r="P28"/>
  <c r="R28"/>
  <c r="T28"/>
  <c r="V28"/>
  <c r="X28"/>
  <c r="Z28"/>
  <c r="AB28"/>
  <c r="AD28"/>
  <c r="B29"/>
  <c r="D29"/>
  <c r="F29"/>
  <c r="H29"/>
  <c r="J29"/>
  <c r="L29"/>
  <c r="N29"/>
  <c r="P29"/>
  <c r="R29"/>
  <c r="T29"/>
  <c r="U29"/>
  <c r="V29"/>
  <c r="W29"/>
  <c r="X29"/>
  <c r="Y29"/>
  <c r="Z29"/>
  <c r="AA29"/>
  <c r="AB29"/>
  <c r="AC29"/>
  <c r="AD29"/>
  <c r="AE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B31"/>
  <c r="C31"/>
  <c r="D31"/>
  <c r="E31"/>
  <c r="F31"/>
  <c r="G31"/>
  <c r="H31"/>
  <c r="I31"/>
  <c r="J31"/>
  <c r="L31"/>
  <c r="N31"/>
  <c r="P31"/>
  <c r="R31"/>
  <c r="T31"/>
  <c r="U31"/>
  <c r="V31"/>
  <c r="W31"/>
  <c r="X31"/>
  <c r="Y31"/>
  <c r="Z31"/>
  <c r="AA31"/>
  <c r="AB31"/>
  <c r="AC31"/>
  <c r="AD31"/>
  <c r="AE31"/>
  <c r="B32"/>
  <c r="E32"/>
  <c r="G32"/>
  <c r="J32"/>
  <c r="L32"/>
  <c r="N32"/>
  <c r="P32"/>
  <c r="R32"/>
  <c r="T32"/>
  <c r="U32"/>
  <c r="V32"/>
  <c r="W32"/>
  <c r="X32"/>
  <c r="Y32"/>
  <c r="Z32"/>
  <c r="AA32"/>
  <c r="AB32"/>
  <c r="AC32"/>
  <c r="AD32"/>
  <c r="AE32"/>
  <c r="B33"/>
  <c r="E33"/>
  <c r="F33"/>
  <c r="G33"/>
  <c r="J33"/>
  <c r="N33"/>
  <c r="P33"/>
  <c r="U33"/>
  <c r="V33"/>
  <c r="W33"/>
  <c r="X33"/>
  <c r="Y33"/>
  <c r="Z33"/>
  <c r="AA33"/>
  <c r="AB33"/>
  <c r="AC33"/>
  <c r="AD33"/>
  <c r="AE33"/>
  <c r="B34"/>
  <c r="D34"/>
  <c r="E34"/>
  <c r="F34"/>
  <c r="G34"/>
  <c r="H34"/>
  <c r="I34"/>
  <c r="J34"/>
  <c r="M34"/>
  <c r="O34"/>
  <c r="P34"/>
  <c r="Q34"/>
  <c r="T34"/>
  <c r="U34"/>
  <c r="V34"/>
  <c r="W34"/>
  <c r="X34"/>
  <c r="Y34"/>
  <c r="Z34"/>
  <c r="AA34"/>
  <c r="AB34"/>
  <c r="AC34"/>
  <c r="AD34"/>
  <c r="AE34"/>
  <c r="B35"/>
  <c r="D35"/>
  <c r="E35"/>
  <c r="F35"/>
  <c r="G35"/>
  <c r="H35"/>
  <c r="I35"/>
  <c r="J35"/>
  <c r="M35"/>
  <c r="N35"/>
  <c r="O35"/>
  <c r="P35"/>
  <c r="Q35"/>
  <c r="T35"/>
  <c r="U35"/>
  <c r="V35"/>
  <c r="W35"/>
  <c r="X35"/>
  <c r="Y35"/>
  <c r="Z35"/>
  <c r="AA35"/>
  <c r="AB35"/>
  <c r="AC35"/>
  <c r="AD35"/>
  <c r="AE35"/>
  <c r="B36"/>
  <c r="D36"/>
  <c r="E36"/>
  <c r="F36"/>
  <c r="G36"/>
  <c r="H36"/>
  <c r="I36"/>
  <c r="J36"/>
  <c r="M36"/>
  <c r="N36"/>
  <c r="O36"/>
  <c r="P36"/>
  <c r="Q36"/>
  <c r="T36"/>
  <c r="U36"/>
  <c r="V36"/>
  <c r="W36"/>
  <c r="X36"/>
  <c r="Y36"/>
  <c r="Z36"/>
  <c r="AA36"/>
  <c r="AB36"/>
  <c r="AC36"/>
  <c r="AD36"/>
  <c r="AE36"/>
  <c r="B37"/>
  <c r="D37"/>
  <c r="E37"/>
  <c r="F37"/>
  <c r="G37"/>
  <c r="H37"/>
  <c r="I37"/>
  <c r="J37"/>
  <c r="M37"/>
  <c r="N37"/>
  <c r="O37"/>
  <c r="P37"/>
  <c r="Q37"/>
  <c r="T37"/>
  <c r="U37"/>
  <c r="V37"/>
  <c r="W37"/>
  <c r="X37"/>
  <c r="Y37"/>
  <c r="Z37"/>
  <c r="AA37"/>
  <c r="AB37"/>
  <c r="AC37"/>
  <c r="AD37"/>
  <c r="AE37"/>
  <c r="B38"/>
  <c r="D38"/>
  <c r="E38"/>
  <c r="F38"/>
  <c r="G38"/>
  <c r="H38"/>
  <c r="I38"/>
  <c r="J38"/>
  <c r="M38"/>
  <c r="N38"/>
  <c r="O38"/>
  <c r="P38"/>
  <c r="Q38"/>
  <c r="T38"/>
  <c r="U38"/>
  <c r="V38"/>
  <c r="W38"/>
  <c r="X38"/>
  <c r="Y38"/>
  <c r="Z38"/>
  <c r="AA38"/>
  <c r="AB38"/>
  <c r="AC38"/>
  <c r="AD38"/>
  <c r="AE38"/>
  <c r="B39"/>
  <c r="D39"/>
  <c r="E39"/>
  <c r="F39"/>
  <c r="G39"/>
  <c r="H39"/>
  <c r="I39"/>
  <c r="J39"/>
  <c r="M39"/>
  <c r="N39"/>
  <c r="O39"/>
  <c r="P39"/>
  <c r="Q39"/>
  <c r="T39"/>
  <c r="U39"/>
  <c r="V39"/>
  <c r="W39"/>
  <c r="X39"/>
  <c r="Y39"/>
  <c r="Z39"/>
  <c r="AA39"/>
  <c r="AB39"/>
  <c r="AC39"/>
  <c r="AD39"/>
  <c r="AE39"/>
  <c r="B40"/>
  <c r="D40"/>
  <c r="E40"/>
  <c r="F40"/>
  <c r="G40"/>
  <c r="H40"/>
  <c r="I40"/>
  <c r="J40"/>
  <c r="M40"/>
  <c r="N40"/>
  <c r="O40"/>
  <c r="P40"/>
  <c r="Q40"/>
  <c r="T40"/>
  <c r="U40"/>
  <c r="V40"/>
  <c r="W40"/>
  <c r="X40"/>
  <c r="Y40"/>
  <c r="Z40"/>
  <c r="AA40"/>
  <c r="AB40"/>
  <c r="AC40"/>
  <c r="AD40"/>
  <c r="AE40"/>
  <c r="B41"/>
  <c r="D41"/>
  <c r="E41"/>
  <c r="F41"/>
  <c r="G41"/>
  <c r="H41"/>
  <c r="I41"/>
  <c r="J41"/>
  <c r="M41"/>
  <c r="N41"/>
  <c r="O41"/>
  <c r="P41"/>
  <c r="Q41"/>
  <c r="T41"/>
  <c r="U41"/>
  <c r="V41"/>
  <c r="W41"/>
  <c r="X41"/>
  <c r="Y41"/>
  <c r="Z41"/>
  <c r="AA41"/>
  <c r="AB41"/>
  <c r="AC41"/>
  <c r="AD41"/>
  <c r="AE41"/>
  <c r="B42"/>
  <c r="D42"/>
  <c r="E42"/>
  <c r="F42"/>
  <c r="G42"/>
  <c r="H42"/>
  <c r="I42"/>
  <c r="J42"/>
  <c r="M42"/>
  <c r="N42"/>
  <c r="O42"/>
  <c r="P42"/>
  <c r="Q42"/>
  <c r="T42"/>
  <c r="U42"/>
  <c r="V42"/>
  <c r="W42"/>
  <c r="X42"/>
  <c r="Y42"/>
  <c r="Z42"/>
  <c r="AA42"/>
  <c r="AB42"/>
  <c r="AC42"/>
  <c r="AD42"/>
  <c r="AE42"/>
  <c r="B43"/>
  <c r="D43"/>
  <c r="E43"/>
  <c r="F43"/>
  <c r="G43"/>
  <c r="H43"/>
  <c r="I43"/>
  <c r="J43"/>
  <c r="M43"/>
  <c r="N43"/>
  <c r="O43"/>
  <c r="P43"/>
  <c r="Q43"/>
  <c r="T43"/>
  <c r="U43"/>
  <c r="V43"/>
  <c r="W43"/>
  <c r="X43"/>
  <c r="Y43"/>
  <c r="Z43"/>
  <c r="AA43"/>
  <c r="AB43"/>
  <c r="AC43"/>
  <c r="AD43"/>
  <c r="AE43"/>
  <c r="B44"/>
  <c r="D44"/>
  <c r="E44"/>
  <c r="F44"/>
  <c r="G44"/>
  <c r="H44"/>
  <c r="I44"/>
  <c r="J44"/>
  <c r="M44"/>
  <c r="N44"/>
  <c r="O44"/>
  <c r="P44"/>
  <c r="Q44"/>
  <c r="T44"/>
  <c r="U44"/>
  <c r="V44"/>
  <c r="W44"/>
  <c r="X44"/>
  <c r="Y44"/>
  <c r="Z44"/>
  <c r="AA44"/>
  <c r="AB44"/>
  <c r="AC44"/>
  <c r="AD44"/>
  <c r="AE44"/>
  <c r="B45"/>
  <c r="D45"/>
  <c r="E45"/>
  <c r="F45"/>
  <c r="G45"/>
  <c r="H45"/>
  <c r="I45"/>
  <c r="J45"/>
  <c r="L45"/>
  <c r="M45"/>
  <c r="N45"/>
  <c r="O45"/>
  <c r="P45"/>
  <c r="Q45"/>
  <c r="R45"/>
  <c r="T45"/>
  <c r="U45"/>
  <c r="V45"/>
  <c r="W45"/>
  <c r="X45"/>
  <c r="Y45"/>
  <c r="Z45"/>
  <c r="AA45"/>
  <c r="AB45"/>
  <c r="AC45"/>
  <c r="AD45"/>
  <c r="AE45"/>
  <c r="D46"/>
  <c r="E46"/>
  <c r="G46"/>
  <c r="H46"/>
  <c r="I46"/>
  <c r="J46"/>
  <c r="M46"/>
  <c r="N46"/>
  <c r="O46"/>
  <c r="P46"/>
  <c r="Q46"/>
  <c r="T46"/>
  <c r="U46"/>
  <c r="V46"/>
  <c r="W46"/>
  <c r="X46"/>
  <c r="Y46"/>
  <c r="Z46"/>
  <c r="AA46"/>
  <c r="AB46"/>
  <c r="AC46"/>
  <c r="AD46"/>
  <c r="AE46"/>
  <c r="B47"/>
  <c r="D47"/>
  <c r="E47"/>
  <c r="F47"/>
  <c r="G47"/>
  <c r="H47"/>
  <c r="I47"/>
  <c r="J47"/>
  <c r="L47"/>
  <c r="M47"/>
  <c r="N47"/>
  <c r="O47"/>
  <c r="P47"/>
  <c r="Q47"/>
  <c r="R47"/>
  <c r="T47"/>
  <c r="U47"/>
  <c r="V47"/>
  <c r="W47"/>
  <c r="X47"/>
  <c r="Y47"/>
  <c r="Z47"/>
  <c r="AA47"/>
  <c r="AB47"/>
  <c r="AC47"/>
  <c r="AD47"/>
  <c r="AE47"/>
  <c r="A49"/>
  <c r="A50"/>
  <c r="G50"/>
  <c r="L50"/>
  <c r="A51"/>
  <c r="G51"/>
  <c r="I51"/>
  <c r="M51"/>
  <c r="Q51"/>
  <c r="A52"/>
  <c r="I52"/>
  <c r="M52"/>
  <c r="Q52"/>
  <c r="A53"/>
  <c r="I53"/>
  <c r="M53"/>
  <c r="Q53"/>
  <c r="A54"/>
  <c r="I54"/>
  <c r="M54"/>
  <c r="Q54"/>
  <c r="A55"/>
  <c r="I55"/>
  <c r="M55"/>
  <c r="Q55"/>
  <c r="A56"/>
  <c r="I56"/>
  <c r="M56"/>
  <c r="Q56"/>
  <c r="A13" i="30"/>
  <c r="I13"/>
  <c r="R13"/>
  <c r="Z13"/>
  <c r="A17"/>
  <c r="A19"/>
  <c r="A21"/>
  <c r="A25"/>
  <c r="CQ487" i="40"/>
  <c r="CI487"/>
  <c r="DA368"/>
  <c r="DA369" s="1"/>
  <c r="CY368"/>
  <c r="CY369" s="1"/>
  <c r="CW368"/>
  <c r="CW369" s="1"/>
  <c r="CS368"/>
  <c r="CS369" s="1"/>
  <c r="CQ368"/>
  <c r="CQ369" s="1"/>
  <c r="CQ370" s="1"/>
  <c r="CQ371" s="1"/>
  <c r="CQ372" s="1"/>
  <c r="CQ373" s="1"/>
  <c r="CQ374" s="1"/>
  <c r="CQ375" s="1"/>
  <c r="CQ376" s="1"/>
  <c r="CQ377" s="1"/>
  <c r="CQ378" s="1"/>
  <c r="CQ379" s="1"/>
  <c r="CQ380" s="1"/>
  <c r="CQ381" s="1"/>
  <c r="CQ382" s="1"/>
  <c r="CQ383" s="1"/>
  <c r="CQ384" s="1"/>
  <c r="CQ385" s="1"/>
  <c r="CQ386" s="1"/>
  <c r="CQ387" s="1"/>
  <c r="CQ388" s="1"/>
  <c r="CO368"/>
  <c r="CO369" s="1"/>
  <c r="CO370" s="1"/>
  <c r="CO371" s="1"/>
  <c r="CO372" s="1"/>
  <c r="CO373" s="1"/>
  <c r="CO374" s="1"/>
  <c r="CO375" s="1"/>
  <c r="CO376" s="1"/>
  <c r="CO377" s="1"/>
  <c r="CO378" s="1"/>
  <c r="CO379" s="1"/>
  <c r="CO380" s="1"/>
  <c r="CO381" s="1"/>
  <c r="CO382" s="1"/>
  <c r="CO383" s="1"/>
  <c r="CO384" s="1"/>
  <c r="CO385" s="1"/>
  <c r="CO386" s="1"/>
  <c r="CO387" s="1"/>
  <c r="CO388" s="1"/>
  <c r="CK368"/>
  <c r="CK369" s="1"/>
  <c r="CK370" s="1"/>
  <c r="CK371" s="1"/>
  <c r="CK372" s="1"/>
  <c r="CK373" s="1"/>
  <c r="CK374" s="1"/>
  <c r="CK375" s="1"/>
  <c r="CK376" s="1"/>
  <c r="CK377" s="1"/>
  <c r="CK378" s="1"/>
  <c r="CK379" s="1"/>
  <c r="CK380" s="1"/>
  <c r="CK381" s="1"/>
  <c r="CK382" s="1"/>
  <c r="CK383" s="1"/>
  <c r="CK384" s="1"/>
  <c r="CK385" s="1"/>
  <c r="CK386" s="1"/>
  <c r="CK387" s="1"/>
  <c r="CK388" s="1"/>
  <c r="CI368"/>
  <c r="CI369" s="1"/>
  <c r="CI370" s="1"/>
  <c r="CI371" s="1"/>
  <c r="CI372" s="1"/>
  <c r="CI373" s="1"/>
  <c r="CI374" s="1"/>
  <c r="CI375" s="1"/>
  <c r="CI376" s="1"/>
  <c r="CI377" s="1"/>
  <c r="CI378" s="1"/>
  <c r="CI379" s="1"/>
  <c r="CI380" s="1"/>
  <c r="CI381" s="1"/>
  <c r="CI382" s="1"/>
  <c r="CI383" s="1"/>
  <c r="CI384" s="1"/>
  <c r="CI385" s="1"/>
  <c r="CI386" s="1"/>
  <c r="CI387" s="1"/>
  <c r="CI388" s="1"/>
  <c r="CG368"/>
  <c r="CG369" s="1"/>
  <c r="CG370" s="1"/>
  <c r="CG371" s="1"/>
  <c r="CG372" s="1"/>
  <c r="CG373" s="1"/>
  <c r="CG374" s="1"/>
  <c r="CG375" s="1"/>
  <c r="CG376" s="1"/>
  <c r="CG377" s="1"/>
  <c r="CG378" s="1"/>
  <c r="CG379" s="1"/>
  <c r="CG380" s="1"/>
  <c r="CG381" s="1"/>
  <c r="CG382" s="1"/>
  <c r="CG383" s="1"/>
  <c r="CG384" s="1"/>
  <c r="CG385" s="1"/>
  <c r="CG386" s="1"/>
  <c r="CG387" s="1"/>
  <c r="CG388" s="1"/>
  <c r="AB369"/>
  <c r="AB370" s="1"/>
  <c r="Z369"/>
  <c r="Z370" s="1"/>
  <c r="Z371" s="1"/>
  <c r="Z372" s="1"/>
  <c r="Z373" s="1"/>
  <c r="Z374" s="1"/>
  <c r="Z375" s="1"/>
  <c r="Z376" s="1"/>
  <c r="Z377" s="1"/>
  <c r="Z378" s="1"/>
  <c r="Z379" s="1"/>
  <c r="Z380" s="1"/>
  <c r="Z381" s="1"/>
  <c r="Z382" s="1"/>
  <c r="Z383" s="1"/>
  <c r="Z384" s="1"/>
  <c r="Z385" s="1"/>
  <c r="Z386" s="1"/>
  <c r="Z387" s="1"/>
  <c r="Z388" s="1"/>
  <c r="X369"/>
  <c r="X370" s="1"/>
  <c r="V369"/>
  <c r="V370" s="1"/>
  <c r="V371" s="1"/>
  <c r="V372" s="1"/>
  <c r="V373" s="1"/>
  <c r="V374" s="1"/>
  <c r="V375" s="1"/>
  <c r="V376" s="1"/>
  <c r="V377" s="1"/>
  <c r="V378" s="1"/>
  <c r="V379" s="1"/>
  <c r="V380" s="1"/>
  <c r="V381" s="1"/>
  <c r="V382" s="1"/>
  <c r="V383" s="1"/>
  <c r="V384" s="1"/>
  <c r="V385" s="1"/>
  <c r="V386" s="1"/>
  <c r="V387" s="1"/>
  <c r="V388" s="1"/>
  <c r="T369"/>
  <c r="T370" s="1"/>
  <c r="R369"/>
  <c r="R370" s="1"/>
  <c r="P369"/>
  <c r="P370" s="1"/>
  <c r="N369"/>
  <c r="N370" s="1"/>
  <c r="L369"/>
  <c r="L370" s="1"/>
  <c r="J369"/>
  <c r="J370" s="1"/>
  <c r="H369"/>
  <c r="H370" s="1"/>
  <c r="F369"/>
  <c r="F370" s="1"/>
  <c r="D369"/>
  <c r="D370" s="1"/>
  <c r="AV164"/>
  <c r="BP163"/>
  <c r="BN163"/>
  <c r="BL163"/>
  <c r="BH163"/>
  <c r="BF163"/>
  <c r="T21" i="42" s="1"/>
  <c r="BD163" i="40"/>
  <c r="BB163"/>
  <c r="P21" i="42" s="1"/>
  <c r="BC132" i="40"/>
  <c r="BC133" s="1"/>
  <c r="BC134" s="1"/>
  <c r="BC135" s="1"/>
  <c r="BC136" s="1"/>
  <c r="BC137" s="1"/>
  <c r="BC138" s="1"/>
  <c r="BC139" s="1"/>
  <c r="BC140" s="1"/>
  <c r="BC141" s="1"/>
  <c r="BC142" s="1"/>
  <c r="BC143" s="1"/>
  <c r="BC144" s="1"/>
  <c r="BC145" s="1"/>
  <c r="BC146" s="1"/>
  <c r="BC147" s="1"/>
  <c r="BC148" s="1"/>
  <c r="BC149" s="1"/>
  <c r="BC150" s="1"/>
  <c r="BC151" s="1"/>
  <c r="BC152" s="1"/>
  <c r="BC153" s="1"/>
  <c r="BC154" s="1"/>
  <c r="BC155" s="1"/>
  <c r="BC156" s="1"/>
  <c r="BC157" s="1"/>
  <c r="BC158" s="1"/>
  <c r="BA132"/>
  <c r="BA133" s="1"/>
  <c r="BA134" s="1"/>
  <c r="BA135" s="1"/>
  <c r="BA136" s="1"/>
  <c r="BA137" s="1"/>
  <c r="BA138" s="1"/>
  <c r="BA139" s="1"/>
  <c r="BA140" s="1"/>
  <c r="BA141" s="1"/>
  <c r="BA142" s="1"/>
  <c r="BA143" s="1"/>
  <c r="BA144" s="1"/>
  <c r="BA145" s="1"/>
  <c r="BA146" s="1"/>
  <c r="BA147" s="1"/>
  <c r="BA148" s="1"/>
  <c r="BA149" s="1"/>
  <c r="BA150" s="1"/>
  <c r="BA151" s="1"/>
  <c r="BA152" s="1"/>
  <c r="BA153" s="1"/>
  <c r="BA154" s="1"/>
  <c r="BA155" s="1"/>
  <c r="BA156" s="1"/>
  <c r="BA157" s="1"/>
  <c r="BA158" s="1"/>
  <c r="AW132"/>
  <c r="AW133" s="1"/>
  <c r="AW134" s="1"/>
  <c r="AW135" s="1"/>
  <c r="AW136" s="1"/>
  <c r="AW137" s="1"/>
  <c r="AW138" s="1"/>
  <c r="AW139" s="1"/>
  <c r="AW140" s="1"/>
  <c r="AW141" s="1"/>
  <c r="AW142" s="1"/>
  <c r="AW143" s="1"/>
  <c r="AW144" s="1"/>
  <c r="AW145" s="1"/>
  <c r="AW146" s="1"/>
  <c r="AW147" s="1"/>
  <c r="AW148" s="1"/>
  <c r="AW149" s="1"/>
  <c r="AW150" s="1"/>
  <c r="AW151" s="1"/>
  <c r="AW152" s="1"/>
  <c r="AW153" s="1"/>
  <c r="AW154" s="1"/>
  <c r="AW155" s="1"/>
  <c r="AW156" s="1"/>
  <c r="AW157" s="1"/>
  <c r="AW158" s="1"/>
  <c r="AU132"/>
  <c r="AU133" s="1"/>
  <c r="AU134" s="1"/>
  <c r="AU135" s="1"/>
  <c r="AU136" s="1"/>
  <c r="AU137" s="1"/>
  <c r="AU138" s="1"/>
  <c r="AU139" s="1"/>
  <c r="AU140" s="1"/>
  <c r="AU141" s="1"/>
  <c r="AU142" s="1"/>
  <c r="AU143" s="1"/>
  <c r="AU144" s="1"/>
  <c r="AU145" s="1"/>
  <c r="AU146" s="1"/>
  <c r="AU147" s="1"/>
  <c r="AU148" s="1"/>
  <c r="AU149" s="1"/>
  <c r="AU150" s="1"/>
  <c r="AU151" s="1"/>
  <c r="AU152" s="1"/>
  <c r="AU153" s="1"/>
  <c r="AU154" s="1"/>
  <c r="AU155" s="1"/>
  <c r="AU156" s="1"/>
  <c r="AU157" s="1"/>
  <c r="AU158" s="1"/>
  <c r="BD164"/>
  <c r="R21" i="42"/>
  <c r="BH164" i="40"/>
  <c r="V21" i="42"/>
  <c r="Z21"/>
  <c r="BP164" i="40"/>
  <c r="BP165" s="1"/>
  <c r="BP166" s="1"/>
  <c r="AD21" i="42"/>
  <c r="BS369" i="40"/>
  <c r="BB164"/>
  <c r="BB165" s="1"/>
  <c r="BF164"/>
  <c r="BF165" s="1"/>
  <c r="BN164"/>
  <c r="AB21" i="42"/>
  <c r="AV165" i="40"/>
  <c r="AV166" s="1"/>
  <c r="J22" i="42"/>
  <c r="BU369" i="40"/>
  <c r="BN165"/>
  <c r="AB22" i="42"/>
  <c r="T22"/>
  <c r="AD22"/>
  <c r="V22"/>
  <c r="R22"/>
  <c r="BN166" i="40"/>
  <c r="AB23" i="42"/>
  <c r="BN167" i="40"/>
  <c r="BN168" s="1"/>
  <c r="BN169" s="1"/>
  <c r="BN170" s="1"/>
  <c r="BN171" s="1"/>
  <c r="BN172" s="1"/>
  <c r="BN173" s="1"/>
  <c r="AB24" i="42"/>
  <c r="AB25"/>
  <c r="AB26"/>
  <c r="AB27"/>
  <c r="AB28"/>
  <c r="AB29"/>
  <c r="AB30"/>
  <c r="CH368" i="40" l="1"/>
  <c r="AG369"/>
  <c r="AG370" s="1"/>
  <c r="AG371" s="1"/>
  <c r="AG372" s="1"/>
  <c r="AG373" s="1"/>
  <c r="AG374" s="1"/>
  <c r="AG375" s="1"/>
  <c r="AG376" s="1"/>
  <c r="AG377" s="1"/>
  <c r="AG378" s="1"/>
  <c r="AG379" s="1"/>
  <c r="AG380" s="1"/>
  <c r="AG381" s="1"/>
  <c r="AG382" s="1"/>
  <c r="AG383" s="1"/>
  <c r="AG384" s="1"/>
  <c r="AG385" s="1"/>
  <c r="AG386" s="1"/>
  <c r="AG387" s="1"/>
  <c r="AG388" s="1"/>
  <c r="CP368"/>
  <c r="AO369"/>
  <c r="AO370" s="1"/>
  <c r="AO371" s="1"/>
  <c r="AO372" s="1"/>
  <c r="AO373" s="1"/>
  <c r="AO374" s="1"/>
  <c r="AO375" s="1"/>
  <c r="AO376" s="1"/>
  <c r="AO377" s="1"/>
  <c r="AO378" s="1"/>
  <c r="AO379" s="1"/>
  <c r="AO380" s="1"/>
  <c r="AO381" s="1"/>
  <c r="AO382" s="1"/>
  <c r="AO383" s="1"/>
  <c r="AO384" s="1"/>
  <c r="AO385" s="1"/>
  <c r="AO386" s="1"/>
  <c r="AO387" s="1"/>
  <c r="AO388" s="1"/>
  <c r="AA165"/>
  <c r="AA166" s="1"/>
  <c r="AA167" s="1"/>
  <c r="AA168" s="1"/>
  <c r="AA169" s="1"/>
  <c r="AA170" s="1"/>
  <c r="AA171" s="1"/>
  <c r="AA172" s="1"/>
  <c r="AA173" s="1"/>
  <c r="AA174" s="1"/>
  <c r="AA175" s="1"/>
  <c r="AA176" s="1"/>
  <c r="AA177" s="1"/>
  <c r="AA178" s="1"/>
  <c r="AA179" s="1"/>
  <c r="AA180" s="1"/>
  <c r="AA181" s="1"/>
  <c r="AA182" s="1"/>
  <c r="AA183" s="1"/>
  <c r="AA184" s="1"/>
  <c r="AA185" s="1"/>
  <c r="AA186" s="1"/>
  <c r="AA187" s="1"/>
  <c r="AA188" s="1"/>
  <c r="AA189" s="1"/>
  <c r="BL164"/>
  <c r="BL165" s="1"/>
  <c r="Z22" i="42"/>
  <c r="X21"/>
  <c r="BJ164" i="40"/>
  <c r="BJ165" s="1"/>
  <c r="CV488"/>
  <c r="AC437"/>
  <c r="AB30" i="45"/>
  <c r="U437" i="40"/>
  <c r="T30" i="45"/>
  <c r="Q33" i="32"/>
  <c r="O33"/>
  <c r="M33"/>
  <c r="I33"/>
  <c r="Q32"/>
  <c r="O32"/>
  <c r="M32"/>
  <c r="Z488" i="40"/>
  <c r="Z489" s="1"/>
  <c r="Z490" s="1"/>
  <c r="Z491" s="1"/>
  <c r="Z492" s="1"/>
  <c r="Z493" s="1"/>
  <c r="Z494" s="1"/>
  <c r="Z495" s="1"/>
  <c r="Z496" s="1"/>
  <c r="Z497" s="1"/>
  <c r="Z498" s="1"/>
  <c r="Z499" s="1"/>
  <c r="Z500" s="1"/>
  <c r="Z501" s="1"/>
  <c r="Z502" s="1"/>
  <c r="Z503" s="1"/>
  <c r="Z504" s="1"/>
  <c r="Z505" s="1"/>
  <c r="Z506" s="1"/>
  <c r="Z507" s="1"/>
  <c r="Z508" s="1"/>
  <c r="Z509" s="1"/>
  <c r="Z510" s="1"/>
  <c r="Z511" s="1"/>
  <c r="Z512" s="1"/>
  <c r="Z513" s="1"/>
  <c r="R488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J488"/>
  <c r="J489" s="1"/>
  <c r="J490" s="1"/>
  <c r="J491" s="1"/>
  <c r="J492" s="1"/>
  <c r="J493" s="1"/>
  <c r="J494" s="1"/>
  <c r="J495" s="1"/>
  <c r="J496" s="1"/>
  <c r="J497" s="1"/>
  <c r="J498" s="1"/>
  <c r="J499" s="1"/>
  <c r="J500" s="1"/>
  <c r="J501" s="1"/>
  <c r="J502" s="1"/>
  <c r="J503" s="1"/>
  <c r="J504" s="1"/>
  <c r="J505" s="1"/>
  <c r="J506" s="1"/>
  <c r="J507" s="1"/>
  <c r="J508" s="1"/>
  <c r="J509" s="1"/>
  <c r="J510" s="1"/>
  <c r="J511" s="1"/>
  <c r="J512" s="1"/>
  <c r="J513" s="1"/>
  <c r="AV487"/>
  <c r="CU487" s="1"/>
  <c r="AN487"/>
  <c r="CM487" s="1"/>
  <c r="AF487"/>
  <c r="CE487" s="1"/>
  <c r="AB428"/>
  <c r="T428"/>
  <c r="P428"/>
  <c r="L428"/>
  <c r="H428"/>
  <c r="D428"/>
  <c r="AA427"/>
  <c r="O369"/>
  <c r="K369"/>
  <c r="K370" s="1"/>
  <c r="K371" s="1"/>
  <c r="K372" s="1"/>
  <c r="K373" s="1"/>
  <c r="K374" s="1"/>
  <c r="K375" s="1"/>
  <c r="K376" s="1"/>
  <c r="K377" s="1"/>
  <c r="K378" s="1"/>
  <c r="K379" s="1"/>
  <c r="K380" s="1"/>
  <c r="K381" s="1"/>
  <c r="K382" s="1"/>
  <c r="K383" s="1"/>
  <c r="K384" s="1"/>
  <c r="K385" s="1"/>
  <c r="K386" s="1"/>
  <c r="K387" s="1"/>
  <c r="K388" s="1"/>
  <c r="AU368"/>
  <c r="AU369" s="1"/>
  <c r="AM368"/>
  <c r="AM369" s="1"/>
  <c r="AM370" s="1"/>
  <c r="AM371" s="1"/>
  <c r="AM372" s="1"/>
  <c r="AM373" s="1"/>
  <c r="AM374" s="1"/>
  <c r="AM375" s="1"/>
  <c r="AM376" s="1"/>
  <c r="AM377" s="1"/>
  <c r="AM378" s="1"/>
  <c r="AM379" s="1"/>
  <c r="AM380" s="1"/>
  <c r="AM381" s="1"/>
  <c r="AM382" s="1"/>
  <c r="AM383" s="1"/>
  <c r="AM384" s="1"/>
  <c r="AM385" s="1"/>
  <c r="AM386" s="1"/>
  <c r="AM387" s="1"/>
  <c r="AM388" s="1"/>
  <c r="AE368"/>
  <c r="AE369" s="1"/>
  <c r="BZ368"/>
  <c r="BM369"/>
  <c r="BD368"/>
  <c r="AJ103"/>
  <c r="AJ104" s="1"/>
  <c r="AJ105" s="1"/>
  <c r="AJ106" s="1"/>
  <c r="AJ107" s="1"/>
  <c r="AJ108" s="1"/>
  <c r="AJ109" s="1"/>
  <c r="AJ110" s="1"/>
  <c r="AJ111" s="1"/>
  <c r="AJ112" s="1"/>
  <c r="AJ113" s="1"/>
  <c r="AJ114" s="1"/>
  <c r="AJ115" s="1"/>
  <c r="AJ116" s="1"/>
  <c r="AJ117" s="1"/>
  <c r="AJ118" s="1"/>
  <c r="E22" i="45"/>
  <c r="I22"/>
  <c r="M22"/>
  <c r="Q22"/>
  <c r="W22"/>
  <c r="T23"/>
  <c r="V23"/>
  <c r="X23"/>
  <c r="AB23"/>
  <c r="AD23"/>
  <c r="E24"/>
  <c r="I24"/>
  <c r="M24"/>
  <c r="Q24"/>
  <c r="W24"/>
  <c r="T25"/>
  <c r="V25"/>
  <c r="X25"/>
  <c r="AB25"/>
  <c r="AD25"/>
  <c r="E26"/>
  <c r="I26"/>
  <c r="M26"/>
  <c r="Q26"/>
  <c r="W26"/>
  <c r="T27"/>
  <c r="V27"/>
  <c r="X27"/>
  <c r="AB27"/>
  <c r="AD27"/>
  <c r="E28"/>
  <c r="I28"/>
  <c r="M28"/>
  <c r="Q28"/>
  <c r="W28"/>
  <c r="T29"/>
  <c r="V29"/>
  <c r="X29"/>
  <c r="AB29"/>
  <c r="AD29"/>
  <c r="E30"/>
  <c r="I30"/>
  <c r="X437" i="40"/>
  <c r="W30" i="45"/>
  <c r="R437" i="40"/>
  <c r="Q30" i="45"/>
  <c r="N437" i="40"/>
  <c r="M30" i="45"/>
  <c r="J438" i="40"/>
  <c r="I31" i="45"/>
  <c r="F438" i="40"/>
  <c r="E31" i="45"/>
  <c r="AE437" i="40"/>
  <c r="AD30" i="45"/>
  <c r="Y437" i="40"/>
  <c r="X30" i="45"/>
  <c r="W437" i="40"/>
  <c r="V30" i="45"/>
  <c r="CQ488" i="40"/>
  <c r="CN487"/>
  <c r="CF487"/>
  <c r="CC369"/>
  <c r="AD343"/>
  <c r="AD344" s="1"/>
  <c r="AD345" s="1"/>
  <c r="AD346" s="1"/>
  <c r="AD347" s="1"/>
  <c r="AD348" s="1"/>
  <c r="AD349" s="1"/>
  <c r="AD350" s="1"/>
  <c r="AD351" s="1"/>
  <c r="AD352" s="1"/>
  <c r="AD353" s="1"/>
  <c r="AD354" s="1"/>
  <c r="AD355" s="1"/>
  <c r="AD356" s="1"/>
  <c r="AD357" s="1"/>
  <c r="AD358" s="1"/>
  <c r="AD359" s="1"/>
  <c r="AD360" s="1"/>
  <c r="AD361" s="1"/>
  <c r="AD362" s="1"/>
  <c r="AD363" s="1"/>
  <c r="BZ343"/>
  <c r="X21" i="43" s="1"/>
  <c r="BF343" i="40"/>
  <c r="D21" i="43" s="1"/>
  <c r="V164" i="40"/>
  <c r="V165" s="1"/>
  <c r="V166" s="1"/>
  <c r="V167" s="1"/>
  <c r="V168" s="1"/>
  <c r="V169" s="1"/>
  <c r="V170" s="1"/>
  <c r="V171" s="1"/>
  <c r="V172" s="1"/>
  <c r="V173" s="1"/>
  <c r="V174" s="1"/>
  <c r="V175" s="1"/>
  <c r="V176" s="1"/>
  <c r="V177" s="1"/>
  <c r="V178" s="1"/>
  <c r="V179" s="1"/>
  <c r="V180" s="1"/>
  <c r="V181" s="1"/>
  <c r="V182" s="1"/>
  <c r="V183" s="1"/>
  <c r="V184" s="1"/>
  <c r="V185" s="1"/>
  <c r="V186" s="1"/>
  <c r="V187" s="1"/>
  <c r="V188" s="1"/>
  <c r="V189" s="1"/>
  <c r="AO164"/>
  <c r="AZ102"/>
  <c r="AZ103" s="1"/>
  <c r="AZ104" s="1"/>
  <c r="AZ105" s="1"/>
  <c r="AZ106" s="1"/>
  <c r="AZ107" s="1"/>
  <c r="AZ108" s="1"/>
  <c r="AZ109" s="1"/>
  <c r="AZ110" s="1"/>
  <c r="AZ111" s="1"/>
  <c r="AZ112" s="1"/>
  <c r="AZ113" s="1"/>
  <c r="AZ114" s="1"/>
  <c r="AZ115" s="1"/>
  <c r="AZ116" s="1"/>
  <c r="AZ117" s="1"/>
  <c r="AD21" i="45"/>
  <c r="AB21"/>
  <c r="X21"/>
  <c r="V21"/>
  <c r="T21"/>
  <c r="R21"/>
  <c r="P21"/>
  <c r="N21"/>
  <c r="L21"/>
  <c r="J21"/>
  <c r="H21"/>
  <c r="F21"/>
  <c r="D21"/>
  <c r="T22"/>
  <c r="V22"/>
  <c r="X22"/>
  <c r="AB22"/>
  <c r="AD22"/>
  <c r="E23"/>
  <c r="I23"/>
  <c r="M23"/>
  <c r="Q23"/>
  <c r="W23"/>
  <c r="T24"/>
  <c r="V24"/>
  <c r="X24"/>
  <c r="AB24"/>
  <c r="AD24"/>
  <c r="E25"/>
  <c r="I25"/>
  <c r="M25"/>
  <c r="Q25"/>
  <c r="W25"/>
  <c r="T26"/>
  <c r="V26"/>
  <c r="X26"/>
  <c r="AB26"/>
  <c r="AD26"/>
  <c r="E27"/>
  <c r="I27"/>
  <c r="M27"/>
  <c r="Q27"/>
  <c r="W27"/>
  <c r="T28"/>
  <c r="V28"/>
  <c r="X28"/>
  <c r="AB28"/>
  <c r="AD28"/>
  <c r="E29"/>
  <c r="I29"/>
  <c r="M29"/>
  <c r="Q29"/>
  <c r="W29"/>
  <c r="S47" i="32"/>
  <c r="K47"/>
  <c r="C47"/>
  <c r="R46"/>
  <c r="L46"/>
  <c r="F46"/>
  <c r="B46"/>
  <c r="S45"/>
  <c r="K45"/>
  <c r="C45"/>
  <c r="R44"/>
  <c r="L44"/>
  <c r="S43"/>
  <c r="K43"/>
  <c r="C43"/>
  <c r="R42"/>
  <c r="L42"/>
  <c r="S41"/>
  <c r="K41"/>
  <c r="C41"/>
  <c r="R40"/>
  <c r="L40"/>
  <c r="S39"/>
  <c r="K39"/>
  <c r="C39"/>
  <c r="R38"/>
  <c r="L38"/>
  <c r="S37"/>
  <c r="K37"/>
  <c r="C37"/>
  <c r="R36"/>
  <c r="L36"/>
  <c r="S35"/>
  <c r="K35"/>
  <c r="C35"/>
  <c r="R34"/>
  <c r="L34"/>
  <c r="K33"/>
  <c r="C33"/>
  <c r="S32"/>
  <c r="H32"/>
  <c r="D32"/>
  <c r="S31"/>
  <c r="K31"/>
  <c r="S28"/>
  <c r="Q28"/>
  <c r="O28"/>
  <c r="M28"/>
  <c r="K28"/>
  <c r="I28"/>
  <c r="G28"/>
  <c r="E28"/>
  <c r="C28"/>
  <c r="S46"/>
  <c r="K46"/>
  <c r="C46"/>
  <c r="S44"/>
  <c r="K44"/>
  <c r="C44"/>
  <c r="R43"/>
  <c r="L43"/>
  <c r="S42"/>
  <c r="K42"/>
  <c r="C42"/>
  <c r="R41"/>
  <c r="L41"/>
  <c r="S40"/>
  <c r="K40"/>
  <c r="C40"/>
  <c r="R39"/>
  <c r="L39"/>
  <c r="S38"/>
  <c r="K38"/>
  <c r="C38"/>
  <c r="R37"/>
  <c r="L37"/>
  <c r="S36"/>
  <c r="K36"/>
  <c r="C36"/>
  <c r="R35"/>
  <c r="L35"/>
  <c r="S34"/>
  <c r="K34"/>
  <c r="C34"/>
  <c r="R33"/>
  <c r="L33"/>
  <c r="H33"/>
  <c r="D33"/>
  <c r="C32"/>
  <c r="S29"/>
  <c r="Q29"/>
  <c r="O29"/>
  <c r="M29"/>
  <c r="K29"/>
  <c r="I29"/>
  <c r="G29"/>
  <c r="E29"/>
  <c r="C29"/>
  <c r="CF488" i="40"/>
  <c r="CF489" s="1"/>
  <c r="CF490" s="1"/>
  <c r="CF491" s="1"/>
  <c r="CF492" s="1"/>
  <c r="CF493" s="1"/>
  <c r="CF494" s="1"/>
  <c r="CA369"/>
  <c r="CA370" s="1"/>
  <c r="CA371" s="1"/>
  <c r="CA372" s="1"/>
  <c r="CA373" s="1"/>
  <c r="CA374" s="1"/>
  <c r="CA375" s="1"/>
  <c r="CA376" s="1"/>
  <c r="CA377" s="1"/>
  <c r="CA378" s="1"/>
  <c r="CA379" s="1"/>
  <c r="CA380" s="1"/>
  <c r="CA381" s="1"/>
  <c r="CA382" s="1"/>
  <c r="CA383" s="1"/>
  <c r="CA384" s="1"/>
  <c r="CA385" s="1"/>
  <c r="CA386" s="1"/>
  <c r="CA387" s="1"/>
  <c r="CA388" s="1"/>
  <c r="BK369"/>
  <c r="CY370"/>
  <c r="CY371" s="1"/>
  <c r="CY372" s="1"/>
  <c r="CY373" s="1"/>
  <c r="CY374" s="1"/>
  <c r="CY375" s="1"/>
  <c r="CY376" s="1"/>
  <c r="CY377" s="1"/>
  <c r="CY378" s="1"/>
  <c r="CY379" s="1"/>
  <c r="CY380" s="1"/>
  <c r="CY381" s="1"/>
  <c r="CY382" s="1"/>
  <c r="CY383" s="1"/>
  <c r="CY384" s="1"/>
  <c r="CY385" s="1"/>
  <c r="CY386" s="1"/>
  <c r="CY387" s="1"/>
  <c r="CY388" s="1"/>
  <c r="BY369"/>
  <c r="BI369"/>
  <c r="CU370"/>
  <c r="CU371" s="1"/>
  <c r="CU372" s="1"/>
  <c r="CU373" s="1"/>
  <c r="CU374" s="1"/>
  <c r="CU375" s="1"/>
  <c r="CU376" s="1"/>
  <c r="CU377" s="1"/>
  <c r="CU378" s="1"/>
  <c r="CU379" s="1"/>
  <c r="CU380" s="1"/>
  <c r="CU381" s="1"/>
  <c r="CU382" s="1"/>
  <c r="CU383" s="1"/>
  <c r="CU384" s="1"/>
  <c r="CU385" s="1"/>
  <c r="CU386" s="1"/>
  <c r="CU387" s="1"/>
  <c r="CU388" s="1"/>
  <c r="BX369"/>
  <c r="BX370" s="1"/>
  <c r="BX371" s="1"/>
  <c r="BX372" s="1"/>
  <c r="BX373" s="1"/>
  <c r="BX374" s="1"/>
  <c r="BX375" s="1"/>
  <c r="BX376" s="1"/>
  <c r="BX377" s="1"/>
  <c r="BX378" s="1"/>
  <c r="BX379" s="1"/>
  <c r="BX380" s="1"/>
  <c r="BX381" s="1"/>
  <c r="BX382" s="1"/>
  <c r="BX383" s="1"/>
  <c r="BX384" s="1"/>
  <c r="BX385" s="1"/>
  <c r="BX386" s="1"/>
  <c r="BX387" s="1"/>
  <c r="BX388" s="1"/>
  <c r="BQ369"/>
  <c r="BV368"/>
  <c r="BL346"/>
  <c r="BW344"/>
  <c r="U22" i="43" s="1"/>
  <c r="BM343" i="40"/>
  <c r="BD133"/>
  <c r="F21" i="42"/>
  <c r="AU164" i="40"/>
  <c r="I22" i="42" s="1"/>
  <c r="I21"/>
  <c r="AV102" i="40"/>
  <c r="AV103" s="1"/>
  <c r="AV104" s="1"/>
  <c r="AV105" s="1"/>
  <c r="AV106" s="1"/>
  <c r="AV107" s="1"/>
  <c r="AV108" s="1"/>
  <c r="AV109" s="1"/>
  <c r="AV110" s="1"/>
  <c r="AV111" s="1"/>
  <c r="AV112" s="1"/>
  <c r="AV113" s="1"/>
  <c r="AV114" s="1"/>
  <c r="AV115" s="1"/>
  <c r="AV116" s="1"/>
  <c r="AV117" s="1"/>
  <c r="AV118" s="1"/>
  <c r="AV119" s="1"/>
  <c r="AV120" s="1"/>
  <c r="AV121" s="1"/>
  <c r="AV122" s="1"/>
  <c r="AV123" s="1"/>
  <c r="AV124" s="1"/>
  <c r="AV125" s="1"/>
  <c r="AV126" s="1"/>
  <c r="AV127" s="1"/>
  <c r="BH165"/>
  <c r="G164"/>
  <c r="G165" s="1"/>
  <c r="G166" s="1"/>
  <c r="G167" s="1"/>
  <c r="G168" s="1"/>
  <c r="G169" s="1"/>
  <c r="G170" s="1"/>
  <c r="G171" s="1"/>
  <c r="G172" s="1"/>
  <c r="G173" s="1"/>
  <c r="G174" s="1"/>
  <c r="G175" s="1"/>
  <c r="G176" s="1"/>
  <c r="G177" s="1"/>
  <c r="G178" s="1"/>
  <c r="G179" s="1"/>
  <c r="G180" s="1"/>
  <c r="G181" s="1"/>
  <c r="G182" s="1"/>
  <c r="G183" s="1"/>
  <c r="G184" s="1"/>
  <c r="G185" s="1"/>
  <c r="G186" s="1"/>
  <c r="G187" s="1"/>
  <c r="G188" s="1"/>
  <c r="G189" s="1"/>
  <c r="AR119"/>
  <c r="AJ119"/>
  <c r="N21" i="42"/>
  <c r="AZ164" i="40"/>
  <c r="AY164"/>
  <c r="BC163"/>
  <c r="Q21" i="42" s="1"/>
  <c r="BB133" i="40"/>
  <c r="AV133"/>
  <c r="AV134" s="1"/>
  <c r="AV135" s="1"/>
  <c r="AV136" s="1"/>
  <c r="AV137" s="1"/>
  <c r="AV138" s="1"/>
  <c r="AV139" s="1"/>
  <c r="AV140" s="1"/>
  <c r="AV141" s="1"/>
  <c r="AV142" s="1"/>
  <c r="AV143" s="1"/>
  <c r="AV144" s="1"/>
  <c r="AV145" s="1"/>
  <c r="AV146" s="1"/>
  <c r="AV147" s="1"/>
  <c r="AV148" s="1"/>
  <c r="AV149" s="1"/>
  <c r="AV150" s="1"/>
  <c r="AV151" s="1"/>
  <c r="AV152" s="1"/>
  <c r="AV153" s="1"/>
  <c r="AQ102"/>
  <c r="AQ103" s="1"/>
  <c r="AQ104" s="1"/>
  <c r="AQ105" s="1"/>
  <c r="AQ106" s="1"/>
  <c r="AQ107" s="1"/>
  <c r="AQ108" s="1"/>
  <c r="AQ109" s="1"/>
  <c r="AQ110" s="1"/>
  <c r="AQ111" s="1"/>
  <c r="AQ112" s="1"/>
  <c r="AQ113" s="1"/>
  <c r="AQ114" s="1"/>
  <c r="AQ115" s="1"/>
  <c r="AQ116" s="1"/>
  <c r="AQ117" s="1"/>
  <c r="AQ118" s="1"/>
  <c r="AQ119" s="1"/>
  <c r="AQ120" s="1"/>
  <c r="AQ121" s="1"/>
  <c r="AQ122" s="1"/>
  <c r="AQ123" s="1"/>
  <c r="AQ124" s="1"/>
  <c r="AQ125" s="1"/>
  <c r="AQ126" s="1"/>
  <c r="AQ127" s="1"/>
  <c r="AN102"/>
  <c r="AN103" s="1"/>
  <c r="AN104" s="1"/>
  <c r="AN105" s="1"/>
  <c r="AN106" s="1"/>
  <c r="AN107" s="1"/>
  <c r="AN108" s="1"/>
  <c r="AN109" s="1"/>
  <c r="AN110" s="1"/>
  <c r="AN111" s="1"/>
  <c r="AN112" s="1"/>
  <c r="AN113" s="1"/>
  <c r="AN114" s="1"/>
  <c r="AN115" s="1"/>
  <c r="AN116" s="1"/>
  <c r="AN117" s="1"/>
  <c r="AN118" s="1"/>
  <c r="AN119" s="1"/>
  <c r="AN120" s="1"/>
  <c r="AN121" s="1"/>
  <c r="AN122" s="1"/>
  <c r="AN123" s="1"/>
  <c r="AN124" s="1"/>
  <c r="AN125" s="1"/>
  <c r="AN126" s="1"/>
  <c r="AN127" s="1"/>
  <c r="AI102"/>
  <c r="AI103" s="1"/>
  <c r="AI104" s="1"/>
  <c r="AI105" s="1"/>
  <c r="AI106" s="1"/>
  <c r="AI107" s="1"/>
  <c r="AI108" s="1"/>
  <c r="AI109" s="1"/>
  <c r="AI110" s="1"/>
  <c r="AI111" s="1"/>
  <c r="AI112" s="1"/>
  <c r="AI113" s="1"/>
  <c r="AI114" s="1"/>
  <c r="AI115" s="1"/>
  <c r="AI116" s="1"/>
  <c r="AI117" s="1"/>
  <c r="AI118" s="1"/>
  <c r="AI119" s="1"/>
  <c r="AI120" s="1"/>
  <c r="AI121" s="1"/>
  <c r="AI122" s="1"/>
  <c r="AI123" s="1"/>
  <c r="AI124" s="1"/>
  <c r="AI125" s="1"/>
  <c r="AI126" s="1"/>
  <c r="AI127" s="1"/>
  <c r="BB101"/>
  <c r="BB102" s="1"/>
  <c r="AT101"/>
  <c r="AT102" s="1"/>
  <c r="P22" i="42"/>
  <c r="X22"/>
  <c r="J23"/>
  <c r="BD165" i="40"/>
  <c r="AB165"/>
  <c r="AB166" s="1"/>
  <c r="AB167" s="1"/>
  <c r="AB168" s="1"/>
  <c r="AB169" s="1"/>
  <c r="AB170" s="1"/>
  <c r="AB171" s="1"/>
  <c r="AB172" s="1"/>
  <c r="AB173" s="1"/>
  <c r="AB174" s="1"/>
  <c r="AB175" s="1"/>
  <c r="AB176" s="1"/>
  <c r="AB177" s="1"/>
  <c r="AB178" s="1"/>
  <c r="AB179" s="1"/>
  <c r="AB180" s="1"/>
  <c r="AB181" s="1"/>
  <c r="AB182" s="1"/>
  <c r="AB183" s="1"/>
  <c r="AB184" s="1"/>
  <c r="AB185" s="1"/>
  <c r="AB186" s="1"/>
  <c r="AB187" s="1"/>
  <c r="AB188" s="1"/>
  <c r="AB189" s="1"/>
  <c r="T165"/>
  <c r="T166" s="1"/>
  <c r="T167" s="1"/>
  <c r="T168" s="1"/>
  <c r="T169" s="1"/>
  <c r="T170" s="1"/>
  <c r="T171" s="1"/>
  <c r="T172" s="1"/>
  <c r="T173" s="1"/>
  <c r="T174" s="1"/>
  <c r="T175" s="1"/>
  <c r="T176" s="1"/>
  <c r="T177" s="1"/>
  <c r="T178" s="1"/>
  <c r="T179" s="1"/>
  <c r="T180" s="1"/>
  <c r="T181" s="1"/>
  <c r="T182" s="1"/>
  <c r="T183" s="1"/>
  <c r="T184" s="1"/>
  <c r="T185" s="1"/>
  <c r="T186" s="1"/>
  <c r="T187" s="1"/>
  <c r="T188" s="1"/>
  <c r="T189" s="1"/>
  <c r="BC164"/>
  <c r="Q22" i="42" s="1"/>
  <c r="AQ164" i="40"/>
  <c r="BK163"/>
  <c r="Y21" i="42" s="1"/>
  <c r="AX133" i="40"/>
  <c r="AX134" s="1"/>
  <c r="AX135" s="1"/>
  <c r="AX136" s="1"/>
  <c r="AX137" s="1"/>
  <c r="AX138" s="1"/>
  <c r="AX139" s="1"/>
  <c r="AX140" s="1"/>
  <c r="AX141" s="1"/>
  <c r="AX142" s="1"/>
  <c r="AX143" s="1"/>
  <c r="AX144" s="1"/>
  <c r="AX145" s="1"/>
  <c r="AX146" s="1"/>
  <c r="AX147" s="1"/>
  <c r="AX148" s="1"/>
  <c r="AX149" s="1"/>
  <c r="AX150" s="1"/>
  <c r="AX151" s="1"/>
  <c r="AX152" s="1"/>
  <c r="AX153" s="1"/>
  <c r="AX154" s="1"/>
  <c r="AX155" s="1"/>
  <c r="AX156" s="1"/>
  <c r="AX157" s="1"/>
  <c r="AX158" s="1"/>
  <c r="AP133"/>
  <c r="AH133"/>
  <c r="AR120"/>
  <c r="AJ120"/>
  <c r="AM102"/>
  <c r="AM103" s="1"/>
  <c r="AM104" s="1"/>
  <c r="AM105" s="1"/>
  <c r="AM106" s="1"/>
  <c r="AM107" s="1"/>
  <c r="AM108" s="1"/>
  <c r="AM109" s="1"/>
  <c r="AM110" s="1"/>
  <c r="AM111" s="1"/>
  <c r="AM112" s="1"/>
  <c r="AM113" s="1"/>
  <c r="AM114" s="1"/>
  <c r="AM115" s="1"/>
  <c r="AM116" s="1"/>
  <c r="AM117" s="1"/>
  <c r="AM118" s="1"/>
  <c r="AM119" s="1"/>
  <c r="AM120" s="1"/>
  <c r="AM121" s="1"/>
  <c r="AM122" s="1"/>
  <c r="AM123" s="1"/>
  <c r="AM124" s="1"/>
  <c r="AM125" s="1"/>
  <c r="AM126" s="1"/>
  <c r="AM127" s="1"/>
  <c r="CV489"/>
  <c r="CV490" s="1"/>
  <c r="CV491" s="1"/>
  <c r="CV492" s="1"/>
  <c r="CV493" s="1"/>
  <c r="CV494" s="1"/>
  <c r="CV495" s="1"/>
  <c r="CV496" s="1"/>
  <c r="CV497" s="1"/>
  <c r="CV498" s="1"/>
  <c r="CV499" s="1"/>
  <c r="CV500" s="1"/>
  <c r="CV501" s="1"/>
  <c r="CV502" s="1"/>
  <c r="CV503" s="1"/>
  <c r="CV504" s="1"/>
  <c r="CV505" s="1"/>
  <c r="CV506" s="1"/>
  <c r="CV507" s="1"/>
  <c r="CV508" s="1"/>
  <c r="CV509" s="1"/>
  <c r="CV510" s="1"/>
  <c r="CV511" s="1"/>
  <c r="CV512" s="1"/>
  <c r="CV513" s="1"/>
  <c r="CX487"/>
  <c r="CX488" s="1"/>
  <c r="CX489" s="1"/>
  <c r="CX490" s="1"/>
  <c r="CX491" s="1"/>
  <c r="CX492" s="1"/>
  <c r="CX493" s="1"/>
  <c r="CX494" s="1"/>
  <c r="CX495" s="1"/>
  <c r="CX496" s="1"/>
  <c r="CX497" s="1"/>
  <c r="CX498" s="1"/>
  <c r="CX499" s="1"/>
  <c r="CX500" s="1"/>
  <c r="CX501" s="1"/>
  <c r="CX502" s="1"/>
  <c r="CX503" s="1"/>
  <c r="CX504" s="1"/>
  <c r="CX505" s="1"/>
  <c r="CX506" s="1"/>
  <c r="CX507" s="1"/>
  <c r="CX508" s="1"/>
  <c r="CX509" s="1"/>
  <c r="CX510" s="1"/>
  <c r="CX511" s="1"/>
  <c r="CX512" s="1"/>
  <c r="CX513" s="1"/>
  <c r="CQ489"/>
  <c r="CQ490" s="1"/>
  <c r="CQ491" s="1"/>
  <c r="CQ492" s="1"/>
  <c r="CQ493" s="1"/>
  <c r="CQ494" s="1"/>
  <c r="CQ495" s="1"/>
  <c r="CQ496" s="1"/>
  <c r="CQ497" s="1"/>
  <c r="CQ498" s="1"/>
  <c r="CQ499" s="1"/>
  <c r="CQ500" s="1"/>
  <c r="CQ501" s="1"/>
  <c r="CQ502" s="1"/>
  <c r="CQ503" s="1"/>
  <c r="CQ504" s="1"/>
  <c r="CQ505" s="1"/>
  <c r="CQ506" s="1"/>
  <c r="CQ507" s="1"/>
  <c r="CQ508" s="1"/>
  <c r="CQ509" s="1"/>
  <c r="CQ510" s="1"/>
  <c r="CQ511" s="1"/>
  <c r="CQ512" s="1"/>
  <c r="CQ513" s="1"/>
  <c r="CI488"/>
  <c r="CI489" s="1"/>
  <c r="CI490" s="1"/>
  <c r="CI491" s="1"/>
  <c r="CI492" s="1"/>
  <c r="CI493" s="1"/>
  <c r="CI494" s="1"/>
  <c r="CI495" s="1"/>
  <c r="CI496" s="1"/>
  <c r="CI497" s="1"/>
  <c r="CI498" s="1"/>
  <c r="CI499" s="1"/>
  <c r="CI500" s="1"/>
  <c r="CI501" s="1"/>
  <c r="CI502" s="1"/>
  <c r="CI503" s="1"/>
  <c r="CI504" s="1"/>
  <c r="CI505" s="1"/>
  <c r="CI506" s="1"/>
  <c r="CI507" s="1"/>
  <c r="CI508" s="1"/>
  <c r="CI509" s="1"/>
  <c r="CI510" s="1"/>
  <c r="CI511" s="1"/>
  <c r="CI512" s="1"/>
  <c r="CI513" s="1"/>
  <c r="AV488"/>
  <c r="AV489" s="1"/>
  <c r="AV490" s="1"/>
  <c r="AV491" s="1"/>
  <c r="AV492" s="1"/>
  <c r="AV493" s="1"/>
  <c r="AV494" s="1"/>
  <c r="AV495" s="1"/>
  <c r="AV496" s="1"/>
  <c r="AV497" s="1"/>
  <c r="AV498" s="1"/>
  <c r="AV499" s="1"/>
  <c r="AV500" s="1"/>
  <c r="AV501" s="1"/>
  <c r="AV502" s="1"/>
  <c r="AV503" s="1"/>
  <c r="AV504" s="1"/>
  <c r="AV505" s="1"/>
  <c r="AV506" s="1"/>
  <c r="AV507" s="1"/>
  <c r="AV508" s="1"/>
  <c r="AV509" s="1"/>
  <c r="AV510" s="1"/>
  <c r="AV511" s="1"/>
  <c r="AV512" s="1"/>
  <c r="AV513" s="1"/>
  <c r="AS488"/>
  <c r="AN488"/>
  <c r="AN489" s="1"/>
  <c r="AN490" s="1"/>
  <c r="AN491" s="1"/>
  <c r="AN492" s="1"/>
  <c r="AN493" s="1"/>
  <c r="AN494" s="1"/>
  <c r="AN495" s="1"/>
  <c r="AN496" s="1"/>
  <c r="AN497" s="1"/>
  <c r="AN498" s="1"/>
  <c r="AN499" s="1"/>
  <c r="AN500" s="1"/>
  <c r="AN501" s="1"/>
  <c r="AN502" s="1"/>
  <c r="AN503" s="1"/>
  <c r="AN504" s="1"/>
  <c r="AN505" s="1"/>
  <c r="AN506" s="1"/>
  <c r="AN507" s="1"/>
  <c r="AN508" s="1"/>
  <c r="AN509" s="1"/>
  <c r="AN510" s="1"/>
  <c r="AN511" s="1"/>
  <c r="AN512" s="1"/>
  <c r="AN513" s="1"/>
  <c r="AK488"/>
  <c r="AF488"/>
  <c r="AF489" s="1"/>
  <c r="AF490" s="1"/>
  <c r="AF491" s="1"/>
  <c r="AF492" s="1"/>
  <c r="AF493" s="1"/>
  <c r="AF494" s="1"/>
  <c r="AF495" s="1"/>
  <c r="AF496" s="1"/>
  <c r="AF497" s="1"/>
  <c r="AF498" s="1"/>
  <c r="AF499" s="1"/>
  <c r="AF500" s="1"/>
  <c r="AF501" s="1"/>
  <c r="AF502" s="1"/>
  <c r="AF503" s="1"/>
  <c r="AF504" s="1"/>
  <c r="AF505" s="1"/>
  <c r="AF506" s="1"/>
  <c r="AF507" s="1"/>
  <c r="AF508" s="1"/>
  <c r="AF509" s="1"/>
  <c r="AF510" s="1"/>
  <c r="AF511" s="1"/>
  <c r="AF512" s="1"/>
  <c r="AF513" s="1"/>
  <c r="AC488"/>
  <c r="W488"/>
  <c r="U488"/>
  <c r="U489" s="1"/>
  <c r="U490" s="1"/>
  <c r="U491" s="1"/>
  <c r="U492" s="1"/>
  <c r="U493" s="1"/>
  <c r="U494" s="1"/>
  <c r="U495" s="1"/>
  <c r="U496" s="1"/>
  <c r="U497" s="1"/>
  <c r="U498" s="1"/>
  <c r="U499" s="1"/>
  <c r="U500" s="1"/>
  <c r="U501" s="1"/>
  <c r="U502" s="1"/>
  <c r="U503" s="1"/>
  <c r="U504" s="1"/>
  <c r="U505" s="1"/>
  <c r="U506" s="1"/>
  <c r="U507" s="1"/>
  <c r="U508" s="1"/>
  <c r="U509" s="1"/>
  <c r="U510" s="1"/>
  <c r="U511" s="1"/>
  <c r="U512" s="1"/>
  <c r="U513" s="1"/>
  <c r="O488"/>
  <c r="M488"/>
  <c r="M489" s="1"/>
  <c r="M490" s="1"/>
  <c r="M491" s="1"/>
  <c r="M492" s="1"/>
  <c r="M493" s="1"/>
  <c r="M494" s="1"/>
  <c r="M495" s="1"/>
  <c r="M496" s="1"/>
  <c r="M497" s="1"/>
  <c r="M498" s="1"/>
  <c r="M499" s="1"/>
  <c r="M500" s="1"/>
  <c r="M501" s="1"/>
  <c r="M502" s="1"/>
  <c r="M503" s="1"/>
  <c r="M504" s="1"/>
  <c r="M505" s="1"/>
  <c r="M506" s="1"/>
  <c r="M507" s="1"/>
  <c r="M508" s="1"/>
  <c r="M509" s="1"/>
  <c r="M510" s="1"/>
  <c r="M511" s="1"/>
  <c r="M512" s="1"/>
  <c r="M513" s="1"/>
  <c r="G488"/>
  <c r="E488"/>
  <c r="E489" s="1"/>
  <c r="E490" s="1"/>
  <c r="E491" s="1"/>
  <c r="E492" s="1"/>
  <c r="E493" s="1"/>
  <c r="E494" s="1"/>
  <c r="E495" s="1"/>
  <c r="E496" s="1"/>
  <c r="E497" s="1"/>
  <c r="E498" s="1"/>
  <c r="E499" s="1"/>
  <c r="E500" s="1"/>
  <c r="E501" s="1"/>
  <c r="E502" s="1"/>
  <c r="E503" s="1"/>
  <c r="E504" s="1"/>
  <c r="E505" s="1"/>
  <c r="E506" s="1"/>
  <c r="E507" s="1"/>
  <c r="E508" s="1"/>
  <c r="E509" s="1"/>
  <c r="E510" s="1"/>
  <c r="E511" s="1"/>
  <c r="E512" s="1"/>
  <c r="E513" s="1"/>
  <c r="CN488"/>
  <c r="CN489" s="1"/>
  <c r="CN490" s="1"/>
  <c r="CN491" s="1"/>
  <c r="CN492" s="1"/>
  <c r="CN493" s="1"/>
  <c r="CN494" s="1"/>
  <c r="CN495" s="1"/>
  <c r="BX487"/>
  <c r="BX488" s="1"/>
  <c r="BX489" s="1"/>
  <c r="BX490" s="1"/>
  <c r="BX491" s="1"/>
  <c r="BX492" s="1"/>
  <c r="BX493" s="1"/>
  <c r="BX494" s="1"/>
  <c r="BX495" s="1"/>
  <c r="BX496" s="1"/>
  <c r="BX497" s="1"/>
  <c r="BX498" s="1"/>
  <c r="BX499" s="1"/>
  <c r="BX500" s="1"/>
  <c r="BX501" s="1"/>
  <c r="BX502" s="1"/>
  <c r="BX503" s="1"/>
  <c r="BX504" s="1"/>
  <c r="BX505" s="1"/>
  <c r="BX506" s="1"/>
  <c r="BX507" s="1"/>
  <c r="BX508" s="1"/>
  <c r="BX509" s="1"/>
  <c r="BX510" s="1"/>
  <c r="BX511" s="1"/>
  <c r="BX512" s="1"/>
  <c r="BX513" s="1"/>
  <c r="BH487"/>
  <c r="BH488" s="1"/>
  <c r="BH489" s="1"/>
  <c r="BH490" s="1"/>
  <c r="BH491" s="1"/>
  <c r="BH492" s="1"/>
  <c r="BH493" s="1"/>
  <c r="BH494" s="1"/>
  <c r="BH495" s="1"/>
  <c r="BH496" s="1"/>
  <c r="BH497" s="1"/>
  <c r="BH498" s="1"/>
  <c r="BH499" s="1"/>
  <c r="BH500" s="1"/>
  <c r="BH501" s="1"/>
  <c r="BH502" s="1"/>
  <c r="BH503" s="1"/>
  <c r="BH504" s="1"/>
  <c r="BP497"/>
  <c r="BP498" s="1"/>
  <c r="BP499" s="1"/>
  <c r="BP500" s="1"/>
  <c r="BP501" s="1"/>
  <c r="BP502" s="1"/>
  <c r="BP503" s="1"/>
  <c r="BP504" s="1"/>
  <c r="BP505" s="1"/>
  <c r="BP506" s="1"/>
  <c r="BP507" s="1"/>
  <c r="BP508" s="1"/>
  <c r="BP509" s="1"/>
  <c r="BP510" s="1"/>
  <c r="BP511" s="1"/>
  <c r="BP512" s="1"/>
  <c r="BP513" s="1"/>
  <c r="Q498"/>
  <c r="Q499" s="1"/>
  <c r="Q500" s="1"/>
  <c r="Q501" s="1"/>
  <c r="Q502" s="1"/>
  <c r="Q503" s="1"/>
  <c r="Q504" s="1"/>
  <c r="Q505" s="1"/>
  <c r="Q506" s="1"/>
  <c r="Q507" s="1"/>
  <c r="Q508" s="1"/>
  <c r="Q509" s="1"/>
  <c r="Q510" s="1"/>
  <c r="Q511" s="1"/>
  <c r="Q512" s="1"/>
  <c r="Q513" s="1"/>
  <c r="BH505"/>
  <c r="BH506" s="1"/>
  <c r="BH507" s="1"/>
  <c r="BH508" s="1"/>
  <c r="BH509" s="1"/>
  <c r="BH510" s="1"/>
  <c r="BH511" s="1"/>
  <c r="BH512" s="1"/>
  <c r="BH513" s="1"/>
  <c r="BZ487"/>
  <c r="AA488"/>
  <c r="AA489" s="1"/>
  <c r="AA490" s="1"/>
  <c r="AA491" s="1"/>
  <c r="AA492" s="1"/>
  <c r="AA493" s="1"/>
  <c r="AA494" s="1"/>
  <c r="AA495" s="1"/>
  <c r="AA496" s="1"/>
  <c r="AA497" s="1"/>
  <c r="AA498" s="1"/>
  <c r="AA499" s="1"/>
  <c r="AA500" s="1"/>
  <c r="AA501" s="1"/>
  <c r="AA502" s="1"/>
  <c r="AA503" s="1"/>
  <c r="AA504" s="1"/>
  <c r="AA505" s="1"/>
  <c r="AA506" s="1"/>
  <c r="AA507" s="1"/>
  <c r="AA508" s="1"/>
  <c r="AA509" s="1"/>
  <c r="AA510" s="1"/>
  <c r="AA511" s="1"/>
  <c r="AA512" s="1"/>
  <c r="AA513" s="1"/>
  <c r="BR487"/>
  <c r="S488"/>
  <c r="S489" s="1"/>
  <c r="S490" s="1"/>
  <c r="S491" s="1"/>
  <c r="S492" s="1"/>
  <c r="S493" s="1"/>
  <c r="S494" s="1"/>
  <c r="S495" s="1"/>
  <c r="S496" s="1"/>
  <c r="S497" s="1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BJ487"/>
  <c r="K488"/>
  <c r="K489" s="1"/>
  <c r="K490" s="1"/>
  <c r="K491" s="1"/>
  <c r="K492" s="1"/>
  <c r="K493" s="1"/>
  <c r="K494" s="1"/>
  <c r="K495" s="1"/>
  <c r="K496" s="1"/>
  <c r="K497" s="1"/>
  <c r="K498" s="1"/>
  <c r="K499" s="1"/>
  <c r="K500" s="1"/>
  <c r="K501" s="1"/>
  <c r="K502" s="1"/>
  <c r="K503" s="1"/>
  <c r="K504" s="1"/>
  <c r="K505" s="1"/>
  <c r="K506" s="1"/>
  <c r="K507" s="1"/>
  <c r="K508" s="1"/>
  <c r="K509" s="1"/>
  <c r="K510" s="1"/>
  <c r="K511" s="1"/>
  <c r="K512" s="1"/>
  <c r="K513" s="1"/>
  <c r="BB487"/>
  <c r="C488"/>
  <c r="C489" s="1"/>
  <c r="C490" s="1"/>
  <c r="C491" s="1"/>
  <c r="C492" s="1"/>
  <c r="C493" s="1"/>
  <c r="C494" s="1"/>
  <c r="C495" s="1"/>
  <c r="C496" s="1"/>
  <c r="C497" s="1"/>
  <c r="C498" s="1"/>
  <c r="C499" s="1"/>
  <c r="C500" s="1"/>
  <c r="C501" s="1"/>
  <c r="C502" s="1"/>
  <c r="C503" s="1"/>
  <c r="C504" s="1"/>
  <c r="C505" s="1"/>
  <c r="C506" s="1"/>
  <c r="C507" s="1"/>
  <c r="C508" s="1"/>
  <c r="C509" s="1"/>
  <c r="C510" s="1"/>
  <c r="C511" s="1"/>
  <c r="C512" s="1"/>
  <c r="C513" s="1"/>
  <c r="CN496"/>
  <c r="CN497" s="1"/>
  <c r="CN498" s="1"/>
  <c r="CN499" s="1"/>
  <c r="CN500" s="1"/>
  <c r="CN501" s="1"/>
  <c r="CN502" s="1"/>
  <c r="CN503" s="1"/>
  <c r="CN504" s="1"/>
  <c r="CN505" s="1"/>
  <c r="CN506" s="1"/>
  <c r="CN507" s="1"/>
  <c r="CN508" s="1"/>
  <c r="CN509" s="1"/>
  <c r="CN510" s="1"/>
  <c r="CN511" s="1"/>
  <c r="CN512" s="1"/>
  <c r="CN513" s="1"/>
  <c r="CF495"/>
  <c r="CF496" s="1"/>
  <c r="CF497" s="1"/>
  <c r="CF498" s="1"/>
  <c r="CF499" s="1"/>
  <c r="CF500" s="1"/>
  <c r="CF501" s="1"/>
  <c r="CF502" s="1"/>
  <c r="CF503" s="1"/>
  <c r="CF504" s="1"/>
  <c r="CF505" s="1"/>
  <c r="CF506" s="1"/>
  <c r="CF507" s="1"/>
  <c r="CF508" s="1"/>
  <c r="CF509" s="1"/>
  <c r="CF510" s="1"/>
  <c r="CF511" s="1"/>
  <c r="CF512" s="1"/>
  <c r="CF513" s="1"/>
  <c r="BY488"/>
  <c r="BY489" s="1"/>
  <c r="BY490" s="1"/>
  <c r="BY491" s="1"/>
  <c r="BY492" s="1"/>
  <c r="BY493" s="1"/>
  <c r="BY494" s="1"/>
  <c r="BY495" s="1"/>
  <c r="BY496" s="1"/>
  <c r="BY497" s="1"/>
  <c r="BY498" s="1"/>
  <c r="BY499" s="1"/>
  <c r="BY500" s="1"/>
  <c r="BY501" s="1"/>
  <c r="BY502" s="1"/>
  <c r="BY503" s="1"/>
  <c r="BY504" s="1"/>
  <c r="BY505" s="1"/>
  <c r="BY506" s="1"/>
  <c r="BY507" s="1"/>
  <c r="BY508" s="1"/>
  <c r="BY509" s="1"/>
  <c r="BY510" s="1"/>
  <c r="BY511" s="1"/>
  <c r="BY512" s="1"/>
  <c r="BY513" s="1"/>
  <c r="BQ488"/>
  <c r="BQ489" s="1"/>
  <c r="BQ490" s="1"/>
  <c r="BQ491" s="1"/>
  <c r="BQ492" s="1"/>
  <c r="BQ493" s="1"/>
  <c r="BQ494" s="1"/>
  <c r="BQ495" s="1"/>
  <c r="BQ496" s="1"/>
  <c r="BQ497" s="1"/>
  <c r="BQ498" s="1"/>
  <c r="BQ499" s="1"/>
  <c r="BQ500" s="1"/>
  <c r="BQ501" s="1"/>
  <c r="BQ502" s="1"/>
  <c r="BQ503" s="1"/>
  <c r="BQ504" s="1"/>
  <c r="BQ505" s="1"/>
  <c r="BQ506" s="1"/>
  <c r="BQ507" s="1"/>
  <c r="BQ508" s="1"/>
  <c r="BQ509" s="1"/>
  <c r="BQ510" s="1"/>
  <c r="BQ511" s="1"/>
  <c r="BQ512" s="1"/>
  <c r="BQ513" s="1"/>
  <c r="BI488"/>
  <c r="BI489" s="1"/>
  <c r="BI490" s="1"/>
  <c r="BI491" s="1"/>
  <c r="BI492" s="1"/>
  <c r="BI493" s="1"/>
  <c r="BI494" s="1"/>
  <c r="BI495" s="1"/>
  <c r="BI496" s="1"/>
  <c r="BI497" s="1"/>
  <c r="BI498" s="1"/>
  <c r="BI499" s="1"/>
  <c r="BI500" s="1"/>
  <c r="BI501" s="1"/>
  <c r="BI502" s="1"/>
  <c r="BI503" s="1"/>
  <c r="BI504" s="1"/>
  <c r="BI505" s="1"/>
  <c r="BI506" s="1"/>
  <c r="BI507" s="1"/>
  <c r="BI508" s="1"/>
  <c r="BI509" s="1"/>
  <c r="BI510" s="1"/>
  <c r="BI511" s="1"/>
  <c r="BI512" s="1"/>
  <c r="BI513" s="1"/>
  <c r="BL488"/>
  <c r="BL489" s="1"/>
  <c r="BL490" s="1"/>
  <c r="BL491" s="1"/>
  <c r="BL492" s="1"/>
  <c r="BL493" s="1"/>
  <c r="BL494" s="1"/>
  <c r="BL495" s="1"/>
  <c r="BL496" s="1"/>
  <c r="BL497" s="1"/>
  <c r="BL498" s="1"/>
  <c r="BL499" s="1"/>
  <c r="BL500" s="1"/>
  <c r="BL501" s="1"/>
  <c r="BL502" s="1"/>
  <c r="BL503" s="1"/>
  <c r="BL504" s="1"/>
  <c r="BL505" s="1"/>
  <c r="BL506" s="1"/>
  <c r="BL507" s="1"/>
  <c r="BL508" s="1"/>
  <c r="BL509" s="1"/>
  <c r="BL510" s="1"/>
  <c r="BL511" s="1"/>
  <c r="BL512" s="1"/>
  <c r="BL513" s="1"/>
  <c r="BM488"/>
  <c r="BM489" s="1"/>
  <c r="BM490" s="1"/>
  <c r="BM491" s="1"/>
  <c r="BM492" s="1"/>
  <c r="BM493" s="1"/>
  <c r="BM494" s="1"/>
  <c r="BM495" s="1"/>
  <c r="BM496" s="1"/>
  <c r="BM497" s="1"/>
  <c r="BM498" s="1"/>
  <c r="BM499" s="1"/>
  <c r="BM500" s="1"/>
  <c r="BM501" s="1"/>
  <c r="BM502" s="1"/>
  <c r="BM503" s="1"/>
  <c r="BM504" s="1"/>
  <c r="BM505" s="1"/>
  <c r="BM506" s="1"/>
  <c r="BM507" s="1"/>
  <c r="BM508" s="1"/>
  <c r="BM509" s="1"/>
  <c r="BM510" s="1"/>
  <c r="BM511" s="1"/>
  <c r="BM512" s="1"/>
  <c r="BM513" s="1"/>
  <c r="BU488"/>
  <c r="BU489" s="1"/>
  <c r="BU490" s="1"/>
  <c r="BU491" s="1"/>
  <c r="BU492" s="1"/>
  <c r="BU493" s="1"/>
  <c r="BU494" s="1"/>
  <c r="BU495" s="1"/>
  <c r="BU496" s="1"/>
  <c r="BU497" s="1"/>
  <c r="BU498" s="1"/>
  <c r="BU499" s="1"/>
  <c r="BU500" s="1"/>
  <c r="BU501" s="1"/>
  <c r="BU502" s="1"/>
  <c r="BU503" s="1"/>
  <c r="BU504" s="1"/>
  <c r="BU505" s="1"/>
  <c r="BU506" s="1"/>
  <c r="BU507" s="1"/>
  <c r="BU508" s="1"/>
  <c r="BU509" s="1"/>
  <c r="BU510" s="1"/>
  <c r="BU511" s="1"/>
  <c r="BU512" s="1"/>
  <c r="BU513" s="1"/>
  <c r="BE488"/>
  <c r="BE489" s="1"/>
  <c r="BE490" s="1"/>
  <c r="BE491" s="1"/>
  <c r="BE492" s="1"/>
  <c r="BE493" s="1"/>
  <c r="BE494" s="1"/>
  <c r="BE495" s="1"/>
  <c r="BE496" s="1"/>
  <c r="BE497" s="1"/>
  <c r="BE498" s="1"/>
  <c r="BE499" s="1"/>
  <c r="BE500" s="1"/>
  <c r="BE501" s="1"/>
  <c r="BE502" s="1"/>
  <c r="BE503" s="1"/>
  <c r="BE504" s="1"/>
  <c r="BE505" s="1"/>
  <c r="BE506" s="1"/>
  <c r="BE507" s="1"/>
  <c r="BE508" s="1"/>
  <c r="BE509" s="1"/>
  <c r="BE510" s="1"/>
  <c r="BE511" s="1"/>
  <c r="BE512" s="1"/>
  <c r="BE513" s="1"/>
  <c r="BB488"/>
  <c r="BB489" s="1"/>
  <c r="BB490" s="1"/>
  <c r="BB491" s="1"/>
  <c r="BB492" s="1"/>
  <c r="BB493" s="1"/>
  <c r="BB494" s="1"/>
  <c r="BB495" s="1"/>
  <c r="BB496" s="1"/>
  <c r="BB497" s="1"/>
  <c r="BB498" s="1"/>
  <c r="BB499" s="1"/>
  <c r="BB500" s="1"/>
  <c r="BB501" s="1"/>
  <c r="BB502" s="1"/>
  <c r="BB503" s="1"/>
  <c r="BB504" s="1"/>
  <c r="BB505" s="1"/>
  <c r="BB506" s="1"/>
  <c r="BB507" s="1"/>
  <c r="BB508" s="1"/>
  <c r="BB509" s="1"/>
  <c r="BB510" s="1"/>
  <c r="BB511" s="1"/>
  <c r="BB512" s="1"/>
  <c r="BB513" s="1"/>
  <c r="CT487"/>
  <c r="CT488" s="1"/>
  <c r="CT489" s="1"/>
  <c r="CT490" s="1"/>
  <c r="CT491" s="1"/>
  <c r="CT492" s="1"/>
  <c r="CT493" s="1"/>
  <c r="CT494" s="1"/>
  <c r="CT495" s="1"/>
  <c r="CT496" s="1"/>
  <c r="CT497" s="1"/>
  <c r="CT498" s="1"/>
  <c r="CT499" s="1"/>
  <c r="CT500" s="1"/>
  <c r="CT501" s="1"/>
  <c r="CT502" s="1"/>
  <c r="CT503" s="1"/>
  <c r="CT504" s="1"/>
  <c r="CT505" s="1"/>
  <c r="CT506" s="1"/>
  <c r="CT507" s="1"/>
  <c r="CT508" s="1"/>
  <c r="CT509" s="1"/>
  <c r="CT510" s="1"/>
  <c r="CT511" s="1"/>
  <c r="CT512" s="1"/>
  <c r="CT513" s="1"/>
  <c r="CP487"/>
  <c r="CP488" s="1"/>
  <c r="CP489" s="1"/>
  <c r="CP490" s="1"/>
  <c r="CP491" s="1"/>
  <c r="CP492" s="1"/>
  <c r="CP493" s="1"/>
  <c r="CP494" s="1"/>
  <c r="CP495" s="1"/>
  <c r="CP496" s="1"/>
  <c r="CP497" s="1"/>
  <c r="CP498" s="1"/>
  <c r="CP499" s="1"/>
  <c r="CP500" s="1"/>
  <c r="CP501" s="1"/>
  <c r="CP502" s="1"/>
  <c r="CP503" s="1"/>
  <c r="CP504" s="1"/>
  <c r="CP505" s="1"/>
  <c r="CP506" s="1"/>
  <c r="CP507" s="1"/>
  <c r="CP508" s="1"/>
  <c r="CP509" s="1"/>
  <c r="CP510" s="1"/>
  <c r="CP511" s="1"/>
  <c r="CP512" s="1"/>
  <c r="CP513" s="1"/>
  <c r="CL487"/>
  <c r="CL488" s="1"/>
  <c r="CL489" s="1"/>
  <c r="CL490" s="1"/>
  <c r="CL491" s="1"/>
  <c r="CL492" s="1"/>
  <c r="CL493" s="1"/>
  <c r="CL494" s="1"/>
  <c r="CL495" s="1"/>
  <c r="CL496" s="1"/>
  <c r="CL497" s="1"/>
  <c r="CL498" s="1"/>
  <c r="CL499" s="1"/>
  <c r="CL500" s="1"/>
  <c r="CL501" s="1"/>
  <c r="CL502" s="1"/>
  <c r="CL503" s="1"/>
  <c r="CL504" s="1"/>
  <c r="CL505" s="1"/>
  <c r="CL506" s="1"/>
  <c r="CL507" s="1"/>
  <c r="CL508" s="1"/>
  <c r="CL509" s="1"/>
  <c r="CL510" s="1"/>
  <c r="CL511" s="1"/>
  <c r="CL512" s="1"/>
  <c r="CL513" s="1"/>
  <c r="CH487"/>
  <c r="CH488" s="1"/>
  <c r="CH489" s="1"/>
  <c r="CH490" s="1"/>
  <c r="CH491" s="1"/>
  <c r="CH492" s="1"/>
  <c r="CH493" s="1"/>
  <c r="CH494" s="1"/>
  <c r="CH495" s="1"/>
  <c r="CH496" s="1"/>
  <c r="CH497" s="1"/>
  <c r="CH498" s="1"/>
  <c r="CH499" s="1"/>
  <c r="CH500" s="1"/>
  <c r="CH501" s="1"/>
  <c r="CH502" s="1"/>
  <c r="CH503" s="1"/>
  <c r="CH504" s="1"/>
  <c r="CH505" s="1"/>
  <c r="CH506" s="1"/>
  <c r="CH507" s="1"/>
  <c r="CH508" s="1"/>
  <c r="CH509" s="1"/>
  <c r="CH510" s="1"/>
  <c r="CH511" s="1"/>
  <c r="CH512" s="1"/>
  <c r="CH513" s="1"/>
  <c r="CD487"/>
  <c r="CD488" s="1"/>
  <c r="CD489" s="1"/>
  <c r="CD490" s="1"/>
  <c r="CD491" s="1"/>
  <c r="CD492" s="1"/>
  <c r="CD493" s="1"/>
  <c r="CD494" s="1"/>
  <c r="CD495" s="1"/>
  <c r="CD496" s="1"/>
  <c r="CD497" s="1"/>
  <c r="CD498" s="1"/>
  <c r="CD499" s="1"/>
  <c r="CD500" s="1"/>
  <c r="CD501" s="1"/>
  <c r="CD502" s="1"/>
  <c r="CD503" s="1"/>
  <c r="CD504" s="1"/>
  <c r="CD505" s="1"/>
  <c r="CD506" s="1"/>
  <c r="CD507" s="1"/>
  <c r="CD508" s="1"/>
  <c r="CD509" s="1"/>
  <c r="CD510" s="1"/>
  <c r="CD511" s="1"/>
  <c r="CD512" s="1"/>
  <c r="CD513" s="1"/>
  <c r="CA487"/>
  <c r="CA488" s="1"/>
  <c r="CA489" s="1"/>
  <c r="CA490" s="1"/>
  <c r="CA491" s="1"/>
  <c r="CA492" s="1"/>
  <c r="CA493" s="1"/>
  <c r="CA494" s="1"/>
  <c r="CA495" s="1"/>
  <c r="CA496" s="1"/>
  <c r="CA497" s="1"/>
  <c r="CA498" s="1"/>
  <c r="CA499" s="1"/>
  <c r="CA500" s="1"/>
  <c r="CA501" s="1"/>
  <c r="CA502" s="1"/>
  <c r="CA503" s="1"/>
  <c r="CA504" s="1"/>
  <c r="CA505" s="1"/>
  <c r="CA506" s="1"/>
  <c r="CA507" s="1"/>
  <c r="CA508" s="1"/>
  <c r="CA509" s="1"/>
  <c r="CA510" s="1"/>
  <c r="CA511" s="1"/>
  <c r="CA512" s="1"/>
  <c r="CA513" s="1"/>
  <c r="BW487"/>
  <c r="BW488" s="1"/>
  <c r="BW489" s="1"/>
  <c r="BW490" s="1"/>
  <c r="BW491" s="1"/>
  <c r="BW492" s="1"/>
  <c r="BW493" s="1"/>
  <c r="BW494" s="1"/>
  <c r="BW495" s="1"/>
  <c r="BW496" s="1"/>
  <c r="BW497" s="1"/>
  <c r="BW498" s="1"/>
  <c r="BW499" s="1"/>
  <c r="BW500" s="1"/>
  <c r="BW501" s="1"/>
  <c r="BW502" s="1"/>
  <c r="BW503" s="1"/>
  <c r="BW504" s="1"/>
  <c r="BW505" s="1"/>
  <c r="BW506" s="1"/>
  <c r="BW507" s="1"/>
  <c r="BW508" s="1"/>
  <c r="BW509" s="1"/>
  <c r="BW510" s="1"/>
  <c r="BW511" s="1"/>
  <c r="BW512" s="1"/>
  <c r="BW513" s="1"/>
  <c r="BS487"/>
  <c r="BS488" s="1"/>
  <c r="BS489" s="1"/>
  <c r="BS490" s="1"/>
  <c r="BS491" s="1"/>
  <c r="BS492" s="1"/>
  <c r="BS493" s="1"/>
  <c r="BS494" s="1"/>
  <c r="BS495" s="1"/>
  <c r="BS496" s="1"/>
  <c r="BS497" s="1"/>
  <c r="BS498" s="1"/>
  <c r="BS499" s="1"/>
  <c r="BS500" s="1"/>
  <c r="BS501" s="1"/>
  <c r="BS502" s="1"/>
  <c r="BS503" s="1"/>
  <c r="BS504" s="1"/>
  <c r="BS505" s="1"/>
  <c r="BS506" s="1"/>
  <c r="BS507" s="1"/>
  <c r="BS508" s="1"/>
  <c r="BS509" s="1"/>
  <c r="BS510" s="1"/>
  <c r="BS511" s="1"/>
  <c r="BS512" s="1"/>
  <c r="BS513" s="1"/>
  <c r="BO487"/>
  <c r="BO488" s="1"/>
  <c r="BO489" s="1"/>
  <c r="BO490" s="1"/>
  <c r="BO491" s="1"/>
  <c r="BO492" s="1"/>
  <c r="BO493" s="1"/>
  <c r="BO494" s="1"/>
  <c r="BO495" s="1"/>
  <c r="BO496" s="1"/>
  <c r="BO497" s="1"/>
  <c r="BO498" s="1"/>
  <c r="BO499" s="1"/>
  <c r="BO500" s="1"/>
  <c r="BO501" s="1"/>
  <c r="BO502" s="1"/>
  <c r="BO503" s="1"/>
  <c r="BO504" s="1"/>
  <c r="BO505" s="1"/>
  <c r="BO506" s="1"/>
  <c r="BO507" s="1"/>
  <c r="BO508" s="1"/>
  <c r="BO509" s="1"/>
  <c r="BO510" s="1"/>
  <c r="BO511" s="1"/>
  <c r="BO512" s="1"/>
  <c r="BO513" s="1"/>
  <c r="BK487"/>
  <c r="BK488" s="1"/>
  <c r="BK489" s="1"/>
  <c r="BK490" s="1"/>
  <c r="BK491" s="1"/>
  <c r="BK492" s="1"/>
  <c r="BK493" s="1"/>
  <c r="BK494" s="1"/>
  <c r="BK495" s="1"/>
  <c r="BK496" s="1"/>
  <c r="BK497" s="1"/>
  <c r="BK498" s="1"/>
  <c r="BK499" s="1"/>
  <c r="BK500" s="1"/>
  <c r="BK501" s="1"/>
  <c r="BK502" s="1"/>
  <c r="BK503" s="1"/>
  <c r="BK504" s="1"/>
  <c r="BK505" s="1"/>
  <c r="BK506" s="1"/>
  <c r="BK507" s="1"/>
  <c r="BK508" s="1"/>
  <c r="BK509" s="1"/>
  <c r="BK510" s="1"/>
  <c r="BK511" s="1"/>
  <c r="BK512" s="1"/>
  <c r="BK513" s="1"/>
  <c r="BG487"/>
  <c r="BG488" s="1"/>
  <c r="BG489" s="1"/>
  <c r="BG490" s="1"/>
  <c r="BG491" s="1"/>
  <c r="BG492" s="1"/>
  <c r="BG493" s="1"/>
  <c r="BG494" s="1"/>
  <c r="BG495" s="1"/>
  <c r="BG496" s="1"/>
  <c r="BG497" s="1"/>
  <c r="BG498" s="1"/>
  <c r="BG499" s="1"/>
  <c r="BG500" s="1"/>
  <c r="BG501" s="1"/>
  <c r="BG502" s="1"/>
  <c r="BG503" s="1"/>
  <c r="BG504" s="1"/>
  <c r="BG505" s="1"/>
  <c r="BG506" s="1"/>
  <c r="BG507" s="1"/>
  <c r="BG508" s="1"/>
  <c r="BG509" s="1"/>
  <c r="BG510" s="1"/>
  <c r="BG511" s="1"/>
  <c r="BG512" s="1"/>
  <c r="BG513" s="1"/>
  <c r="BC487"/>
  <c r="BC488" s="1"/>
  <c r="BC489" s="1"/>
  <c r="BC490" s="1"/>
  <c r="BC491" s="1"/>
  <c r="BC492" s="1"/>
  <c r="BC493" s="1"/>
  <c r="BC494" s="1"/>
  <c r="BC495" s="1"/>
  <c r="BC496" s="1"/>
  <c r="BC497" s="1"/>
  <c r="BC498" s="1"/>
  <c r="BC499" s="1"/>
  <c r="BC500" s="1"/>
  <c r="BC501" s="1"/>
  <c r="BC502" s="1"/>
  <c r="BC503" s="1"/>
  <c r="BC504" s="1"/>
  <c r="BC505" s="1"/>
  <c r="BC506" s="1"/>
  <c r="BC507" s="1"/>
  <c r="BC508" s="1"/>
  <c r="BC509" s="1"/>
  <c r="BC510" s="1"/>
  <c r="BC511" s="1"/>
  <c r="BC512" s="1"/>
  <c r="BC513" s="1"/>
  <c r="BM428"/>
  <c r="BE428"/>
  <c r="BW427"/>
  <c r="CB427"/>
  <c r="BZ427"/>
  <c r="BT427"/>
  <c r="BQ428"/>
  <c r="BI428"/>
  <c r="CA427"/>
  <c r="BS427"/>
  <c r="BO427"/>
  <c r="BK427"/>
  <c r="BG427"/>
  <c r="BC427"/>
  <c r="CD427"/>
  <c r="BX427"/>
  <c r="BV427"/>
  <c r="BD346"/>
  <c r="B23" i="43"/>
  <c r="BS344" i="40"/>
  <c r="Q22" i="43" s="1"/>
  <c r="Q21"/>
  <c r="CA344" i="40"/>
  <c r="Y22" i="43" s="1"/>
  <c r="Y21"/>
  <c r="BK344" i="40"/>
  <c r="I21" i="43"/>
  <c r="CW370" i="40"/>
  <c r="CW371" s="1"/>
  <c r="CW372" s="1"/>
  <c r="CW373" s="1"/>
  <c r="CW374" s="1"/>
  <c r="CW375" s="1"/>
  <c r="CW376" s="1"/>
  <c r="CW377" s="1"/>
  <c r="CW378" s="1"/>
  <c r="CW379" s="1"/>
  <c r="CW380" s="1"/>
  <c r="CW381" s="1"/>
  <c r="CW382" s="1"/>
  <c r="CW383" s="1"/>
  <c r="CW384" s="1"/>
  <c r="CW385" s="1"/>
  <c r="CW386" s="1"/>
  <c r="CW387" s="1"/>
  <c r="CW388" s="1"/>
  <c r="BO369"/>
  <c r="BG369"/>
  <c r="CS370"/>
  <c r="CS371" s="1"/>
  <c r="CS372" s="1"/>
  <c r="CS373" s="1"/>
  <c r="CS374" s="1"/>
  <c r="CS375" s="1"/>
  <c r="CS376" s="1"/>
  <c r="CS377" s="1"/>
  <c r="CS378" s="1"/>
  <c r="CS379" s="1"/>
  <c r="CS380" s="1"/>
  <c r="CS381" s="1"/>
  <c r="CS382" s="1"/>
  <c r="CS383" s="1"/>
  <c r="CS384" s="1"/>
  <c r="CS385" s="1"/>
  <c r="CS386" s="1"/>
  <c r="CS387" s="1"/>
  <c r="CS388" s="1"/>
  <c r="DA370"/>
  <c r="DA371" s="1"/>
  <c r="DA372" s="1"/>
  <c r="DA373" s="1"/>
  <c r="DA374" s="1"/>
  <c r="DA375" s="1"/>
  <c r="DA376" s="1"/>
  <c r="DA377" s="1"/>
  <c r="DA378" s="1"/>
  <c r="DA379" s="1"/>
  <c r="DA380" s="1"/>
  <c r="DA381" s="1"/>
  <c r="DA382" s="1"/>
  <c r="DA383" s="1"/>
  <c r="DA384" s="1"/>
  <c r="DA385" s="1"/>
  <c r="DA386" s="1"/>
  <c r="DA387" s="1"/>
  <c r="DA388" s="1"/>
  <c r="AW369"/>
  <c r="AW370" s="1"/>
  <c r="AW371" s="1"/>
  <c r="AW372" s="1"/>
  <c r="AW373" s="1"/>
  <c r="AW374" s="1"/>
  <c r="AW375" s="1"/>
  <c r="AW376" s="1"/>
  <c r="AW377" s="1"/>
  <c r="AW378" s="1"/>
  <c r="AW379" s="1"/>
  <c r="AW380" s="1"/>
  <c r="AW381" s="1"/>
  <c r="AW382" s="1"/>
  <c r="AW383" s="1"/>
  <c r="AW384" s="1"/>
  <c r="AW385" s="1"/>
  <c r="AW386" s="1"/>
  <c r="AW387" s="1"/>
  <c r="AW388" s="1"/>
  <c r="Y369"/>
  <c r="Y370" s="1"/>
  <c r="Y371" s="1"/>
  <c r="Y372" s="1"/>
  <c r="Y373" s="1"/>
  <c r="Y374" s="1"/>
  <c r="Y375" s="1"/>
  <c r="Y376" s="1"/>
  <c r="Y377" s="1"/>
  <c r="Y378" s="1"/>
  <c r="Y379" s="1"/>
  <c r="Y380" s="1"/>
  <c r="Y381" s="1"/>
  <c r="Y382" s="1"/>
  <c r="Y383" s="1"/>
  <c r="Y384" s="1"/>
  <c r="Y385" s="1"/>
  <c r="Y386" s="1"/>
  <c r="Y387" s="1"/>
  <c r="Y388" s="1"/>
  <c r="CZ369"/>
  <c r="CZ370" s="1"/>
  <c r="CZ371" s="1"/>
  <c r="CZ372" s="1"/>
  <c r="CZ373" s="1"/>
  <c r="CZ374" s="1"/>
  <c r="CZ375" s="1"/>
  <c r="CZ376" s="1"/>
  <c r="CZ377" s="1"/>
  <c r="CZ378" s="1"/>
  <c r="CZ379" s="1"/>
  <c r="CZ380" s="1"/>
  <c r="CZ381" s="1"/>
  <c r="CZ382" s="1"/>
  <c r="CZ383" s="1"/>
  <c r="CZ384" s="1"/>
  <c r="CZ385" s="1"/>
  <c r="CZ386" s="1"/>
  <c r="CZ387" s="1"/>
  <c r="CZ388" s="1"/>
  <c r="CJ369"/>
  <c r="CJ370" s="1"/>
  <c r="CJ371" s="1"/>
  <c r="CJ372" s="1"/>
  <c r="CJ373" s="1"/>
  <c r="CJ374" s="1"/>
  <c r="CJ375" s="1"/>
  <c r="CJ376" s="1"/>
  <c r="CJ377" s="1"/>
  <c r="CJ378" s="1"/>
  <c r="CJ379" s="1"/>
  <c r="CJ380" s="1"/>
  <c r="CJ381" s="1"/>
  <c r="CJ382" s="1"/>
  <c r="CJ383" s="1"/>
  <c r="CJ384" s="1"/>
  <c r="CJ385" s="1"/>
  <c r="CJ386" s="1"/>
  <c r="CJ387" s="1"/>
  <c r="CJ388" s="1"/>
  <c r="DB368"/>
  <c r="CT368"/>
  <c r="CL368"/>
  <c r="CD368"/>
  <c r="BW368"/>
  <c r="BW369" s="1"/>
  <c r="BW370" s="1"/>
  <c r="BW371" s="1"/>
  <c r="BW372" s="1"/>
  <c r="BW373" s="1"/>
  <c r="BW374" s="1"/>
  <c r="BW375" s="1"/>
  <c r="BW376" s="1"/>
  <c r="BW377" s="1"/>
  <c r="BW378" s="1"/>
  <c r="BW379" s="1"/>
  <c r="BW380" s="1"/>
  <c r="BW381" s="1"/>
  <c r="BW382" s="1"/>
  <c r="BW383" s="1"/>
  <c r="BW384" s="1"/>
  <c r="BW385" s="1"/>
  <c r="BW386" s="1"/>
  <c r="BW387" s="1"/>
  <c r="BW388" s="1"/>
  <c r="CV344"/>
  <c r="AT22" i="43" s="1"/>
  <c r="CN344" i="40"/>
  <c r="AL22" i="43" s="1"/>
  <c r="CF344" i="40"/>
  <c r="AD22" i="43" s="1"/>
  <c r="BX344" i="40"/>
  <c r="V22" i="43" s="1"/>
  <c r="BP344" i="40"/>
  <c r="N22" i="43" s="1"/>
  <c r="BH344" i="40"/>
  <c r="F22" i="43" s="1"/>
  <c r="BZ344" i="40"/>
  <c r="X22" i="43" s="1"/>
  <c r="BR344" i="40"/>
  <c r="P22" i="43" s="1"/>
  <c r="BJ344" i="40"/>
  <c r="H22" i="43" s="1"/>
  <c r="BH370" i="40"/>
  <c r="BH371" s="1"/>
  <c r="BH372" s="1"/>
  <c r="BH373" s="1"/>
  <c r="BH374" s="1"/>
  <c r="BH375" s="1"/>
  <c r="BH376" s="1"/>
  <c r="BH377" s="1"/>
  <c r="BH378" s="1"/>
  <c r="BH379" s="1"/>
  <c r="BH380" s="1"/>
  <c r="BH381" s="1"/>
  <c r="BH382" s="1"/>
  <c r="BH383" s="1"/>
  <c r="BH384" s="1"/>
  <c r="BH385" s="1"/>
  <c r="BH386" s="1"/>
  <c r="BH387" s="1"/>
  <c r="BH388" s="1"/>
  <c r="CR369"/>
  <c r="CR370" s="1"/>
  <c r="CR371" s="1"/>
  <c r="CR372" s="1"/>
  <c r="CR373" s="1"/>
  <c r="CR374" s="1"/>
  <c r="CR375" s="1"/>
  <c r="CR376" s="1"/>
  <c r="CR377" s="1"/>
  <c r="CR378" s="1"/>
  <c r="CR379" s="1"/>
  <c r="CR380" s="1"/>
  <c r="CR381" s="1"/>
  <c r="CR382" s="1"/>
  <c r="CR383" s="1"/>
  <c r="CR384" s="1"/>
  <c r="CR385" s="1"/>
  <c r="CR386" s="1"/>
  <c r="CR387" s="1"/>
  <c r="CR388" s="1"/>
  <c r="CB369"/>
  <c r="CB370" s="1"/>
  <c r="CB371" s="1"/>
  <c r="CB372" s="1"/>
  <c r="CB373" s="1"/>
  <c r="CB374" s="1"/>
  <c r="CB375" s="1"/>
  <c r="CB376" s="1"/>
  <c r="CB377" s="1"/>
  <c r="CB378" s="1"/>
  <c r="CB379" s="1"/>
  <c r="CB380" s="1"/>
  <c r="CB381" s="1"/>
  <c r="CB382" s="1"/>
  <c r="CB383" s="1"/>
  <c r="CB384" s="1"/>
  <c r="CB385" s="1"/>
  <c r="CB386" s="1"/>
  <c r="CB387" s="1"/>
  <c r="CB388" s="1"/>
  <c r="BJ368"/>
  <c r="CV345"/>
  <c r="AT23" i="43" s="1"/>
  <c r="CN345" i="40"/>
  <c r="AL23" i="43" s="1"/>
  <c r="CF345" i="40"/>
  <c r="AD23" i="43" s="1"/>
  <c r="BX345" i="40"/>
  <c r="V23" i="43" s="1"/>
  <c r="BP345" i="40"/>
  <c r="N23" i="43" s="1"/>
  <c r="BH345" i="40"/>
  <c r="F23" i="43" s="1"/>
  <c r="CZ344" i="40"/>
  <c r="CR344"/>
  <c r="CJ344"/>
  <c r="CB344"/>
  <c r="BT344"/>
  <c r="BV344"/>
  <c r="T22" i="43" s="1"/>
  <c r="BO344" i="40"/>
  <c r="BN344"/>
  <c r="L22" i="43" s="1"/>
  <c r="BG344" i="40"/>
  <c r="BF344"/>
  <c r="D22" i="43" s="1"/>
  <c r="BY343" i="40"/>
  <c r="W21" i="43" s="1"/>
  <c r="BU343" i="40"/>
  <c r="BQ343"/>
  <c r="O21" i="43" s="1"/>
  <c r="BI343" i="40"/>
  <c r="G21" i="43" s="1"/>
  <c r="AD23" i="42"/>
  <c r="BP167" i="40"/>
  <c r="AD24" i="42"/>
  <c r="AV167" i="40"/>
  <c r="J24" i="42"/>
  <c r="BJ166" i="40"/>
  <c r="X23" i="42"/>
  <c r="BF166" i="40"/>
  <c r="T23" i="42"/>
  <c r="BB166" i="40"/>
  <c r="P23" i="42"/>
  <c r="BL166" i="40"/>
  <c r="Z23" i="42"/>
  <c r="BH166" i="40"/>
  <c r="V23" i="42"/>
  <c r="BD166" i="40"/>
  <c r="R23" i="42"/>
  <c r="Z165" i="40"/>
  <c r="Z166" s="1"/>
  <c r="Z167" s="1"/>
  <c r="Z168" s="1"/>
  <c r="Z169" s="1"/>
  <c r="Z170" s="1"/>
  <c r="Z171" s="1"/>
  <c r="Z172" s="1"/>
  <c r="Z173" s="1"/>
  <c r="Z174" s="1"/>
  <c r="Z175" s="1"/>
  <c r="Z176" s="1"/>
  <c r="Z177" s="1"/>
  <c r="Z178" s="1"/>
  <c r="Z179" s="1"/>
  <c r="Z180" s="1"/>
  <c r="Z181" s="1"/>
  <c r="Z182" s="1"/>
  <c r="Z183" s="1"/>
  <c r="Z184" s="1"/>
  <c r="Z185" s="1"/>
  <c r="Z186" s="1"/>
  <c r="Z187" s="1"/>
  <c r="Z188" s="1"/>
  <c r="Z189" s="1"/>
  <c r="AU165"/>
  <c r="BE165"/>
  <c r="AO165"/>
  <c r="BA164"/>
  <c r="AW164"/>
  <c r="AS164"/>
  <c r="BB134"/>
  <c r="BB135" s="1"/>
  <c r="BB136" s="1"/>
  <c r="BB137" s="1"/>
  <c r="BB138" s="1"/>
  <c r="BB139" s="1"/>
  <c r="BB140" s="1"/>
  <c r="BB141" s="1"/>
  <c r="BB142" s="1"/>
  <c r="BB143" s="1"/>
  <c r="BB144" s="1"/>
  <c r="BB145" s="1"/>
  <c r="BB146" s="1"/>
  <c r="BB147" s="1"/>
  <c r="BB148" s="1"/>
  <c r="BB149" s="1"/>
  <c r="BB150" s="1"/>
  <c r="BB151" s="1"/>
  <c r="AP134"/>
  <c r="AP135" s="1"/>
  <c r="AP136" s="1"/>
  <c r="AP137" s="1"/>
  <c r="AP138" s="1"/>
  <c r="AP139" s="1"/>
  <c r="AP140" s="1"/>
  <c r="AP141" s="1"/>
  <c r="AP142" s="1"/>
  <c r="AP143" s="1"/>
  <c r="AP144" s="1"/>
  <c r="AP145" s="1"/>
  <c r="AP146" s="1"/>
  <c r="AP147" s="1"/>
  <c r="AP148" s="1"/>
  <c r="AP149" s="1"/>
  <c r="AP150" s="1"/>
  <c r="AP151" s="1"/>
  <c r="AP152" s="1"/>
  <c r="AP153" s="1"/>
  <c r="AH134"/>
  <c r="AH135" s="1"/>
  <c r="AH136" s="1"/>
  <c r="AH137" s="1"/>
  <c r="AH138" s="1"/>
  <c r="AH139" s="1"/>
  <c r="AH140" s="1"/>
  <c r="AH141" s="1"/>
  <c r="AH142" s="1"/>
  <c r="AH143" s="1"/>
  <c r="AH144" s="1"/>
  <c r="AH145" s="1"/>
  <c r="AH146" s="1"/>
  <c r="AH147" s="1"/>
  <c r="AH148" s="1"/>
  <c r="AH149" s="1"/>
  <c r="AH150" s="1"/>
  <c r="AH151" s="1"/>
  <c r="AH152" s="1"/>
  <c r="AH153" s="1"/>
  <c r="AS133"/>
  <c r="AS134" s="1"/>
  <c r="AS135" s="1"/>
  <c r="AS136" s="1"/>
  <c r="AS137" s="1"/>
  <c r="AS138" s="1"/>
  <c r="AS139" s="1"/>
  <c r="AS140" s="1"/>
  <c r="AS141" s="1"/>
  <c r="AS142" s="1"/>
  <c r="AS143" s="1"/>
  <c r="AS144" s="1"/>
  <c r="AS145" s="1"/>
  <c r="AS146" s="1"/>
  <c r="AS147" s="1"/>
  <c r="AS148" s="1"/>
  <c r="AS149" s="1"/>
  <c r="AS150" s="1"/>
  <c r="AS151" s="1"/>
  <c r="AS152" s="1"/>
  <c r="AS153" s="1"/>
  <c r="AS154" s="1"/>
  <c r="AS155" s="1"/>
  <c r="AS156" s="1"/>
  <c r="AS157" s="1"/>
  <c r="AS158" s="1"/>
  <c r="AQ133"/>
  <c r="AQ134" s="1"/>
  <c r="AQ135" s="1"/>
  <c r="AQ136" s="1"/>
  <c r="AQ137" s="1"/>
  <c r="AQ138" s="1"/>
  <c r="AQ139" s="1"/>
  <c r="AQ140" s="1"/>
  <c r="AQ141" s="1"/>
  <c r="AQ142" s="1"/>
  <c r="AQ143" s="1"/>
  <c r="AQ144" s="1"/>
  <c r="AQ145" s="1"/>
  <c r="AQ146" s="1"/>
  <c r="AQ147" s="1"/>
  <c r="AQ148" s="1"/>
  <c r="AQ149" s="1"/>
  <c r="AQ150" s="1"/>
  <c r="AQ151" s="1"/>
  <c r="AQ152" s="1"/>
  <c r="AQ153" s="1"/>
  <c r="AQ154" s="1"/>
  <c r="AQ155" s="1"/>
  <c r="AQ156" s="1"/>
  <c r="AQ157" s="1"/>
  <c r="AQ158" s="1"/>
  <c r="AO133"/>
  <c r="AO134" s="1"/>
  <c r="AO135" s="1"/>
  <c r="AO136" s="1"/>
  <c r="AO137" s="1"/>
  <c r="AO138" s="1"/>
  <c r="AO139" s="1"/>
  <c r="AO140" s="1"/>
  <c r="AO141" s="1"/>
  <c r="AO142" s="1"/>
  <c r="AO143" s="1"/>
  <c r="AO144" s="1"/>
  <c r="AO145" s="1"/>
  <c r="AO146" s="1"/>
  <c r="AO147" s="1"/>
  <c r="AO148" s="1"/>
  <c r="AO149" s="1"/>
  <c r="AO150" s="1"/>
  <c r="AO151" s="1"/>
  <c r="AO152" s="1"/>
  <c r="AO153" s="1"/>
  <c r="AO154" s="1"/>
  <c r="AO155" s="1"/>
  <c r="AO156" s="1"/>
  <c r="AO157" s="1"/>
  <c r="AO158" s="1"/>
  <c r="AM133"/>
  <c r="AM134" s="1"/>
  <c r="AM135" s="1"/>
  <c r="AM136" s="1"/>
  <c r="AM137" s="1"/>
  <c r="AM138" s="1"/>
  <c r="AM139" s="1"/>
  <c r="AM140" s="1"/>
  <c r="AM141" s="1"/>
  <c r="AM142" s="1"/>
  <c r="AM143" s="1"/>
  <c r="AM144" s="1"/>
  <c r="AM145" s="1"/>
  <c r="AM146" s="1"/>
  <c r="AM147" s="1"/>
  <c r="AM148" s="1"/>
  <c r="AM149" s="1"/>
  <c r="AM150" s="1"/>
  <c r="AM151" s="1"/>
  <c r="AM152" s="1"/>
  <c r="AM153" s="1"/>
  <c r="AM154" s="1"/>
  <c r="AM155" s="1"/>
  <c r="AM156" s="1"/>
  <c r="AM157" s="1"/>
  <c r="AM158" s="1"/>
  <c r="AK133"/>
  <c r="AK134" s="1"/>
  <c r="AK135" s="1"/>
  <c r="AK136" s="1"/>
  <c r="AK137" s="1"/>
  <c r="AK138" s="1"/>
  <c r="AK139" s="1"/>
  <c r="AK140" s="1"/>
  <c r="AK141" s="1"/>
  <c r="AK142" s="1"/>
  <c r="AK143" s="1"/>
  <c r="AK144" s="1"/>
  <c r="AK145" s="1"/>
  <c r="AK146" s="1"/>
  <c r="AK147" s="1"/>
  <c r="AK148" s="1"/>
  <c r="AK149" s="1"/>
  <c r="AK150" s="1"/>
  <c r="AK151" s="1"/>
  <c r="AK152" s="1"/>
  <c r="AK153" s="1"/>
  <c r="AK154" s="1"/>
  <c r="AK155" s="1"/>
  <c r="AK156" s="1"/>
  <c r="AK157" s="1"/>
  <c r="AK158" s="1"/>
  <c r="AI133"/>
  <c r="AI134" s="1"/>
  <c r="AI135" s="1"/>
  <c r="AI136" s="1"/>
  <c r="AI137" s="1"/>
  <c r="AI138" s="1"/>
  <c r="AI139" s="1"/>
  <c r="AI140" s="1"/>
  <c r="AI141" s="1"/>
  <c r="AI142" s="1"/>
  <c r="AI143" s="1"/>
  <c r="AI144" s="1"/>
  <c r="AI145" s="1"/>
  <c r="AI146" s="1"/>
  <c r="AI147" s="1"/>
  <c r="AI148" s="1"/>
  <c r="AI149" s="1"/>
  <c r="AI150" s="1"/>
  <c r="AI151" s="1"/>
  <c r="AI152" s="1"/>
  <c r="AI153" s="1"/>
  <c r="AI154" s="1"/>
  <c r="AI155" s="1"/>
  <c r="AI156" s="1"/>
  <c r="AI157" s="1"/>
  <c r="AI158" s="1"/>
  <c r="BD134"/>
  <c r="BD135" s="1"/>
  <c r="BD136" s="1"/>
  <c r="BD137" s="1"/>
  <c r="BD138" s="1"/>
  <c r="BD139" s="1"/>
  <c r="BD140" s="1"/>
  <c r="BD141" s="1"/>
  <c r="BD142" s="1"/>
  <c r="BD143" s="1"/>
  <c r="BD144" s="1"/>
  <c r="BD145" s="1"/>
  <c r="BD146" s="1"/>
  <c r="BD147" s="1"/>
  <c r="BD148" s="1"/>
  <c r="BD149" s="1"/>
  <c r="BD150" s="1"/>
  <c r="BD151" s="1"/>
  <c r="AR121"/>
  <c r="AR122" s="1"/>
  <c r="AR123" s="1"/>
  <c r="AR124" s="1"/>
  <c r="AR125" s="1"/>
  <c r="AR126" s="1"/>
  <c r="AR127" s="1"/>
  <c r="AJ121"/>
  <c r="AJ122" s="1"/>
  <c r="AJ123" s="1"/>
  <c r="AJ124" s="1"/>
  <c r="AJ125" s="1"/>
  <c r="AJ126" s="1"/>
  <c r="AJ127" s="1"/>
  <c r="AS102"/>
  <c r="AS103" s="1"/>
  <c r="AS104" s="1"/>
  <c r="AS105" s="1"/>
  <c r="AS106" s="1"/>
  <c r="AS107" s="1"/>
  <c r="AS108" s="1"/>
  <c r="AS109" s="1"/>
  <c r="AS110" s="1"/>
  <c r="AS111" s="1"/>
  <c r="AS112" s="1"/>
  <c r="AS113" s="1"/>
  <c r="AS114" s="1"/>
  <c r="AS115" s="1"/>
  <c r="AS116" s="1"/>
  <c r="AS117" s="1"/>
  <c r="AS118" s="1"/>
  <c r="AS119" s="1"/>
  <c r="AS120" s="1"/>
  <c r="AS121" s="1"/>
  <c r="AS122" s="1"/>
  <c r="AS123" s="1"/>
  <c r="AS124" s="1"/>
  <c r="AS125" s="1"/>
  <c r="AS126" s="1"/>
  <c r="AS127" s="1"/>
  <c r="AO102"/>
  <c r="AO103" s="1"/>
  <c r="AO104" s="1"/>
  <c r="AO105" s="1"/>
  <c r="AO106" s="1"/>
  <c r="AO107" s="1"/>
  <c r="AO108" s="1"/>
  <c r="AO109" s="1"/>
  <c r="AO110" s="1"/>
  <c r="AO111" s="1"/>
  <c r="AO112" s="1"/>
  <c r="AO113" s="1"/>
  <c r="AO114" s="1"/>
  <c r="AO115" s="1"/>
  <c r="AO116" s="1"/>
  <c r="AO117" s="1"/>
  <c r="AO118" s="1"/>
  <c r="AO119" s="1"/>
  <c r="AO120" s="1"/>
  <c r="AO121" s="1"/>
  <c r="AO122" s="1"/>
  <c r="AO123" s="1"/>
  <c r="AO124" s="1"/>
  <c r="AO125" s="1"/>
  <c r="AO126" s="1"/>
  <c r="AO127" s="1"/>
  <c r="AK102"/>
  <c r="AK103" s="1"/>
  <c r="AK104" s="1"/>
  <c r="AK105" s="1"/>
  <c r="AK106" s="1"/>
  <c r="AK107" s="1"/>
  <c r="AK108" s="1"/>
  <c r="AK109" s="1"/>
  <c r="AK110" s="1"/>
  <c r="AK111" s="1"/>
  <c r="AK112" s="1"/>
  <c r="AK113" s="1"/>
  <c r="AK114" s="1"/>
  <c r="AK115" s="1"/>
  <c r="AK116" s="1"/>
  <c r="AK117" s="1"/>
  <c r="AK118" s="1"/>
  <c r="AK119" s="1"/>
  <c r="AK120" s="1"/>
  <c r="AK121" s="1"/>
  <c r="AK122" s="1"/>
  <c r="AK123" s="1"/>
  <c r="AK124" s="1"/>
  <c r="AK125" s="1"/>
  <c r="AK126" s="1"/>
  <c r="AK127" s="1"/>
  <c r="BB103"/>
  <c r="BB104" s="1"/>
  <c r="BB105" s="1"/>
  <c r="BB106" s="1"/>
  <c r="BB107" s="1"/>
  <c r="BB108" s="1"/>
  <c r="BB109" s="1"/>
  <c r="BB110" s="1"/>
  <c r="BB111" s="1"/>
  <c r="BB112" s="1"/>
  <c r="BB113" s="1"/>
  <c r="BB114" s="1"/>
  <c r="BB115" s="1"/>
  <c r="BB116" s="1"/>
  <c r="BB117" s="1"/>
  <c r="AW101"/>
  <c r="AW102" s="1"/>
  <c r="AW103" s="1"/>
  <c r="AW104" s="1"/>
  <c r="AW105" s="1"/>
  <c r="AW106" s="1"/>
  <c r="AW107" s="1"/>
  <c r="AW108" s="1"/>
  <c r="AW109" s="1"/>
  <c r="AW110" s="1"/>
  <c r="AW111" s="1"/>
  <c r="AW112" s="1"/>
  <c r="AW113" s="1"/>
  <c r="AW114" s="1"/>
  <c r="AW115" s="1"/>
  <c r="AW116" s="1"/>
  <c r="AW117" s="1"/>
  <c r="AW118" s="1"/>
  <c r="AW119" s="1"/>
  <c r="AW120" s="1"/>
  <c r="AW121" s="1"/>
  <c r="AW122" s="1"/>
  <c r="AW123" s="1"/>
  <c r="AW124" s="1"/>
  <c r="AW125" s="1"/>
  <c r="AW126" s="1"/>
  <c r="AW127" s="1"/>
  <c r="AU101"/>
  <c r="AU102" s="1"/>
  <c r="AU103" s="1"/>
  <c r="AU104" s="1"/>
  <c r="AU105" s="1"/>
  <c r="AU106" s="1"/>
  <c r="AU107" s="1"/>
  <c r="AU108" s="1"/>
  <c r="AU109" s="1"/>
  <c r="AU110" s="1"/>
  <c r="AU111" s="1"/>
  <c r="AU112" s="1"/>
  <c r="AU113" s="1"/>
  <c r="AU114" s="1"/>
  <c r="AU115" s="1"/>
  <c r="AU116" s="1"/>
  <c r="AU117" s="1"/>
  <c r="AU118" s="1"/>
  <c r="AU119" s="1"/>
  <c r="AU120" s="1"/>
  <c r="AU121" s="1"/>
  <c r="AU122" s="1"/>
  <c r="AU123" s="1"/>
  <c r="AU124" s="1"/>
  <c r="AU125" s="1"/>
  <c r="AU126" s="1"/>
  <c r="AU127" s="1"/>
  <c r="AT103"/>
  <c r="AT104" s="1"/>
  <c r="AT105" s="1"/>
  <c r="AT106" s="1"/>
  <c r="AT107" s="1"/>
  <c r="AT108" s="1"/>
  <c r="AT109" s="1"/>
  <c r="AT110" s="1"/>
  <c r="AT111" s="1"/>
  <c r="AT112" s="1"/>
  <c r="AT113" s="1"/>
  <c r="AT114" s="1"/>
  <c r="AT115" s="1"/>
  <c r="AT116" s="1"/>
  <c r="AT117" s="1"/>
  <c r="AT118" s="1"/>
  <c r="BM165"/>
  <c r="BC165"/>
  <c r="C164"/>
  <c r="AT133"/>
  <c r="AT134" s="1"/>
  <c r="AT135" s="1"/>
  <c r="AT136" s="1"/>
  <c r="AT137" s="1"/>
  <c r="AT138" s="1"/>
  <c r="AT139" s="1"/>
  <c r="AT140" s="1"/>
  <c r="AT141" s="1"/>
  <c r="AT142" s="1"/>
  <c r="AT143" s="1"/>
  <c r="AT144" s="1"/>
  <c r="AT145" s="1"/>
  <c r="AT146" s="1"/>
  <c r="AT147" s="1"/>
  <c r="AT148" s="1"/>
  <c r="AT149" s="1"/>
  <c r="AT150" s="1"/>
  <c r="AT151" s="1"/>
  <c r="AT152" s="1"/>
  <c r="AT153" s="1"/>
  <c r="AT154" s="1"/>
  <c r="AT155" s="1"/>
  <c r="AL133"/>
  <c r="AL134" s="1"/>
  <c r="AL135" s="1"/>
  <c r="AL136" s="1"/>
  <c r="AL137" s="1"/>
  <c r="AL138" s="1"/>
  <c r="AL139" s="1"/>
  <c r="AL140" s="1"/>
  <c r="AL141" s="1"/>
  <c r="AL142" s="1"/>
  <c r="AL143" s="1"/>
  <c r="AL144" s="1"/>
  <c r="AL145" s="1"/>
  <c r="AL146" s="1"/>
  <c r="AL147" s="1"/>
  <c r="AL148" s="1"/>
  <c r="AL149" s="1"/>
  <c r="AL150" s="1"/>
  <c r="AL151" s="1"/>
  <c r="AL152" s="1"/>
  <c r="AL153" s="1"/>
  <c r="AZ132"/>
  <c r="AZ133" s="1"/>
  <c r="AZ134" s="1"/>
  <c r="AZ135" s="1"/>
  <c r="AZ136" s="1"/>
  <c r="AZ137" s="1"/>
  <c r="AZ138" s="1"/>
  <c r="AZ139" s="1"/>
  <c r="AZ140" s="1"/>
  <c r="AZ141" s="1"/>
  <c r="AZ142" s="1"/>
  <c r="AZ143" s="1"/>
  <c r="AZ144" s="1"/>
  <c r="AZ145" s="1"/>
  <c r="AZ146" s="1"/>
  <c r="AZ147" s="1"/>
  <c r="AZ148" s="1"/>
  <c r="AZ149" s="1"/>
  <c r="AZ150" s="1"/>
  <c r="AZ151" s="1"/>
  <c r="AZ152" s="1"/>
  <c r="AZ153" s="1"/>
  <c r="AR132"/>
  <c r="AR133" s="1"/>
  <c r="AR134" s="1"/>
  <c r="AR135" s="1"/>
  <c r="AR136" s="1"/>
  <c r="AR137" s="1"/>
  <c r="AR138" s="1"/>
  <c r="AR139" s="1"/>
  <c r="AR140" s="1"/>
  <c r="AR141" s="1"/>
  <c r="AR142" s="1"/>
  <c r="AR143" s="1"/>
  <c r="AR144" s="1"/>
  <c r="AR145" s="1"/>
  <c r="AR146" s="1"/>
  <c r="AR147" s="1"/>
  <c r="AR148" s="1"/>
  <c r="AR149" s="1"/>
  <c r="AR150" s="1"/>
  <c r="AR151" s="1"/>
  <c r="AR152" s="1"/>
  <c r="AR153" s="1"/>
  <c r="AN132"/>
  <c r="AN133" s="1"/>
  <c r="AN134" s="1"/>
  <c r="AN135" s="1"/>
  <c r="AN136" s="1"/>
  <c r="AN137" s="1"/>
  <c r="AN138" s="1"/>
  <c r="AN139" s="1"/>
  <c r="AN140" s="1"/>
  <c r="AN141" s="1"/>
  <c r="AN142" s="1"/>
  <c r="AN143" s="1"/>
  <c r="AN144" s="1"/>
  <c r="AN145" s="1"/>
  <c r="AN146" s="1"/>
  <c r="AN147" s="1"/>
  <c r="AN148" s="1"/>
  <c r="AN149" s="1"/>
  <c r="AN150" s="1"/>
  <c r="AN151" s="1"/>
  <c r="AN152" s="1"/>
  <c r="AN153" s="1"/>
  <c r="AJ132"/>
  <c r="AJ133" s="1"/>
  <c r="AJ134" s="1"/>
  <c r="AJ135" s="1"/>
  <c r="AJ136" s="1"/>
  <c r="AJ137" s="1"/>
  <c r="AJ138" s="1"/>
  <c r="AJ139" s="1"/>
  <c r="AJ140" s="1"/>
  <c r="AJ141" s="1"/>
  <c r="AJ142" s="1"/>
  <c r="AJ143" s="1"/>
  <c r="AJ144" s="1"/>
  <c r="AJ145" s="1"/>
  <c r="AJ146" s="1"/>
  <c r="AJ147" s="1"/>
  <c r="AJ148" s="1"/>
  <c r="AJ149" s="1"/>
  <c r="AJ150" s="1"/>
  <c r="AJ151" s="1"/>
  <c r="AJ152" s="1"/>
  <c r="AJ153" s="1"/>
  <c r="AZ118"/>
  <c r="AZ119" s="1"/>
  <c r="AZ120" s="1"/>
  <c r="AZ121" s="1"/>
  <c r="AZ122" s="1"/>
  <c r="AZ123" s="1"/>
  <c r="AZ124" s="1"/>
  <c r="AZ125" s="1"/>
  <c r="AZ126" s="1"/>
  <c r="AZ127" s="1"/>
  <c r="AP102"/>
  <c r="AP103" s="1"/>
  <c r="AP104" s="1"/>
  <c r="AP105" s="1"/>
  <c r="AP106" s="1"/>
  <c r="AP107" s="1"/>
  <c r="AP108" s="1"/>
  <c r="AP109" s="1"/>
  <c r="AP110" s="1"/>
  <c r="AP111" s="1"/>
  <c r="AP112" s="1"/>
  <c r="AP113" s="1"/>
  <c r="AP114" s="1"/>
  <c r="AP115" s="1"/>
  <c r="AP116" s="1"/>
  <c r="AP117" s="1"/>
  <c r="AP118" s="1"/>
  <c r="AL102"/>
  <c r="AL103" s="1"/>
  <c r="AL104" s="1"/>
  <c r="AL105" s="1"/>
  <c r="AL106" s="1"/>
  <c r="AL107" s="1"/>
  <c r="AL108" s="1"/>
  <c r="AL109" s="1"/>
  <c r="AL110" s="1"/>
  <c r="AL111" s="1"/>
  <c r="AL112" s="1"/>
  <c r="AL113" s="1"/>
  <c r="AL114" s="1"/>
  <c r="AL115" s="1"/>
  <c r="AL116" s="1"/>
  <c r="AL117" s="1"/>
  <c r="AL118" s="1"/>
  <c r="AH102"/>
  <c r="AH103" s="1"/>
  <c r="AH104" s="1"/>
  <c r="AH105" s="1"/>
  <c r="AH106" s="1"/>
  <c r="AH107" s="1"/>
  <c r="AH108" s="1"/>
  <c r="AH109" s="1"/>
  <c r="AH110" s="1"/>
  <c r="AH111" s="1"/>
  <c r="AH112" s="1"/>
  <c r="AH113" s="1"/>
  <c r="AH114" s="1"/>
  <c r="AH115" s="1"/>
  <c r="AH116" s="1"/>
  <c r="AH117" s="1"/>
  <c r="AH118" s="1"/>
  <c r="BA101"/>
  <c r="BA102" s="1"/>
  <c r="BA103" s="1"/>
  <c r="BA104" s="1"/>
  <c r="BA105" s="1"/>
  <c r="BA106" s="1"/>
  <c r="BA107" s="1"/>
  <c r="BA108" s="1"/>
  <c r="BA109" s="1"/>
  <c r="BA110" s="1"/>
  <c r="BA111" s="1"/>
  <c r="BA112" s="1"/>
  <c r="BA113" s="1"/>
  <c r="BA114" s="1"/>
  <c r="BA115" s="1"/>
  <c r="BA116" s="1"/>
  <c r="BA117" s="1"/>
  <c r="BA118" s="1"/>
  <c r="BA119" s="1"/>
  <c r="BA120" s="1"/>
  <c r="BA121" s="1"/>
  <c r="BA122" s="1"/>
  <c r="BA123" s="1"/>
  <c r="BA124" s="1"/>
  <c r="BA125" s="1"/>
  <c r="BA126" s="1"/>
  <c r="BA127" s="1"/>
  <c r="AY101"/>
  <c r="AY102" s="1"/>
  <c r="AY103" s="1"/>
  <c r="AY104" s="1"/>
  <c r="AY105" s="1"/>
  <c r="AY106" s="1"/>
  <c r="AY107" s="1"/>
  <c r="AY108" s="1"/>
  <c r="AY109" s="1"/>
  <c r="AY110" s="1"/>
  <c r="AY111" s="1"/>
  <c r="AY112" s="1"/>
  <c r="AY113" s="1"/>
  <c r="AY114" s="1"/>
  <c r="AY115" s="1"/>
  <c r="AY116" s="1"/>
  <c r="AY117" s="1"/>
  <c r="AY118" s="1"/>
  <c r="AY119" s="1"/>
  <c r="AY120" s="1"/>
  <c r="AY121" s="1"/>
  <c r="AY122" s="1"/>
  <c r="AY123" s="1"/>
  <c r="AY124" s="1"/>
  <c r="AY125" s="1"/>
  <c r="AY126" s="1"/>
  <c r="AY127" s="1"/>
  <c r="AX101"/>
  <c r="AX102" s="1"/>
  <c r="AX103" s="1"/>
  <c r="AX104" s="1"/>
  <c r="AX105" s="1"/>
  <c r="AX106" s="1"/>
  <c r="AX107" s="1"/>
  <c r="AX108" s="1"/>
  <c r="AX109" s="1"/>
  <c r="AX110" s="1"/>
  <c r="AX111" s="1"/>
  <c r="AX112" s="1"/>
  <c r="AX113" s="1"/>
  <c r="AX114" s="1"/>
  <c r="AX115" s="1"/>
  <c r="AX116" s="1"/>
  <c r="AX117" s="1"/>
  <c r="BN174"/>
  <c r="AB31" i="42"/>
  <c r="BE370" i="40"/>
  <c r="D371"/>
  <c r="D372" s="1"/>
  <c r="D373" s="1"/>
  <c r="D374" s="1"/>
  <c r="D375" s="1"/>
  <c r="D376" s="1"/>
  <c r="D377" s="1"/>
  <c r="D378" s="1"/>
  <c r="D379" s="1"/>
  <c r="D380" s="1"/>
  <c r="D381" s="1"/>
  <c r="D382" s="1"/>
  <c r="D383" s="1"/>
  <c r="D384" s="1"/>
  <c r="D385" s="1"/>
  <c r="D386" s="1"/>
  <c r="D387" s="1"/>
  <c r="D388" s="1"/>
  <c r="BI370"/>
  <c r="H371"/>
  <c r="H372" s="1"/>
  <c r="H373" s="1"/>
  <c r="H374" s="1"/>
  <c r="H375" s="1"/>
  <c r="H376" s="1"/>
  <c r="H377" s="1"/>
  <c r="H378" s="1"/>
  <c r="H379" s="1"/>
  <c r="H380" s="1"/>
  <c r="H381" s="1"/>
  <c r="H382" s="1"/>
  <c r="H383" s="1"/>
  <c r="H384" s="1"/>
  <c r="H385" s="1"/>
  <c r="H386" s="1"/>
  <c r="H387" s="1"/>
  <c r="H388" s="1"/>
  <c r="BM370"/>
  <c r="L371"/>
  <c r="L372" s="1"/>
  <c r="L373" s="1"/>
  <c r="L374" s="1"/>
  <c r="L375" s="1"/>
  <c r="L376" s="1"/>
  <c r="L377" s="1"/>
  <c r="L378" s="1"/>
  <c r="L379" s="1"/>
  <c r="L380" s="1"/>
  <c r="L381" s="1"/>
  <c r="L382" s="1"/>
  <c r="L383" s="1"/>
  <c r="L384" s="1"/>
  <c r="L385" s="1"/>
  <c r="L386" s="1"/>
  <c r="L387" s="1"/>
  <c r="L388" s="1"/>
  <c r="BQ370"/>
  <c r="P371"/>
  <c r="P372" s="1"/>
  <c r="P373" s="1"/>
  <c r="P374" s="1"/>
  <c r="P375" s="1"/>
  <c r="P376" s="1"/>
  <c r="P377" s="1"/>
  <c r="P378" s="1"/>
  <c r="P379" s="1"/>
  <c r="P380" s="1"/>
  <c r="P381" s="1"/>
  <c r="P382" s="1"/>
  <c r="P383" s="1"/>
  <c r="P384" s="1"/>
  <c r="P385" s="1"/>
  <c r="P386" s="1"/>
  <c r="P387" s="1"/>
  <c r="P388" s="1"/>
  <c r="BU370"/>
  <c r="T371"/>
  <c r="T372" s="1"/>
  <c r="T373" s="1"/>
  <c r="T374" s="1"/>
  <c r="T375" s="1"/>
  <c r="T376" s="1"/>
  <c r="T377" s="1"/>
  <c r="T378" s="1"/>
  <c r="T379" s="1"/>
  <c r="T380" s="1"/>
  <c r="T381" s="1"/>
  <c r="T382" s="1"/>
  <c r="T383" s="1"/>
  <c r="T384" s="1"/>
  <c r="T385" s="1"/>
  <c r="T386" s="1"/>
  <c r="T387" s="1"/>
  <c r="T388" s="1"/>
  <c r="BY370"/>
  <c r="X371"/>
  <c r="X372" s="1"/>
  <c r="X373" s="1"/>
  <c r="X374" s="1"/>
  <c r="X375" s="1"/>
  <c r="X376" s="1"/>
  <c r="X377" s="1"/>
  <c r="X378" s="1"/>
  <c r="X379" s="1"/>
  <c r="X380" s="1"/>
  <c r="X381" s="1"/>
  <c r="X382" s="1"/>
  <c r="X383" s="1"/>
  <c r="X384" s="1"/>
  <c r="X385" s="1"/>
  <c r="X386" s="1"/>
  <c r="X387" s="1"/>
  <c r="X388" s="1"/>
  <c r="CC370"/>
  <c r="AB371"/>
  <c r="AB372" s="1"/>
  <c r="AB373" s="1"/>
  <c r="AB374" s="1"/>
  <c r="AB375" s="1"/>
  <c r="AB376" s="1"/>
  <c r="AB377" s="1"/>
  <c r="AB378" s="1"/>
  <c r="AB379" s="1"/>
  <c r="AB380" s="1"/>
  <c r="AB381" s="1"/>
  <c r="AB382" s="1"/>
  <c r="AB383" s="1"/>
  <c r="AB384" s="1"/>
  <c r="AB385" s="1"/>
  <c r="AB386" s="1"/>
  <c r="AB387" s="1"/>
  <c r="AB388" s="1"/>
  <c r="BG370"/>
  <c r="F371"/>
  <c r="F372" s="1"/>
  <c r="F373" s="1"/>
  <c r="F374" s="1"/>
  <c r="F375" s="1"/>
  <c r="F376" s="1"/>
  <c r="F377" s="1"/>
  <c r="F378" s="1"/>
  <c r="F379" s="1"/>
  <c r="F380" s="1"/>
  <c r="F381" s="1"/>
  <c r="F382" s="1"/>
  <c r="F383" s="1"/>
  <c r="F384" s="1"/>
  <c r="F385" s="1"/>
  <c r="F386" s="1"/>
  <c r="F387" s="1"/>
  <c r="F388" s="1"/>
  <c r="BK370"/>
  <c r="J371"/>
  <c r="J372" s="1"/>
  <c r="J373" s="1"/>
  <c r="J374" s="1"/>
  <c r="J375" s="1"/>
  <c r="J376" s="1"/>
  <c r="J377" s="1"/>
  <c r="J378" s="1"/>
  <c r="J379" s="1"/>
  <c r="J380" s="1"/>
  <c r="J381" s="1"/>
  <c r="J382" s="1"/>
  <c r="J383" s="1"/>
  <c r="J384" s="1"/>
  <c r="J385" s="1"/>
  <c r="J386" s="1"/>
  <c r="J387" s="1"/>
  <c r="J388" s="1"/>
  <c r="BO370"/>
  <c r="N371"/>
  <c r="N372" s="1"/>
  <c r="N373" s="1"/>
  <c r="N374" s="1"/>
  <c r="N375" s="1"/>
  <c r="N376" s="1"/>
  <c r="N377" s="1"/>
  <c r="N378" s="1"/>
  <c r="N379" s="1"/>
  <c r="N380" s="1"/>
  <c r="N381" s="1"/>
  <c r="N382" s="1"/>
  <c r="N383" s="1"/>
  <c r="N384" s="1"/>
  <c r="N385" s="1"/>
  <c r="N386" s="1"/>
  <c r="N387" s="1"/>
  <c r="N388" s="1"/>
  <c r="BS370"/>
  <c r="R37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BQ429"/>
  <c r="BI429"/>
  <c r="CD428"/>
  <c r="BX428"/>
  <c r="BV428"/>
  <c r="BM429"/>
  <c r="BE429"/>
  <c r="B21" i="45"/>
  <c r="CB428" i="40"/>
  <c r="BT428"/>
  <c r="CX369"/>
  <c r="CX370" s="1"/>
  <c r="CX371" s="1"/>
  <c r="CX372" s="1"/>
  <c r="CX373" s="1"/>
  <c r="CX374" s="1"/>
  <c r="CX375" s="1"/>
  <c r="CX376" s="1"/>
  <c r="CX377" s="1"/>
  <c r="CX378" s="1"/>
  <c r="CX379" s="1"/>
  <c r="CX380" s="1"/>
  <c r="CX381" s="1"/>
  <c r="CX382" s="1"/>
  <c r="CX383" s="1"/>
  <c r="CX384" s="1"/>
  <c r="CX385" s="1"/>
  <c r="CX386" s="1"/>
  <c r="CX387" s="1"/>
  <c r="CX388" s="1"/>
  <c r="BV369"/>
  <c r="BV370" s="1"/>
  <c r="BV371" s="1"/>
  <c r="BV372" s="1"/>
  <c r="BV373" s="1"/>
  <c r="BV374" s="1"/>
  <c r="BV375" s="1"/>
  <c r="BV376" s="1"/>
  <c r="BV377" s="1"/>
  <c r="BV378" s="1"/>
  <c r="BV379" s="1"/>
  <c r="BV380" s="1"/>
  <c r="BV381" s="1"/>
  <c r="BV382" s="1"/>
  <c r="BV383" s="1"/>
  <c r="BV384" s="1"/>
  <c r="BV385" s="1"/>
  <c r="BV386" s="1"/>
  <c r="BV387" s="1"/>
  <c r="BV388" s="1"/>
  <c r="BJ369"/>
  <c r="BJ370" s="1"/>
  <c r="BJ371" s="1"/>
  <c r="BJ372" s="1"/>
  <c r="BJ373" s="1"/>
  <c r="BJ374" s="1"/>
  <c r="BJ375" s="1"/>
  <c r="BJ376" s="1"/>
  <c r="BJ377" s="1"/>
  <c r="BJ378" s="1"/>
  <c r="BJ379" s="1"/>
  <c r="BJ380" s="1"/>
  <c r="BJ381" s="1"/>
  <c r="BJ382" s="1"/>
  <c r="BJ383" s="1"/>
  <c r="BJ384" s="1"/>
  <c r="BJ385" s="1"/>
  <c r="BJ386" s="1"/>
  <c r="BJ387" s="1"/>
  <c r="BJ388" s="1"/>
  <c r="AX487"/>
  <c r="AT487"/>
  <c r="AP487"/>
  <c r="AL487"/>
  <c r="AH487"/>
  <c r="AD487"/>
  <c r="S428"/>
  <c r="Q428"/>
  <c r="O428"/>
  <c r="M428"/>
  <c r="K428"/>
  <c r="I428"/>
  <c r="G428"/>
  <c r="E428"/>
  <c r="C428"/>
  <c r="AD427"/>
  <c r="Z427"/>
  <c r="V427"/>
  <c r="BT369"/>
  <c r="BT370" s="1"/>
  <c r="BT371" s="1"/>
  <c r="BT372" s="1"/>
  <c r="BT373" s="1"/>
  <c r="BT374" s="1"/>
  <c r="BT375" s="1"/>
  <c r="BT376" s="1"/>
  <c r="BT377" s="1"/>
  <c r="BT378" s="1"/>
  <c r="BT379" s="1"/>
  <c r="BT380" s="1"/>
  <c r="BT381" s="1"/>
  <c r="BT382" s="1"/>
  <c r="BT383" s="1"/>
  <c r="BT384" s="1"/>
  <c r="BT385" s="1"/>
  <c r="BT386" s="1"/>
  <c r="BT387" s="1"/>
  <c r="BT388" s="1"/>
  <c r="BL369"/>
  <c r="BL370" s="1"/>
  <c r="BL371" s="1"/>
  <c r="BL372" s="1"/>
  <c r="BL373" s="1"/>
  <c r="BL374" s="1"/>
  <c r="BL375" s="1"/>
  <c r="BL376" s="1"/>
  <c r="BL377" s="1"/>
  <c r="BL378" s="1"/>
  <c r="BL379" s="1"/>
  <c r="BL380" s="1"/>
  <c r="BL381" s="1"/>
  <c r="BL382" s="1"/>
  <c r="BL383" s="1"/>
  <c r="BL384" s="1"/>
  <c r="BL385" s="1"/>
  <c r="BL386" s="1"/>
  <c r="BL387" s="1"/>
  <c r="BL388" s="1"/>
  <c r="BD369"/>
  <c r="BD370" s="1"/>
  <c r="BD371" s="1"/>
  <c r="BD372" s="1"/>
  <c r="BD373" s="1"/>
  <c r="BD374" s="1"/>
  <c r="BD375" s="1"/>
  <c r="BD376" s="1"/>
  <c r="BD377" s="1"/>
  <c r="BD378" s="1"/>
  <c r="BD379" s="1"/>
  <c r="BD380" s="1"/>
  <c r="BD381" s="1"/>
  <c r="BD382" s="1"/>
  <c r="BD383" s="1"/>
  <c r="BD384" s="1"/>
  <c r="BD385" s="1"/>
  <c r="BD386" s="1"/>
  <c r="BD387" s="1"/>
  <c r="BD388" s="1"/>
  <c r="CP369"/>
  <c r="CP370" s="1"/>
  <c r="CP371" s="1"/>
  <c r="CP372" s="1"/>
  <c r="CP373" s="1"/>
  <c r="CP374" s="1"/>
  <c r="CP375" s="1"/>
  <c r="CP376" s="1"/>
  <c r="CP377" s="1"/>
  <c r="CP378" s="1"/>
  <c r="CP379" s="1"/>
  <c r="CP380" s="1"/>
  <c r="CP381" s="1"/>
  <c r="CP382" s="1"/>
  <c r="CP383" s="1"/>
  <c r="CP384" s="1"/>
  <c r="CP385" s="1"/>
  <c r="CP386" s="1"/>
  <c r="CP387" s="1"/>
  <c r="CP388" s="1"/>
  <c r="CH369"/>
  <c r="CH370" s="1"/>
  <c r="CH371" s="1"/>
  <c r="CH372" s="1"/>
  <c r="CH373" s="1"/>
  <c r="CH374" s="1"/>
  <c r="CH375" s="1"/>
  <c r="CH376" s="1"/>
  <c r="CH377" s="1"/>
  <c r="CH378" s="1"/>
  <c r="CH379" s="1"/>
  <c r="CH380" s="1"/>
  <c r="CH381" s="1"/>
  <c r="CH382" s="1"/>
  <c r="CH383" s="1"/>
  <c r="CH384" s="1"/>
  <c r="CH385" s="1"/>
  <c r="CH386" s="1"/>
  <c r="CH387" s="1"/>
  <c r="CH388" s="1"/>
  <c r="BN369"/>
  <c r="BN370" s="1"/>
  <c r="BN371" s="1"/>
  <c r="BN372" s="1"/>
  <c r="BN373" s="1"/>
  <c r="BN374" s="1"/>
  <c r="BN375" s="1"/>
  <c r="BN376" s="1"/>
  <c r="BN377" s="1"/>
  <c r="BN378" s="1"/>
  <c r="BN379" s="1"/>
  <c r="BN380" s="1"/>
  <c r="BN381" s="1"/>
  <c r="BN382" s="1"/>
  <c r="BN383" s="1"/>
  <c r="BN384" s="1"/>
  <c r="BN385" s="1"/>
  <c r="BN386" s="1"/>
  <c r="BN387" s="1"/>
  <c r="BN388" s="1"/>
  <c r="DB369"/>
  <c r="DB370" s="1"/>
  <c r="DB371" s="1"/>
  <c r="DB372" s="1"/>
  <c r="DB373" s="1"/>
  <c r="DB374" s="1"/>
  <c r="DB375" s="1"/>
  <c r="DB376" s="1"/>
  <c r="DB377" s="1"/>
  <c r="DB378" s="1"/>
  <c r="DB379" s="1"/>
  <c r="DB380" s="1"/>
  <c r="DB381" s="1"/>
  <c r="DB382" s="1"/>
  <c r="DB383" s="1"/>
  <c r="DB384" s="1"/>
  <c r="DB385" s="1"/>
  <c r="DB386" s="1"/>
  <c r="DB387" s="1"/>
  <c r="DB388" s="1"/>
  <c r="CT369"/>
  <c r="CT370" s="1"/>
  <c r="CT371" s="1"/>
  <c r="CT372" s="1"/>
  <c r="CT373" s="1"/>
  <c r="CT374" s="1"/>
  <c r="CT375" s="1"/>
  <c r="CT376" s="1"/>
  <c r="CT377" s="1"/>
  <c r="CT378" s="1"/>
  <c r="CT379" s="1"/>
  <c r="CT380" s="1"/>
  <c r="CT381" s="1"/>
  <c r="CT382" s="1"/>
  <c r="CT383" s="1"/>
  <c r="CT384" s="1"/>
  <c r="CT385" s="1"/>
  <c r="CT386" s="1"/>
  <c r="CT387" s="1"/>
  <c r="CT388" s="1"/>
  <c r="CL369"/>
  <c r="CL370" s="1"/>
  <c r="CL371" s="1"/>
  <c r="CL372" s="1"/>
  <c r="CL373" s="1"/>
  <c r="CL374" s="1"/>
  <c r="CL375" s="1"/>
  <c r="CL376" s="1"/>
  <c r="CL377" s="1"/>
  <c r="CL378" s="1"/>
  <c r="CL379" s="1"/>
  <c r="CL380" s="1"/>
  <c r="CL381" s="1"/>
  <c r="CL382" s="1"/>
  <c r="CL383" s="1"/>
  <c r="CL384" s="1"/>
  <c r="CL385" s="1"/>
  <c r="CL386" s="1"/>
  <c r="CL387" s="1"/>
  <c r="CL388" s="1"/>
  <c r="CD369"/>
  <c r="CD370" s="1"/>
  <c r="CD371" s="1"/>
  <c r="CD372" s="1"/>
  <c r="CD373" s="1"/>
  <c r="CD374" s="1"/>
  <c r="CD375" s="1"/>
  <c r="CD376" s="1"/>
  <c r="CD377" s="1"/>
  <c r="CD378" s="1"/>
  <c r="CD379" s="1"/>
  <c r="CD380" s="1"/>
  <c r="CD381" s="1"/>
  <c r="CD382" s="1"/>
  <c r="CD383" s="1"/>
  <c r="CD384" s="1"/>
  <c r="CD385" s="1"/>
  <c r="CD386" s="1"/>
  <c r="CD387" s="1"/>
  <c r="CD388" s="1"/>
  <c r="BZ369"/>
  <c r="BZ370" s="1"/>
  <c r="BZ371" s="1"/>
  <c r="BZ372" s="1"/>
  <c r="BZ373" s="1"/>
  <c r="BZ374" s="1"/>
  <c r="BZ375" s="1"/>
  <c r="BZ376" s="1"/>
  <c r="BZ377" s="1"/>
  <c r="BZ378" s="1"/>
  <c r="BZ379" s="1"/>
  <c r="BZ380" s="1"/>
  <c r="BZ381" s="1"/>
  <c r="BZ382" s="1"/>
  <c r="BZ383" s="1"/>
  <c r="BZ384" s="1"/>
  <c r="BZ385" s="1"/>
  <c r="BZ386" s="1"/>
  <c r="BZ387" s="1"/>
  <c r="BZ388" s="1"/>
  <c r="BF369"/>
  <c r="BF370" s="1"/>
  <c r="BF371" s="1"/>
  <c r="BF372" s="1"/>
  <c r="BF373" s="1"/>
  <c r="BF374" s="1"/>
  <c r="BF375" s="1"/>
  <c r="BF376" s="1"/>
  <c r="BF377" s="1"/>
  <c r="BF378" s="1"/>
  <c r="BF379" s="1"/>
  <c r="BF380" s="1"/>
  <c r="BF381" s="1"/>
  <c r="BF382" s="1"/>
  <c r="BF383" s="1"/>
  <c r="BF384" s="1"/>
  <c r="BF385" s="1"/>
  <c r="BF386" s="1"/>
  <c r="BF387" s="1"/>
  <c r="BF388" s="1"/>
  <c r="BW345"/>
  <c r="BV345"/>
  <c r="BN345"/>
  <c r="BF345"/>
  <c r="BY344"/>
  <c r="BQ344"/>
  <c r="BI344"/>
  <c r="BR368"/>
  <c r="BR369" s="1"/>
  <c r="BR370" s="1"/>
  <c r="BR371" s="1"/>
  <c r="BR372" s="1"/>
  <c r="BR373" s="1"/>
  <c r="BR374" s="1"/>
  <c r="BR375" s="1"/>
  <c r="BR376" s="1"/>
  <c r="BR377" s="1"/>
  <c r="BR378" s="1"/>
  <c r="BR379" s="1"/>
  <c r="BR380" s="1"/>
  <c r="BR381" s="1"/>
  <c r="BR382" s="1"/>
  <c r="BR383" s="1"/>
  <c r="BR384" s="1"/>
  <c r="BR385" s="1"/>
  <c r="BR386" s="1"/>
  <c r="BR387" s="1"/>
  <c r="BR388" s="1"/>
  <c r="CT346"/>
  <c r="CD346"/>
  <c r="AU346"/>
  <c r="AU347" s="1"/>
  <c r="AU348" s="1"/>
  <c r="AU349" s="1"/>
  <c r="AU350" s="1"/>
  <c r="AU351" s="1"/>
  <c r="AU352" s="1"/>
  <c r="AU353" s="1"/>
  <c r="AU354" s="1"/>
  <c r="AU355" s="1"/>
  <c r="AU356" s="1"/>
  <c r="AU357" s="1"/>
  <c r="AU358" s="1"/>
  <c r="AU359" s="1"/>
  <c r="AU360" s="1"/>
  <c r="AU361" s="1"/>
  <c r="AU362" s="1"/>
  <c r="AU363" s="1"/>
  <c r="AM346"/>
  <c r="AM347" s="1"/>
  <c r="AM348" s="1"/>
  <c r="AM349" s="1"/>
  <c r="AM350" s="1"/>
  <c r="AM351" s="1"/>
  <c r="AM352" s="1"/>
  <c r="AM353" s="1"/>
  <c r="AM354" s="1"/>
  <c r="AM355" s="1"/>
  <c r="AM356" s="1"/>
  <c r="AM357" s="1"/>
  <c r="AM358" s="1"/>
  <c r="AM359" s="1"/>
  <c r="AM360" s="1"/>
  <c r="AM361" s="1"/>
  <c r="AM362" s="1"/>
  <c r="AM363" s="1"/>
  <c r="AE346"/>
  <c r="AE347" s="1"/>
  <c r="AE348" s="1"/>
  <c r="AE349" s="1"/>
  <c r="AE350" s="1"/>
  <c r="AE351" s="1"/>
  <c r="AE352" s="1"/>
  <c r="AE353" s="1"/>
  <c r="AE354" s="1"/>
  <c r="AE355" s="1"/>
  <c r="AE356" s="1"/>
  <c r="AE357" s="1"/>
  <c r="AE358" s="1"/>
  <c r="AE359" s="1"/>
  <c r="AE360" s="1"/>
  <c r="AE361" s="1"/>
  <c r="AE362" s="1"/>
  <c r="AE363" s="1"/>
  <c r="W346"/>
  <c r="W347" s="1"/>
  <c r="W348" s="1"/>
  <c r="W349" s="1"/>
  <c r="W350" s="1"/>
  <c r="W351" s="1"/>
  <c r="W352" s="1"/>
  <c r="W353" s="1"/>
  <c r="W354" s="1"/>
  <c r="W355" s="1"/>
  <c r="W356" s="1"/>
  <c r="W357" s="1"/>
  <c r="W358" s="1"/>
  <c r="W359" s="1"/>
  <c r="W360" s="1"/>
  <c r="W361" s="1"/>
  <c r="W362" s="1"/>
  <c r="W363" s="1"/>
  <c r="O346"/>
  <c r="O347" s="1"/>
  <c r="O348" s="1"/>
  <c r="O349" s="1"/>
  <c r="O350" s="1"/>
  <c r="O351" s="1"/>
  <c r="O352" s="1"/>
  <c r="O353" s="1"/>
  <c r="O354" s="1"/>
  <c r="O355" s="1"/>
  <c r="O356" s="1"/>
  <c r="O357" s="1"/>
  <c r="O358" s="1"/>
  <c r="O359" s="1"/>
  <c r="O360" s="1"/>
  <c r="O361" s="1"/>
  <c r="O362" s="1"/>
  <c r="O363" s="1"/>
  <c r="G346"/>
  <c r="G347" s="1"/>
  <c r="G348" s="1"/>
  <c r="G349" s="1"/>
  <c r="G350" s="1"/>
  <c r="G351" s="1"/>
  <c r="G352" s="1"/>
  <c r="G353" s="1"/>
  <c r="G354" s="1"/>
  <c r="G355" s="1"/>
  <c r="G356" s="1"/>
  <c r="G357" s="1"/>
  <c r="G358" s="1"/>
  <c r="G359" s="1"/>
  <c r="G360" s="1"/>
  <c r="G361" s="1"/>
  <c r="G362" s="1"/>
  <c r="G363" s="1"/>
  <c r="CA345"/>
  <c r="BZ345"/>
  <c r="BS345"/>
  <c r="BR345"/>
  <c r="BJ345"/>
  <c r="DB343"/>
  <c r="CL343"/>
  <c r="BE343"/>
  <c r="CY343"/>
  <c r="CU343"/>
  <c r="CQ343"/>
  <c r="CM343"/>
  <c r="CI343"/>
  <c r="CE343"/>
  <c r="AW343"/>
  <c r="AW344" s="1"/>
  <c r="AW345" s="1"/>
  <c r="AW346" s="1"/>
  <c r="AW347" s="1"/>
  <c r="AW348" s="1"/>
  <c r="AW349" s="1"/>
  <c r="AW350" s="1"/>
  <c r="AW351" s="1"/>
  <c r="AW352" s="1"/>
  <c r="AW353" s="1"/>
  <c r="AW354" s="1"/>
  <c r="AW355" s="1"/>
  <c r="AW356" s="1"/>
  <c r="AW357" s="1"/>
  <c r="AW358" s="1"/>
  <c r="AW359" s="1"/>
  <c r="AW360" s="1"/>
  <c r="AW361" s="1"/>
  <c r="AW362" s="1"/>
  <c r="AW363" s="1"/>
  <c r="AO343"/>
  <c r="AO344" s="1"/>
  <c r="AO345" s="1"/>
  <c r="AO346" s="1"/>
  <c r="AO347" s="1"/>
  <c r="AO348" s="1"/>
  <c r="AO349" s="1"/>
  <c r="AO350" s="1"/>
  <c r="AO351" s="1"/>
  <c r="AO352" s="1"/>
  <c r="AO353" s="1"/>
  <c r="AO354" s="1"/>
  <c r="AO355" s="1"/>
  <c r="AO356" s="1"/>
  <c r="AO357" s="1"/>
  <c r="AO358" s="1"/>
  <c r="AO359" s="1"/>
  <c r="AO360" s="1"/>
  <c r="AO361" s="1"/>
  <c r="AO362" s="1"/>
  <c r="AO363" s="1"/>
  <c r="AG343"/>
  <c r="AG344" s="1"/>
  <c r="AG345" s="1"/>
  <c r="AG346" s="1"/>
  <c r="AG347" s="1"/>
  <c r="AG348" s="1"/>
  <c r="AG349" s="1"/>
  <c r="AG350" s="1"/>
  <c r="AG351" s="1"/>
  <c r="AG352" s="1"/>
  <c r="AG353" s="1"/>
  <c r="AG354" s="1"/>
  <c r="AG355" s="1"/>
  <c r="AG356" s="1"/>
  <c r="AG357" s="1"/>
  <c r="AG358" s="1"/>
  <c r="AG359" s="1"/>
  <c r="AG360" s="1"/>
  <c r="AG361" s="1"/>
  <c r="AG362" s="1"/>
  <c r="AG363" s="1"/>
  <c r="DA343"/>
  <c r="CW343"/>
  <c r="CS343"/>
  <c r="CO343"/>
  <c r="CK343"/>
  <c r="CG343"/>
  <c r="CC343"/>
  <c r="BO164"/>
  <c r="BG164"/>
  <c r="AT156"/>
  <c r="AT157" s="1"/>
  <c r="AT158" s="1"/>
  <c r="AL154"/>
  <c r="AL155" s="1"/>
  <c r="AL156" s="1"/>
  <c r="AL157" s="1"/>
  <c r="AL158" s="1"/>
  <c r="AZ154"/>
  <c r="AZ155" s="1"/>
  <c r="AZ156" s="1"/>
  <c r="AZ157" s="1"/>
  <c r="AZ158" s="1"/>
  <c r="AV154"/>
  <c r="AV155" s="1"/>
  <c r="AV156" s="1"/>
  <c r="AV157" s="1"/>
  <c r="AV158" s="1"/>
  <c r="AR154"/>
  <c r="AR155" s="1"/>
  <c r="AR156" s="1"/>
  <c r="AR157" s="1"/>
  <c r="AR158" s="1"/>
  <c r="AN154"/>
  <c r="AN155" s="1"/>
  <c r="AN156" s="1"/>
  <c r="AN157" s="1"/>
  <c r="AN158" s="1"/>
  <c r="AJ154"/>
  <c r="AJ155" s="1"/>
  <c r="AJ156" s="1"/>
  <c r="AJ157" s="1"/>
  <c r="AJ158" s="1"/>
  <c r="BI162"/>
  <c r="BI163" s="1"/>
  <c r="X163"/>
  <c r="X164" s="1"/>
  <c r="X165" s="1"/>
  <c r="X166" s="1"/>
  <c r="X167" s="1"/>
  <c r="X168" s="1"/>
  <c r="X169" s="1"/>
  <c r="X170" s="1"/>
  <c r="X171" s="1"/>
  <c r="X172" s="1"/>
  <c r="X173" s="1"/>
  <c r="X174" s="1"/>
  <c r="X175" s="1"/>
  <c r="X176" s="1"/>
  <c r="X177" s="1"/>
  <c r="X178" s="1"/>
  <c r="X179" s="1"/>
  <c r="X180" s="1"/>
  <c r="X181" s="1"/>
  <c r="X182" s="1"/>
  <c r="X183" s="1"/>
  <c r="X184" s="1"/>
  <c r="X185" s="1"/>
  <c r="X186" s="1"/>
  <c r="X187" s="1"/>
  <c r="X188" s="1"/>
  <c r="X189" s="1"/>
  <c r="AX163"/>
  <c r="AT163"/>
  <c r="AP163"/>
  <c r="BB152"/>
  <c r="BB153" s="1"/>
  <c r="BB154" s="1"/>
  <c r="BB155" s="1"/>
  <c r="BB156" s="1"/>
  <c r="BB157" s="1"/>
  <c r="BB158" s="1"/>
  <c r="AP154"/>
  <c r="AP155" s="1"/>
  <c r="AP156" s="1"/>
  <c r="AP157" s="1"/>
  <c r="AP158" s="1"/>
  <c r="AH154"/>
  <c r="AH155" s="1"/>
  <c r="AH156" s="1"/>
  <c r="AH157" s="1"/>
  <c r="AH158" s="1"/>
  <c r="BD152"/>
  <c r="BD153" s="1"/>
  <c r="BD154" s="1"/>
  <c r="BD155" s="1"/>
  <c r="BD156" s="1"/>
  <c r="BD157" s="1"/>
  <c r="BD158" s="1"/>
  <c r="AP119"/>
  <c r="AP120" s="1"/>
  <c r="AP121" s="1"/>
  <c r="AP122" s="1"/>
  <c r="AP123" s="1"/>
  <c r="AP124" s="1"/>
  <c r="AP125" s="1"/>
  <c r="AP126" s="1"/>
  <c r="AP127" s="1"/>
  <c r="AL119"/>
  <c r="AL120" s="1"/>
  <c r="AL121" s="1"/>
  <c r="AL122" s="1"/>
  <c r="AL123" s="1"/>
  <c r="AL124" s="1"/>
  <c r="AL125" s="1"/>
  <c r="AL126" s="1"/>
  <c r="AL127" s="1"/>
  <c r="AH119"/>
  <c r="AH120" s="1"/>
  <c r="AH121" s="1"/>
  <c r="AH122" s="1"/>
  <c r="AH123" s="1"/>
  <c r="AH124" s="1"/>
  <c r="AH125" s="1"/>
  <c r="AH126" s="1"/>
  <c r="AH127" s="1"/>
  <c r="AX118"/>
  <c r="AX119" s="1"/>
  <c r="AX120" s="1"/>
  <c r="AX121" s="1"/>
  <c r="AX122" s="1"/>
  <c r="AX123" s="1"/>
  <c r="AX124" s="1"/>
  <c r="AX125" s="1"/>
  <c r="AX126" s="1"/>
  <c r="AX127" s="1"/>
  <c r="BB118"/>
  <c r="BB119" s="1"/>
  <c r="BB120" s="1"/>
  <c r="BB121" s="1"/>
  <c r="BB122" s="1"/>
  <c r="BB123" s="1"/>
  <c r="BB124" s="1"/>
  <c r="BB125" s="1"/>
  <c r="BB126" s="1"/>
  <c r="BB127" s="1"/>
  <c r="AT119"/>
  <c r="AT120" s="1"/>
  <c r="AT121" s="1"/>
  <c r="AT122" s="1"/>
  <c r="AT123" s="1"/>
  <c r="AT124" s="1"/>
  <c r="AT125" s="1"/>
  <c r="AT126" s="1"/>
  <c r="AT127" s="1"/>
  <c r="Z428" l="1"/>
  <c r="Y21" i="45"/>
  <c r="C429" i="40"/>
  <c r="B22" i="45"/>
  <c r="G429" i="40"/>
  <c r="F22" i="45"/>
  <c r="K429" i="40"/>
  <c r="J22" i="45"/>
  <c r="O429" i="40"/>
  <c r="N22" i="45"/>
  <c r="S429" i="40"/>
  <c r="R22" i="45"/>
  <c r="W438" i="40"/>
  <c r="V31" i="45"/>
  <c r="Y438" i="40"/>
  <c r="X31" i="45"/>
  <c r="AE438" i="40"/>
  <c r="AD31" i="45"/>
  <c r="F439" i="40"/>
  <c r="E32" i="45"/>
  <c r="J439" i="40"/>
  <c r="I32" i="45"/>
  <c r="N438" i="40"/>
  <c r="M31" i="45"/>
  <c r="R438" i="40"/>
  <c r="Q31" i="45"/>
  <c r="X438" i="40"/>
  <c r="W31" i="45"/>
  <c r="AA428" i="40"/>
  <c r="Z21" i="45"/>
  <c r="H429" i="40"/>
  <c r="G22" i="45"/>
  <c r="P429" i="40"/>
  <c r="O22" i="45"/>
  <c r="AB429" i="40"/>
  <c r="AA22" i="45"/>
  <c r="CN368" i="40"/>
  <c r="CN369" s="1"/>
  <c r="CN370" s="1"/>
  <c r="CN371" s="1"/>
  <c r="CN372" s="1"/>
  <c r="CN373" s="1"/>
  <c r="CN374" s="1"/>
  <c r="CN375" s="1"/>
  <c r="CN376" s="1"/>
  <c r="CN377" s="1"/>
  <c r="CN378" s="1"/>
  <c r="CN379" s="1"/>
  <c r="CN380" s="1"/>
  <c r="CN381" s="1"/>
  <c r="CN382" s="1"/>
  <c r="CN383" s="1"/>
  <c r="CN384" s="1"/>
  <c r="CN385" s="1"/>
  <c r="CN386" s="1"/>
  <c r="CN387" s="1"/>
  <c r="CN388" s="1"/>
  <c r="CV368"/>
  <c r="CV369" s="1"/>
  <c r="CV370" s="1"/>
  <c r="CV371" s="1"/>
  <c r="CV372" s="1"/>
  <c r="CV373" s="1"/>
  <c r="CV374" s="1"/>
  <c r="CV375" s="1"/>
  <c r="CV376" s="1"/>
  <c r="CV377" s="1"/>
  <c r="CV378" s="1"/>
  <c r="CV379" s="1"/>
  <c r="CV380" s="1"/>
  <c r="CV381" s="1"/>
  <c r="CV382" s="1"/>
  <c r="CV383" s="1"/>
  <c r="CV384" s="1"/>
  <c r="CV385" s="1"/>
  <c r="CV386" s="1"/>
  <c r="CV387" s="1"/>
  <c r="CV388" s="1"/>
  <c r="V428"/>
  <c r="U21" i="45"/>
  <c r="AD428" i="40"/>
  <c r="AC21" i="45"/>
  <c r="E429" i="40"/>
  <c r="D22" i="45"/>
  <c r="I429" i="40"/>
  <c r="H22" i="45"/>
  <c r="M429" i="40"/>
  <c r="L22" i="45"/>
  <c r="Q429" i="40"/>
  <c r="P22" i="45"/>
  <c r="AE370" i="40"/>
  <c r="AE371" s="1"/>
  <c r="AE372" s="1"/>
  <c r="AE373" s="1"/>
  <c r="AE374" s="1"/>
  <c r="AE375" s="1"/>
  <c r="AE376" s="1"/>
  <c r="AE377" s="1"/>
  <c r="AE378" s="1"/>
  <c r="AE379" s="1"/>
  <c r="AE380" s="1"/>
  <c r="AE381" s="1"/>
  <c r="AE382" s="1"/>
  <c r="AE383" s="1"/>
  <c r="AE384" s="1"/>
  <c r="AE385" s="1"/>
  <c r="AE386" s="1"/>
  <c r="AE387" s="1"/>
  <c r="AE388" s="1"/>
  <c r="AU370"/>
  <c r="AU371" s="1"/>
  <c r="AU372" s="1"/>
  <c r="AU373" s="1"/>
  <c r="AU374" s="1"/>
  <c r="AU375" s="1"/>
  <c r="AU376" s="1"/>
  <c r="AU377" s="1"/>
  <c r="AU378" s="1"/>
  <c r="AU379" s="1"/>
  <c r="AU380" s="1"/>
  <c r="AU381" s="1"/>
  <c r="AU382" s="1"/>
  <c r="AU383" s="1"/>
  <c r="AU384" s="1"/>
  <c r="AU385" s="1"/>
  <c r="AU386" s="1"/>
  <c r="AU387" s="1"/>
  <c r="AU388" s="1"/>
  <c r="BP369"/>
  <c r="O370"/>
  <c r="O371" s="1"/>
  <c r="O372" s="1"/>
  <c r="O373" s="1"/>
  <c r="O374" s="1"/>
  <c r="O375" s="1"/>
  <c r="O376" s="1"/>
  <c r="O377" s="1"/>
  <c r="O378" s="1"/>
  <c r="O379" s="1"/>
  <c r="O380" s="1"/>
  <c r="O381" s="1"/>
  <c r="O382" s="1"/>
  <c r="O383" s="1"/>
  <c r="O384" s="1"/>
  <c r="O385" s="1"/>
  <c r="O386" s="1"/>
  <c r="O387" s="1"/>
  <c r="O388" s="1"/>
  <c r="D429"/>
  <c r="C22" i="45"/>
  <c r="L429" i="40"/>
  <c r="K22" i="45"/>
  <c r="T429" i="40"/>
  <c r="S22" i="45"/>
  <c r="U438" i="40"/>
  <c r="T31" i="45"/>
  <c r="AC438" i="40"/>
  <c r="AB31" i="45"/>
  <c r="CF368" i="40"/>
  <c r="CF369" s="1"/>
  <c r="CF370" s="1"/>
  <c r="CF371" s="1"/>
  <c r="CF372" s="1"/>
  <c r="CF373" s="1"/>
  <c r="CF374" s="1"/>
  <c r="CF375" s="1"/>
  <c r="CF376" s="1"/>
  <c r="CF377" s="1"/>
  <c r="CF378" s="1"/>
  <c r="CF379" s="1"/>
  <c r="CF380" s="1"/>
  <c r="CF381" s="1"/>
  <c r="CF382" s="1"/>
  <c r="CF383" s="1"/>
  <c r="CF384" s="1"/>
  <c r="CF385" s="1"/>
  <c r="CF386" s="1"/>
  <c r="CF387" s="1"/>
  <c r="CF388" s="1"/>
  <c r="BM344"/>
  <c r="K21" i="43"/>
  <c r="BL347" i="40"/>
  <c r="J24" i="43"/>
  <c r="AR164" i="40"/>
  <c r="BK164"/>
  <c r="AQ165"/>
  <c r="E22" i="42"/>
  <c r="AY165" i="40"/>
  <c r="M22" i="42"/>
  <c r="N22"/>
  <c r="AZ165" i="40"/>
  <c r="CM488"/>
  <c r="CM489" s="1"/>
  <c r="CM490" s="1"/>
  <c r="CM491" s="1"/>
  <c r="CM492" s="1"/>
  <c r="CM493" s="1"/>
  <c r="CM494" s="1"/>
  <c r="CM495" s="1"/>
  <c r="CM496" s="1"/>
  <c r="CM497" s="1"/>
  <c r="CM498" s="1"/>
  <c r="CM499" s="1"/>
  <c r="CM500" s="1"/>
  <c r="CM501" s="1"/>
  <c r="CM502" s="1"/>
  <c r="CM503" s="1"/>
  <c r="CM504" s="1"/>
  <c r="CM505" s="1"/>
  <c r="CM506" s="1"/>
  <c r="CM507" s="1"/>
  <c r="CM508" s="1"/>
  <c r="CM509" s="1"/>
  <c r="CM510" s="1"/>
  <c r="CM511" s="1"/>
  <c r="CM512" s="1"/>
  <c r="CM513" s="1"/>
  <c r="CB488"/>
  <c r="AC489"/>
  <c r="AC490" s="1"/>
  <c r="AC491" s="1"/>
  <c r="AC492" s="1"/>
  <c r="AC493" s="1"/>
  <c r="AC494" s="1"/>
  <c r="AC495" s="1"/>
  <c r="AC496" s="1"/>
  <c r="AC497" s="1"/>
  <c r="AC498" s="1"/>
  <c r="AC499" s="1"/>
  <c r="AC500" s="1"/>
  <c r="AC501" s="1"/>
  <c r="AC502" s="1"/>
  <c r="AC503" s="1"/>
  <c r="AC504" s="1"/>
  <c r="AC505" s="1"/>
  <c r="AC506" s="1"/>
  <c r="AC507" s="1"/>
  <c r="AC508" s="1"/>
  <c r="AC509" s="1"/>
  <c r="AC510" s="1"/>
  <c r="AC511" s="1"/>
  <c r="AC512" s="1"/>
  <c r="AC513" s="1"/>
  <c r="CJ488"/>
  <c r="AK489"/>
  <c r="AK490" s="1"/>
  <c r="AK491" s="1"/>
  <c r="AK492" s="1"/>
  <c r="AK493" s="1"/>
  <c r="AK494" s="1"/>
  <c r="AK495" s="1"/>
  <c r="AK496" s="1"/>
  <c r="AK497" s="1"/>
  <c r="AK498" s="1"/>
  <c r="AK499" s="1"/>
  <c r="AK500" s="1"/>
  <c r="AK501" s="1"/>
  <c r="AK502" s="1"/>
  <c r="AK503" s="1"/>
  <c r="AK504" s="1"/>
  <c r="AK505" s="1"/>
  <c r="AK506" s="1"/>
  <c r="AK507" s="1"/>
  <c r="AK508" s="1"/>
  <c r="AK509" s="1"/>
  <c r="AK510" s="1"/>
  <c r="AK511" s="1"/>
  <c r="AK512" s="1"/>
  <c r="AK513" s="1"/>
  <c r="CR488"/>
  <c r="AS489"/>
  <c r="AS490" s="1"/>
  <c r="AS491" s="1"/>
  <c r="AS492" s="1"/>
  <c r="AS493" s="1"/>
  <c r="AS494" s="1"/>
  <c r="AS495" s="1"/>
  <c r="AS496" s="1"/>
  <c r="AS497" s="1"/>
  <c r="AS498" s="1"/>
  <c r="AS499" s="1"/>
  <c r="AS500" s="1"/>
  <c r="AS501" s="1"/>
  <c r="AS502" s="1"/>
  <c r="AS503" s="1"/>
  <c r="AS504" s="1"/>
  <c r="AS505" s="1"/>
  <c r="AS506" s="1"/>
  <c r="AS507" s="1"/>
  <c r="AS508" s="1"/>
  <c r="AS509" s="1"/>
  <c r="AS510" s="1"/>
  <c r="AS511" s="1"/>
  <c r="AS512" s="1"/>
  <c r="AS513" s="1"/>
  <c r="BF488"/>
  <c r="G489"/>
  <c r="G490" s="1"/>
  <c r="G491" s="1"/>
  <c r="G492" s="1"/>
  <c r="G493" s="1"/>
  <c r="G494" s="1"/>
  <c r="G495" s="1"/>
  <c r="G496" s="1"/>
  <c r="G497" s="1"/>
  <c r="G498" s="1"/>
  <c r="G499" s="1"/>
  <c r="G500" s="1"/>
  <c r="G501" s="1"/>
  <c r="G502" s="1"/>
  <c r="G503" s="1"/>
  <c r="G504" s="1"/>
  <c r="G505" s="1"/>
  <c r="G506" s="1"/>
  <c r="G507" s="1"/>
  <c r="G508" s="1"/>
  <c r="G509" s="1"/>
  <c r="G510" s="1"/>
  <c r="G511" s="1"/>
  <c r="G512" s="1"/>
  <c r="G513" s="1"/>
  <c r="BN488"/>
  <c r="O489"/>
  <c r="O490" s="1"/>
  <c r="O491" s="1"/>
  <c r="O492" s="1"/>
  <c r="O493" s="1"/>
  <c r="O494" s="1"/>
  <c r="O495" s="1"/>
  <c r="O496" s="1"/>
  <c r="O497" s="1"/>
  <c r="O498" s="1"/>
  <c r="O499" s="1"/>
  <c r="O500" s="1"/>
  <c r="O501" s="1"/>
  <c r="O502" s="1"/>
  <c r="O503" s="1"/>
  <c r="O504" s="1"/>
  <c r="O505" s="1"/>
  <c r="O506" s="1"/>
  <c r="O507" s="1"/>
  <c r="O508" s="1"/>
  <c r="O509" s="1"/>
  <c r="O510" s="1"/>
  <c r="O511" s="1"/>
  <c r="O512" s="1"/>
  <c r="O513" s="1"/>
  <c r="BV488"/>
  <c r="W489"/>
  <c r="W490" s="1"/>
  <c r="W491" s="1"/>
  <c r="W492" s="1"/>
  <c r="W493" s="1"/>
  <c r="W494" s="1"/>
  <c r="W495" s="1"/>
  <c r="W496" s="1"/>
  <c r="W497" s="1"/>
  <c r="W498" s="1"/>
  <c r="W499" s="1"/>
  <c r="W500" s="1"/>
  <c r="W501" s="1"/>
  <c r="W502" s="1"/>
  <c r="W503" s="1"/>
  <c r="W504" s="1"/>
  <c r="W505" s="1"/>
  <c r="W506" s="1"/>
  <c r="W507" s="1"/>
  <c r="W508" s="1"/>
  <c r="W509" s="1"/>
  <c r="W510" s="1"/>
  <c r="W511" s="1"/>
  <c r="W512" s="1"/>
  <c r="W513" s="1"/>
  <c r="BR488"/>
  <c r="BR489" s="1"/>
  <c r="BR490" s="1"/>
  <c r="BR491" s="1"/>
  <c r="BR492" s="1"/>
  <c r="BR493" s="1"/>
  <c r="BR494" s="1"/>
  <c r="BR495" s="1"/>
  <c r="BR496" s="1"/>
  <c r="BR497" s="1"/>
  <c r="BR498" s="1"/>
  <c r="BR499" s="1"/>
  <c r="BR500" s="1"/>
  <c r="BR501" s="1"/>
  <c r="BR502" s="1"/>
  <c r="BR503" s="1"/>
  <c r="BR504" s="1"/>
  <c r="BR505" s="1"/>
  <c r="BR506" s="1"/>
  <c r="BR507" s="1"/>
  <c r="BR508" s="1"/>
  <c r="BR509" s="1"/>
  <c r="BR510" s="1"/>
  <c r="BR511" s="1"/>
  <c r="BR512" s="1"/>
  <c r="BR513" s="1"/>
  <c r="BD488"/>
  <c r="BD489" s="1"/>
  <c r="BD490" s="1"/>
  <c r="BD491" s="1"/>
  <c r="BD492" s="1"/>
  <c r="BD493" s="1"/>
  <c r="BD494" s="1"/>
  <c r="BD495" s="1"/>
  <c r="BD496" s="1"/>
  <c r="BD497" s="1"/>
  <c r="BD498" s="1"/>
  <c r="BD499" s="1"/>
  <c r="BD500" s="1"/>
  <c r="BD501" s="1"/>
  <c r="BD502" s="1"/>
  <c r="BD503" s="1"/>
  <c r="BD504" s="1"/>
  <c r="BD505" s="1"/>
  <c r="BD506" s="1"/>
  <c r="BD507" s="1"/>
  <c r="BD508" s="1"/>
  <c r="BD509" s="1"/>
  <c r="BD510" s="1"/>
  <c r="BD511" s="1"/>
  <c r="BD512" s="1"/>
  <c r="BD513" s="1"/>
  <c r="BT488"/>
  <c r="BT489" s="1"/>
  <c r="BT490" s="1"/>
  <c r="BT491" s="1"/>
  <c r="BT492" s="1"/>
  <c r="BT493" s="1"/>
  <c r="BT494" s="1"/>
  <c r="BT495" s="1"/>
  <c r="BT496" s="1"/>
  <c r="BT497" s="1"/>
  <c r="BT498" s="1"/>
  <c r="BT499" s="1"/>
  <c r="BT500" s="1"/>
  <c r="BT501" s="1"/>
  <c r="BT502" s="1"/>
  <c r="BT503" s="1"/>
  <c r="BT504" s="1"/>
  <c r="BT505" s="1"/>
  <c r="BT506" s="1"/>
  <c r="BT507" s="1"/>
  <c r="BT508" s="1"/>
  <c r="BT509" s="1"/>
  <c r="BT510" s="1"/>
  <c r="BT511" s="1"/>
  <c r="BT512" s="1"/>
  <c r="BT513" s="1"/>
  <c r="CE488"/>
  <c r="CE489" s="1"/>
  <c r="CE490" s="1"/>
  <c r="CE491" s="1"/>
  <c r="CE492" s="1"/>
  <c r="CE493" s="1"/>
  <c r="CE494" s="1"/>
  <c r="CE495" s="1"/>
  <c r="CE496" s="1"/>
  <c r="CE497" s="1"/>
  <c r="CE498" s="1"/>
  <c r="CE499" s="1"/>
  <c r="CE500" s="1"/>
  <c r="CE501" s="1"/>
  <c r="CE502" s="1"/>
  <c r="CE503" s="1"/>
  <c r="CE504" s="1"/>
  <c r="CE505" s="1"/>
  <c r="CE506" s="1"/>
  <c r="CE507" s="1"/>
  <c r="CE508" s="1"/>
  <c r="CE509" s="1"/>
  <c r="CE510" s="1"/>
  <c r="CE511" s="1"/>
  <c r="CE512" s="1"/>
  <c r="CE513" s="1"/>
  <c r="CU488"/>
  <c r="CU489" s="1"/>
  <c r="CU490" s="1"/>
  <c r="CU491" s="1"/>
  <c r="CU492" s="1"/>
  <c r="CU493" s="1"/>
  <c r="CU494" s="1"/>
  <c r="CU495" s="1"/>
  <c r="CU496" s="1"/>
  <c r="CU497" s="1"/>
  <c r="CU498" s="1"/>
  <c r="CU499" s="1"/>
  <c r="CU500" s="1"/>
  <c r="CU501" s="1"/>
  <c r="CU502" s="1"/>
  <c r="CU503" s="1"/>
  <c r="CU504" s="1"/>
  <c r="CU505" s="1"/>
  <c r="CU506" s="1"/>
  <c r="CU507" s="1"/>
  <c r="CU508" s="1"/>
  <c r="CU509" s="1"/>
  <c r="CU510" s="1"/>
  <c r="CU511" s="1"/>
  <c r="CU512" s="1"/>
  <c r="CU513" s="1"/>
  <c r="BJ488"/>
  <c r="BJ489" s="1"/>
  <c r="BJ490" s="1"/>
  <c r="BJ491" s="1"/>
  <c r="BJ492" s="1"/>
  <c r="BJ493" s="1"/>
  <c r="BJ494" s="1"/>
  <c r="BJ495" s="1"/>
  <c r="BJ496" s="1"/>
  <c r="BJ497" s="1"/>
  <c r="BJ498" s="1"/>
  <c r="BJ499" s="1"/>
  <c r="BJ500" s="1"/>
  <c r="BJ501" s="1"/>
  <c r="BJ502" s="1"/>
  <c r="BJ503" s="1"/>
  <c r="BJ504" s="1"/>
  <c r="BJ505" s="1"/>
  <c r="BJ506" s="1"/>
  <c r="BJ507" s="1"/>
  <c r="BJ508" s="1"/>
  <c r="BJ509" s="1"/>
  <c r="BJ510" s="1"/>
  <c r="BJ511" s="1"/>
  <c r="BJ512" s="1"/>
  <c r="BJ513" s="1"/>
  <c r="BZ488"/>
  <c r="BZ489" s="1"/>
  <c r="BZ490" s="1"/>
  <c r="BZ491" s="1"/>
  <c r="BZ492" s="1"/>
  <c r="BZ493" s="1"/>
  <c r="BZ494" s="1"/>
  <c r="BZ495" s="1"/>
  <c r="BZ496" s="1"/>
  <c r="BZ497" s="1"/>
  <c r="BZ498" s="1"/>
  <c r="BZ499" s="1"/>
  <c r="BZ500" s="1"/>
  <c r="BZ501" s="1"/>
  <c r="BZ502" s="1"/>
  <c r="BZ503" s="1"/>
  <c r="BZ504" s="1"/>
  <c r="BZ505" s="1"/>
  <c r="BZ506" s="1"/>
  <c r="BZ507" s="1"/>
  <c r="BZ508" s="1"/>
  <c r="BZ509" s="1"/>
  <c r="BZ510" s="1"/>
  <c r="BZ511" s="1"/>
  <c r="BZ512" s="1"/>
  <c r="BZ513" s="1"/>
  <c r="BG428"/>
  <c r="BO428"/>
  <c r="CA428"/>
  <c r="BW428"/>
  <c r="BC428"/>
  <c r="BK428"/>
  <c r="BS428"/>
  <c r="BY427"/>
  <c r="BG345"/>
  <c r="E22" i="43"/>
  <c r="BO345" i="40"/>
  <c r="M22" i="43"/>
  <c r="R22"/>
  <c r="BT345" i="40"/>
  <c r="AH22" i="43"/>
  <c r="CJ345" i="40"/>
  <c r="CZ345"/>
  <c r="AX22" i="43"/>
  <c r="BK345" i="40"/>
  <c r="I22" i="43"/>
  <c r="BD347" i="40"/>
  <c r="B24" i="43"/>
  <c r="BU344" i="40"/>
  <c r="S21" i="43"/>
  <c r="CB345" i="40"/>
  <c r="Z22" i="43"/>
  <c r="CR345" i="40"/>
  <c r="AP22" i="43"/>
  <c r="BP168" i="40"/>
  <c r="AD25" i="42"/>
  <c r="C165" i="40"/>
  <c r="C166" s="1"/>
  <c r="C167" s="1"/>
  <c r="C168" s="1"/>
  <c r="C169" s="1"/>
  <c r="C170" s="1"/>
  <c r="C171" s="1"/>
  <c r="C172" s="1"/>
  <c r="C173" s="1"/>
  <c r="C174" s="1"/>
  <c r="C175" s="1"/>
  <c r="C176" s="1"/>
  <c r="C177" s="1"/>
  <c r="C178" s="1"/>
  <c r="C179" s="1"/>
  <c r="C180" s="1"/>
  <c r="C181" s="1"/>
  <c r="C182" s="1"/>
  <c r="C183" s="1"/>
  <c r="C184" s="1"/>
  <c r="C185" s="1"/>
  <c r="C186" s="1"/>
  <c r="C187" s="1"/>
  <c r="C188" s="1"/>
  <c r="C189" s="1"/>
  <c r="AN164"/>
  <c r="AW165"/>
  <c r="K22" i="42"/>
  <c r="AO166" i="40"/>
  <c r="C23" i="42"/>
  <c r="AU166" i="40"/>
  <c r="I23" i="42"/>
  <c r="BD167" i="40"/>
  <c r="R24" i="42"/>
  <c r="BH167" i="40"/>
  <c r="V24" i="42"/>
  <c r="BL167" i="40"/>
  <c r="Z24" i="42"/>
  <c r="BB167" i="40"/>
  <c r="P24" i="42"/>
  <c r="BF167" i="40"/>
  <c r="T24" i="42"/>
  <c r="BJ167" i="40"/>
  <c r="X24" i="42"/>
  <c r="AV168" i="40"/>
  <c r="J25" i="42"/>
  <c r="BC166" i="40"/>
  <c r="Q23" i="42"/>
  <c r="BM166" i="40"/>
  <c r="AA23" i="42"/>
  <c r="AS165" i="40"/>
  <c r="G22" i="42"/>
  <c r="BA165" i="40"/>
  <c r="O22" i="42"/>
  <c r="BE166" i="40"/>
  <c r="S23" i="42"/>
  <c r="AT164" i="40"/>
  <c r="H21" i="42"/>
  <c r="BO165" i="40"/>
  <c r="AC22" i="42"/>
  <c r="CC344" i="40"/>
  <c r="AA21" i="43"/>
  <c r="CK344" i="40"/>
  <c r="AI21" i="43"/>
  <c r="CS344" i="40"/>
  <c r="AQ21" i="43"/>
  <c r="DA344" i="40"/>
  <c r="AY21" i="43"/>
  <c r="CI344" i="40"/>
  <c r="AG21" i="43"/>
  <c r="CQ344" i="40"/>
  <c r="AO21" i="43"/>
  <c r="CY344" i="40"/>
  <c r="AW21" i="43"/>
  <c r="CL344" i="40"/>
  <c r="AJ21" i="43"/>
  <c r="BJ346" i="40"/>
  <c r="H23" i="43"/>
  <c r="BR346" i="40"/>
  <c r="P23" i="43"/>
  <c r="BZ346" i="40"/>
  <c r="X23" i="43"/>
  <c r="CD347" i="40"/>
  <c r="AB24" i="43"/>
  <c r="BI345" i="40"/>
  <c r="G22" i="43"/>
  <c r="BQ345" i="40"/>
  <c r="O22" i="43"/>
  <c r="BY345" i="40"/>
  <c r="W22" i="43"/>
  <c r="BW346" i="40"/>
  <c r="U23" i="43"/>
  <c r="AH488" i="40"/>
  <c r="AH489" s="1"/>
  <c r="AH490" s="1"/>
  <c r="AH491" s="1"/>
  <c r="AH492" s="1"/>
  <c r="AH493" s="1"/>
  <c r="AH494" s="1"/>
  <c r="AH495" s="1"/>
  <c r="AH496" s="1"/>
  <c r="AH497" s="1"/>
  <c r="AH498" s="1"/>
  <c r="AH499" s="1"/>
  <c r="AH500" s="1"/>
  <c r="AH501" s="1"/>
  <c r="AH502" s="1"/>
  <c r="AH503" s="1"/>
  <c r="AH504" s="1"/>
  <c r="AH505" s="1"/>
  <c r="AH506" s="1"/>
  <c r="AH507" s="1"/>
  <c r="AH508" s="1"/>
  <c r="AH509" s="1"/>
  <c r="AH510" s="1"/>
  <c r="AH511" s="1"/>
  <c r="AH512" s="1"/>
  <c r="AH513" s="1"/>
  <c r="CG487"/>
  <c r="AP488"/>
  <c r="AP489" s="1"/>
  <c r="AP490" s="1"/>
  <c r="AP491" s="1"/>
  <c r="AP492" s="1"/>
  <c r="AP493" s="1"/>
  <c r="AP494" s="1"/>
  <c r="AP495" s="1"/>
  <c r="AP496" s="1"/>
  <c r="AP497" s="1"/>
  <c r="AP498" s="1"/>
  <c r="AP499" s="1"/>
  <c r="AP500" s="1"/>
  <c r="AP501" s="1"/>
  <c r="AP502" s="1"/>
  <c r="AP503" s="1"/>
  <c r="AP504" s="1"/>
  <c r="AP505" s="1"/>
  <c r="AP506" s="1"/>
  <c r="AP507" s="1"/>
  <c r="AP508" s="1"/>
  <c r="AP509" s="1"/>
  <c r="AP510" s="1"/>
  <c r="AP511" s="1"/>
  <c r="AP512" s="1"/>
  <c r="AP513" s="1"/>
  <c r="CO487"/>
  <c r="AX488"/>
  <c r="AX489" s="1"/>
  <c r="AX490" s="1"/>
  <c r="AX491" s="1"/>
  <c r="AX492" s="1"/>
  <c r="AX493" s="1"/>
  <c r="AX494" s="1"/>
  <c r="AX495" s="1"/>
  <c r="AX496" s="1"/>
  <c r="AX497" s="1"/>
  <c r="AX498" s="1"/>
  <c r="AX499" s="1"/>
  <c r="AX500" s="1"/>
  <c r="AX501" s="1"/>
  <c r="AX502" s="1"/>
  <c r="AX503" s="1"/>
  <c r="AX504" s="1"/>
  <c r="AX505" s="1"/>
  <c r="AX506" s="1"/>
  <c r="AX507" s="1"/>
  <c r="AX508" s="1"/>
  <c r="AX509" s="1"/>
  <c r="AX510" s="1"/>
  <c r="AX511" s="1"/>
  <c r="AX512" s="1"/>
  <c r="AX513" s="1"/>
  <c r="CW487"/>
  <c r="BE430"/>
  <c r="BM430"/>
  <c r="BX429"/>
  <c r="BN175"/>
  <c r="AB32" i="42"/>
  <c r="CP343" i="40"/>
  <c r="BP346"/>
  <c r="CF346"/>
  <c r="CV346"/>
  <c r="BB428"/>
  <c r="BD428"/>
  <c r="BF428"/>
  <c r="BH428"/>
  <c r="BJ428"/>
  <c r="BL428"/>
  <c r="BN428"/>
  <c r="BP428"/>
  <c r="BR428"/>
  <c r="BU427"/>
  <c r="BS371"/>
  <c r="BS372" s="1"/>
  <c r="BS373" s="1"/>
  <c r="BS374" s="1"/>
  <c r="BS375" s="1"/>
  <c r="BS376" s="1"/>
  <c r="BS377" s="1"/>
  <c r="BS378" s="1"/>
  <c r="BS379" s="1"/>
  <c r="BS380" s="1"/>
  <c r="BS381" s="1"/>
  <c r="BS382" s="1"/>
  <c r="BS383" s="1"/>
  <c r="BS384" s="1"/>
  <c r="BS385" s="1"/>
  <c r="BS386" s="1"/>
  <c r="BS387" s="1"/>
  <c r="BS388" s="1"/>
  <c r="BO371"/>
  <c r="BO372" s="1"/>
  <c r="BO373" s="1"/>
  <c r="BO374" s="1"/>
  <c r="BO375" s="1"/>
  <c r="BO376" s="1"/>
  <c r="BO377" s="1"/>
  <c r="BO378" s="1"/>
  <c r="BO379" s="1"/>
  <c r="BO380" s="1"/>
  <c r="BO381" s="1"/>
  <c r="BO382" s="1"/>
  <c r="BO383" s="1"/>
  <c r="BO384" s="1"/>
  <c r="BO385" s="1"/>
  <c r="BO386" s="1"/>
  <c r="BO387" s="1"/>
  <c r="BO388" s="1"/>
  <c r="BK371"/>
  <c r="BK372" s="1"/>
  <c r="BK373" s="1"/>
  <c r="BK374" s="1"/>
  <c r="BK375" s="1"/>
  <c r="BK376" s="1"/>
  <c r="BK377" s="1"/>
  <c r="BK378" s="1"/>
  <c r="BK379" s="1"/>
  <c r="BK380" s="1"/>
  <c r="BK381" s="1"/>
  <c r="BK382" s="1"/>
  <c r="BK383" s="1"/>
  <c r="BK384" s="1"/>
  <c r="BK385" s="1"/>
  <c r="BK386" s="1"/>
  <c r="BK387" s="1"/>
  <c r="BK388" s="1"/>
  <c r="BG371"/>
  <c r="BG372" s="1"/>
  <c r="BG373" s="1"/>
  <c r="BG374" s="1"/>
  <c r="BG375" s="1"/>
  <c r="BG376" s="1"/>
  <c r="BG377" s="1"/>
  <c r="BG378" s="1"/>
  <c r="BG379" s="1"/>
  <c r="BG380" s="1"/>
  <c r="BG381" s="1"/>
  <c r="BG382" s="1"/>
  <c r="BG383" s="1"/>
  <c r="BG384" s="1"/>
  <c r="BG385" s="1"/>
  <c r="BG386" s="1"/>
  <c r="BG387" s="1"/>
  <c r="BG388" s="1"/>
  <c r="CC371"/>
  <c r="CC372" s="1"/>
  <c r="CC373" s="1"/>
  <c r="CC374" s="1"/>
  <c r="CC375" s="1"/>
  <c r="CC376" s="1"/>
  <c r="CC377" s="1"/>
  <c r="CC378" s="1"/>
  <c r="CC379" s="1"/>
  <c r="CC380" s="1"/>
  <c r="CC381" s="1"/>
  <c r="CC382" s="1"/>
  <c r="CC383" s="1"/>
  <c r="CC384" s="1"/>
  <c r="CC385" s="1"/>
  <c r="CC386" s="1"/>
  <c r="CC387" s="1"/>
  <c r="CC388" s="1"/>
  <c r="BY371"/>
  <c r="BY372" s="1"/>
  <c r="BY373" s="1"/>
  <c r="BY374" s="1"/>
  <c r="BY375" s="1"/>
  <c r="BY376" s="1"/>
  <c r="BY377" s="1"/>
  <c r="BY378" s="1"/>
  <c r="BY379" s="1"/>
  <c r="BY380" s="1"/>
  <c r="BY381" s="1"/>
  <c r="BY382" s="1"/>
  <c r="BY383" s="1"/>
  <c r="BY384" s="1"/>
  <c r="BY385" s="1"/>
  <c r="BY386" s="1"/>
  <c r="BY387" s="1"/>
  <c r="BY388" s="1"/>
  <c r="BU371"/>
  <c r="BU372" s="1"/>
  <c r="BU373" s="1"/>
  <c r="BU374" s="1"/>
  <c r="BU375" s="1"/>
  <c r="BU376" s="1"/>
  <c r="BU377" s="1"/>
  <c r="BU378" s="1"/>
  <c r="BU379" s="1"/>
  <c r="BU380" s="1"/>
  <c r="BU381" s="1"/>
  <c r="BU382" s="1"/>
  <c r="BU383" s="1"/>
  <c r="BU384" s="1"/>
  <c r="BU385" s="1"/>
  <c r="BU386" s="1"/>
  <c r="BU387" s="1"/>
  <c r="BU388" s="1"/>
  <c r="BQ371"/>
  <c r="BQ372" s="1"/>
  <c r="BQ373" s="1"/>
  <c r="BQ374" s="1"/>
  <c r="BQ375" s="1"/>
  <c r="BQ376" s="1"/>
  <c r="BQ377" s="1"/>
  <c r="BQ378" s="1"/>
  <c r="BQ379" s="1"/>
  <c r="BQ380" s="1"/>
  <c r="BQ381" s="1"/>
  <c r="BQ382" s="1"/>
  <c r="BQ383" s="1"/>
  <c r="BQ384" s="1"/>
  <c r="BQ385" s="1"/>
  <c r="BQ386" s="1"/>
  <c r="BQ387" s="1"/>
  <c r="BQ388" s="1"/>
  <c r="BM371"/>
  <c r="BM372" s="1"/>
  <c r="BM373" s="1"/>
  <c r="BM374" s="1"/>
  <c r="BM375" s="1"/>
  <c r="BM376" s="1"/>
  <c r="BM377" s="1"/>
  <c r="BM378" s="1"/>
  <c r="BM379" s="1"/>
  <c r="BM380" s="1"/>
  <c r="BM381" s="1"/>
  <c r="BM382" s="1"/>
  <c r="BM383" s="1"/>
  <c r="BM384" s="1"/>
  <c r="BM385" s="1"/>
  <c r="BM386" s="1"/>
  <c r="BM387" s="1"/>
  <c r="BM388" s="1"/>
  <c r="BI371"/>
  <c r="BI372" s="1"/>
  <c r="BI373" s="1"/>
  <c r="BI374" s="1"/>
  <c r="BI375" s="1"/>
  <c r="BI376" s="1"/>
  <c r="BI377" s="1"/>
  <c r="BI378" s="1"/>
  <c r="BI379" s="1"/>
  <c r="BI380" s="1"/>
  <c r="BI381" s="1"/>
  <c r="BI382" s="1"/>
  <c r="BI383" s="1"/>
  <c r="BI384" s="1"/>
  <c r="BI385" s="1"/>
  <c r="BI386" s="1"/>
  <c r="BI387" s="1"/>
  <c r="BI388" s="1"/>
  <c r="BE371"/>
  <c r="BE372" s="1"/>
  <c r="BE373" s="1"/>
  <c r="BE374" s="1"/>
  <c r="BE375" s="1"/>
  <c r="BE376" s="1"/>
  <c r="BE377" s="1"/>
  <c r="BE378" s="1"/>
  <c r="BE379" s="1"/>
  <c r="BE380" s="1"/>
  <c r="BE381" s="1"/>
  <c r="BE382" s="1"/>
  <c r="BE383" s="1"/>
  <c r="BE384" s="1"/>
  <c r="BE385" s="1"/>
  <c r="BE386" s="1"/>
  <c r="BE387" s="1"/>
  <c r="BE388" s="1"/>
  <c r="AP164"/>
  <c r="D21" i="42"/>
  <c r="AX164" i="40"/>
  <c r="L21" i="42"/>
  <c r="BI164" i="40"/>
  <c r="W21" i="42"/>
  <c r="BG165" i="40"/>
  <c r="U22" i="42"/>
  <c r="CG344" i="40"/>
  <c r="AE21" i="43"/>
  <c r="CO344" i="40"/>
  <c r="AM21" i="43"/>
  <c r="CW344" i="40"/>
  <c r="AU21" i="43"/>
  <c r="CE344" i="40"/>
  <c r="AC21" i="43"/>
  <c r="CM344" i="40"/>
  <c r="AK21" i="43"/>
  <c r="CU344" i="40"/>
  <c r="AS21" i="43"/>
  <c r="BE344" i="40"/>
  <c r="C21" i="43"/>
  <c r="DB344" i="40"/>
  <c r="AZ21" i="43"/>
  <c r="BS346" i="40"/>
  <c r="Q23" i="43"/>
  <c r="CA346" i="40"/>
  <c r="Y23" i="43"/>
  <c r="CT347" i="40"/>
  <c r="AR24" i="43"/>
  <c r="BF346" i="40"/>
  <c r="D23" i="43"/>
  <c r="BN346" i="40"/>
  <c r="L23" i="43"/>
  <c r="BV346" i="40"/>
  <c r="T23" i="43"/>
  <c r="AD488" i="40"/>
  <c r="AD489" s="1"/>
  <c r="AD490" s="1"/>
  <c r="AD491" s="1"/>
  <c r="AD492" s="1"/>
  <c r="AD493" s="1"/>
  <c r="AD494" s="1"/>
  <c r="AD495" s="1"/>
  <c r="AD496" s="1"/>
  <c r="AD497" s="1"/>
  <c r="AD498" s="1"/>
  <c r="AD499" s="1"/>
  <c r="AD500" s="1"/>
  <c r="AD501" s="1"/>
  <c r="AD502" s="1"/>
  <c r="AD503" s="1"/>
  <c r="AD504" s="1"/>
  <c r="AD505" s="1"/>
  <c r="AD506" s="1"/>
  <c r="AD507" s="1"/>
  <c r="AD508" s="1"/>
  <c r="AD509" s="1"/>
  <c r="AD510" s="1"/>
  <c r="AD511" s="1"/>
  <c r="AD512" s="1"/>
  <c r="AD513" s="1"/>
  <c r="CC487"/>
  <c r="AL488"/>
  <c r="AL489" s="1"/>
  <c r="AL490" s="1"/>
  <c r="AL491" s="1"/>
  <c r="AL492" s="1"/>
  <c r="AL493" s="1"/>
  <c r="AL494" s="1"/>
  <c r="AL495" s="1"/>
  <c r="AL496" s="1"/>
  <c r="AL497" s="1"/>
  <c r="AL498" s="1"/>
  <c r="AL499" s="1"/>
  <c r="AL500" s="1"/>
  <c r="AL501" s="1"/>
  <c r="AL502" s="1"/>
  <c r="AL503" s="1"/>
  <c r="AL504" s="1"/>
  <c r="AL505" s="1"/>
  <c r="AL506" s="1"/>
  <c r="AL507" s="1"/>
  <c r="AL508" s="1"/>
  <c r="AL509" s="1"/>
  <c r="AL510" s="1"/>
  <c r="AL511" s="1"/>
  <c r="AL512" s="1"/>
  <c r="AL513" s="1"/>
  <c r="CK487"/>
  <c r="AT488"/>
  <c r="AT489" s="1"/>
  <c r="AT490" s="1"/>
  <c r="AT491" s="1"/>
  <c r="AT492" s="1"/>
  <c r="AT493" s="1"/>
  <c r="AT494" s="1"/>
  <c r="AT495" s="1"/>
  <c r="AT496" s="1"/>
  <c r="AT497" s="1"/>
  <c r="AT498" s="1"/>
  <c r="AT499" s="1"/>
  <c r="AT500" s="1"/>
  <c r="AT501" s="1"/>
  <c r="AT502" s="1"/>
  <c r="AT503" s="1"/>
  <c r="AT504" s="1"/>
  <c r="AT505" s="1"/>
  <c r="AT506" s="1"/>
  <c r="AT507" s="1"/>
  <c r="AT508" s="1"/>
  <c r="AT509" s="1"/>
  <c r="AT510" s="1"/>
  <c r="AT511" s="1"/>
  <c r="AT512" s="1"/>
  <c r="AT513" s="1"/>
  <c r="CS487"/>
  <c r="BY428"/>
  <c r="BT429"/>
  <c r="CB429"/>
  <c r="BV429"/>
  <c r="CD429"/>
  <c r="BI430"/>
  <c r="BQ430"/>
  <c r="CH343"/>
  <c r="CX343"/>
  <c r="BH346"/>
  <c r="BX346"/>
  <c r="CN346"/>
  <c r="CC427"/>
  <c r="AC439" l="1"/>
  <c r="AB32" i="45"/>
  <c r="U439" i="40"/>
  <c r="T32" i="45"/>
  <c r="T430" i="40"/>
  <c r="S23" i="45"/>
  <c r="L430" i="40"/>
  <c r="K23" i="45"/>
  <c r="D430" i="40"/>
  <c r="C23" i="45"/>
  <c r="Q430" i="40"/>
  <c r="P23" i="45"/>
  <c r="M430" i="40"/>
  <c r="L23" i="45"/>
  <c r="I430" i="40"/>
  <c r="H23" i="45"/>
  <c r="E430" i="40"/>
  <c r="D23" i="45"/>
  <c r="AD429" i="40"/>
  <c r="AC22" i="45"/>
  <c r="V429" i="40"/>
  <c r="U22" i="45"/>
  <c r="AB430" i="40"/>
  <c r="AA23" i="45"/>
  <c r="P430" i="40"/>
  <c r="O23" i="45"/>
  <c r="H430" i="40"/>
  <c r="G23" i="45"/>
  <c r="AA429" i="40"/>
  <c r="Z22" i="45"/>
  <c r="BZ428" i="40"/>
  <c r="BZ429" s="1"/>
  <c r="X439"/>
  <c r="W32" i="45"/>
  <c r="R439" i="40"/>
  <c r="Q32" i="45"/>
  <c r="N439" i="40"/>
  <c r="M32" i="45"/>
  <c r="J440" i="40"/>
  <c r="I33" i="45"/>
  <c r="F440" i="40"/>
  <c r="E33" i="45"/>
  <c r="AE439" i="40"/>
  <c r="AD32" i="45"/>
  <c r="Y439" i="40"/>
  <c r="X32" i="45"/>
  <c r="W439" i="40"/>
  <c r="V32" i="45"/>
  <c r="S430" i="40"/>
  <c r="R23" i="45"/>
  <c r="O430" i="40"/>
  <c r="N23" i="45"/>
  <c r="K430" i="40"/>
  <c r="J23" i="45"/>
  <c r="G430" i="40"/>
  <c r="F23" i="45"/>
  <c r="C430" i="40"/>
  <c r="B23" i="45"/>
  <c r="Z429" i="40"/>
  <c r="Y22" i="45"/>
  <c r="BP370" i="40"/>
  <c r="BP371" s="1"/>
  <c r="BP372" s="1"/>
  <c r="BP373" s="1"/>
  <c r="BP374" s="1"/>
  <c r="BP375" s="1"/>
  <c r="BP376" s="1"/>
  <c r="BP377" s="1"/>
  <c r="BP378" s="1"/>
  <c r="BP379" s="1"/>
  <c r="BP380" s="1"/>
  <c r="BP381" s="1"/>
  <c r="BP382" s="1"/>
  <c r="BP383" s="1"/>
  <c r="BP384" s="1"/>
  <c r="BP385" s="1"/>
  <c r="BP386" s="1"/>
  <c r="BP387" s="1"/>
  <c r="BP388" s="1"/>
  <c r="BL348"/>
  <c r="J25" i="43"/>
  <c r="BM345" i="40"/>
  <c r="K22" i="43"/>
  <c r="F22" i="42"/>
  <c r="AR165" i="40"/>
  <c r="AZ166"/>
  <c r="N23" i="42"/>
  <c r="Y22"/>
  <c r="BK165" i="40"/>
  <c r="M23" i="42"/>
  <c r="AY166" i="40"/>
  <c r="AQ166"/>
  <c r="E23" i="42"/>
  <c r="BV489" i="40"/>
  <c r="BV490" s="1"/>
  <c r="BV491" s="1"/>
  <c r="BV492" s="1"/>
  <c r="BV493" s="1"/>
  <c r="BV494" s="1"/>
  <c r="BV495" s="1"/>
  <c r="BV496" s="1"/>
  <c r="BV497" s="1"/>
  <c r="BV498" s="1"/>
  <c r="BV499" s="1"/>
  <c r="BV500" s="1"/>
  <c r="BV501" s="1"/>
  <c r="BV502" s="1"/>
  <c r="BV503" s="1"/>
  <c r="BV504" s="1"/>
  <c r="BV505" s="1"/>
  <c r="BV506" s="1"/>
  <c r="BV507" s="1"/>
  <c r="BV508" s="1"/>
  <c r="BV509" s="1"/>
  <c r="BV510" s="1"/>
  <c r="BV511" s="1"/>
  <c r="BV512" s="1"/>
  <c r="BV513" s="1"/>
  <c r="BN489"/>
  <c r="BN490" s="1"/>
  <c r="BN491" s="1"/>
  <c r="BN492" s="1"/>
  <c r="BN493" s="1"/>
  <c r="BN494" s="1"/>
  <c r="BN495" s="1"/>
  <c r="BN496" s="1"/>
  <c r="BN497" s="1"/>
  <c r="BN498" s="1"/>
  <c r="BN499" s="1"/>
  <c r="BN500" s="1"/>
  <c r="BN501" s="1"/>
  <c r="BN502" s="1"/>
  <c r="BN503" s="1"/>
  <c r="BN504" s="1"/>
  <c r="BN505" s="1"/>
  <c r="BN506" s="1"/>
  <c r="BN507" s="1"/>
  <c r="BN508" s="1"/>
  <c r="BN509" s="1"/>
  <c r="BN510" s="1"/>
  <c r="BN511" s="1"/>
  <c r="BN512" s="1"/>
  <c r="BN513" s="1"/>
  <c r="BF489"/>
  <c r="BF490" s="1"/>
  <c r="BF491" s="1"/>
  <c r="BF492" s="1"/>
  <c r="BF493" s="1"/>
  <c r="BF494" s="1"/>
  <c r="BF495" s="1"/>
  <c r="BF496" s="1"/>
  <c r="BF497" s="1"/>
  <c r="BF498" s="1"/>
  <c r="BF499" s="1"/>
  <c r="BF500" s="1"/>
  <c r="BF501" s="1"/>
  <c r="BF502" s="1"/>
  <c r="BF503" s="1"/>
  <c r="BF504" s="1"/>
  <c r="BF505" s="1"/>
  <c r="BF506" s="1"/>
  <c r="BF507" s="1"/>
  <c r="BF508" s="1"/>
  <c r="BF509" s="1"/>
  <c r="BF510" s="1"/>
  <c r="BF511" s="1"/>
  <c r="BF512" s="1"/>
  <c r="BF513" s="1"/>
  <c r="CR489"/>
  <c r="CR490" s="1"/>
  <c r="CR491" s="1"/>
  <c r="CR492" s="1"/>
  <c r="CR493" s="1"/>
  <c r="CR494" s="1"/>
  <c r="CR495" s="1"/>
  <c r="CR496" s="1"/>
  <c r="CR497" s="1"/>
  <c r="CR498" s="1"/>
  <c r="CR499" s="1"/>
  <c r="CR500" s="1"/>
  <c r="CR501" s="1"/>
  <c r="CR502" s="1"/>
  <c r="CR503" s="1"/>
  <c r="CR504" s="1"/>
  <c r="CR505" s="1"/>
  <c r="CR506" s="1"/>
  <c r="CR507" s="1"/>
  <c r="CR508" s="1"/>
  <c r="CR509" s="1"/>
  <c r="CR510" s="1"/>
  <c r="CR511" s="1"/>
  <c r="CR512" s="1"/>
  <c r="CR513" s="1"/>
  <c r="CJ489"/>
  <c r="CJ490" s="1"/>
  <c r="CJ491" s="1"/>
  <c r="CJ492" s="1"/>
  <c r="CJ493" s="1"/>
  <c r="CJ494" s="1"/>
  <c r="CJ495" s="1"/>
  <c r="CJ496" s="1"/>
  <c r="CJ497" s="1"/>
  <c r="CJ498" s="1"/>
  <c r="CJ499" s="1"/>
  <c r="CJ500" s="1"/>
  <c r="CJ501" s="1"/>
  <c r="CJ502" s="1"/>
  <c r="CJ503" s="1"/>
  <c r="CJ504" s="1"/>
  <c r="CJ505" s="1"/>
  <c r="CJ506" s="1"/>
  <c r="CJ507" s="1"/>
  <c r="CJ508" s="1"/>
  <c r="CJ509" s="1"/>
  <c r="CJ510" s="1"/>
  <c r="CJ511" s="1"/>
  <c r="CJ512" s="1"/>
  <c r="CJ513" s="1"/>
  <c r="CB489"/>
  <c r="CB490" s="1"/>
  <c r="CB491" s="1"/>
  <c r="CB492" s="1"/>
  <c r="CB493" s="1"/>
  <c r="CB494" s="1"/>
  <c r="CB495" s="1"/>
  <c r="CB496" s="1"/>
  <c r="CB497" s="1"/>
  <c r="CB498" s="1"/>
  <c r="CB499" s="1"/>
  <c r="CB500" s="1"/>
  <c r="CB501" s="1"/>
  <c r="CB502" s="1"/>
  <c r="CB503" s="1"/>
  <c r="CB504" s="1"/>
  <c r="CB505" s="1"/>
  <c r="CB506" s="1"/>
  <c r="CB507" s="1"/>
  <c r="CB508" s="1"/>
  <c r="CB509" s="1"/>
  <c r="CB510" s="1"/>
  <c r="CB511" s="1"/>
  <c r="CB512" s="1"/>
  <c r="CB513" s="1"/>
  <c r="CS488"/>
  <c r="CS489" s="1"/>
  <c r="CS490" s="1"/>
  <c r="CS491" s="1"/>
  <c r="CS492" s="1"/>
  <c r="CS493" s="1"/>
  <c r="CS494" s="1"/>
  <c r="CS495" s="1"/>
  <c r="CS496" s="1"/>
  <c r="CS497" s="1"/>
  <c r="CS498" s="1"/>
  <c r="CS499" s="1"/>
  <c r="CS500" s="1"/>
  <c r="CS501" s="1"/>
  <c r="CS502" s="1"/>
  <c r="CS503" s="1"/>
  <c r="CS504" s="1"/>
  <c r="CS505" s="1"/>
  <c r="CS506" s="1"/>
  <c r="CS507" s="1"/>
  <c r="CS508" s="1"/>
  <c r="CS509" s="1"/>
  <c r="CS510" s="1"/>
  <c r="CS511" s="1"/>
  <c r="CS512" s="1"/>
  <c r="CS513" s="1"/>
  <c r="CK488"/>
  <c r="CK489" s="1"/>
  <c r="CK490" s="1"/>
  <c r="CK491" s="1"/>
  <c r="CK492" s="1"/>
  <c r="CK493" s="1"/>
  <c r="CK494" s="1"/>
  <c r="CK495" s="1"/>
  <c r="CK496" s="1"/>
  <c r="CK497" s="1"/>
  <c r="CK498" s="1"/>
  <c r="CK499" s="1"/>
  <c r="CK500" s="1"/>
  <c r="CK501" s="1"/>
  <c r="CK502" s="1"/>
  <c r="CK503" s="1"/>
  <c r="CK504" s="1"/>
  <c r="CK505" s="1"/>
  <c r="CK506" s="1"/>
  <c r="CK507" s="1"/>
  <c r="CK508" s="1"/>
  <c r="CK509" s="1"/>
  <c r="CK510" s="1"/>
  <c r="CK511" s="1"/>
  <c r="CK512" s="1"/>
  <c r="CK513" s="1"/>
  <c r="CC488"/>
  <c r="CC489" s="1"/>
  <c r="CC490" s="1"/>
  <c r="CC491" s="1"/>
  <c r="CC492" s="1"/>
  <c r="CC493" s="1"/>
  <c r="CC494" s="1"/>
  <c r="CC495" s="1"/>
  <c r="CC496" s="1"/>
  <c r="CC497" s="1"/>
  <c r="CC498" s="1"/>
  <c r="CC499" s="1"/>
  <c r="CC500" s="1"/>
  <c r="CC501" s="1"/>
  <c r="CC502" s="1"/>
  <c r="CC503" s="1"/>
  <c r="CC504" s="1"/>
  <c r="CC505" s="1"/>
  <c r="CC506" s="1"/>
  <c r="CC507" s="1"/>
  <c r="CC508" s="1"/>
  <c r="CC509" s="1"/>
  <c r="CC510" s="1"/>
  <c r="CC511" s="1"/>
  <c r="CC512" s="1"/>
  <c r="CC513" s="1"/>
  <c r="BS429"/>
  <c r="BK429"/>
  <c r="BC429"/>
  <c r="BW429"/>
  <c r="CA429"/>
  <c r="BO429"/>
  <c r="BG429"/>
  <c r="CR346"/>
  <c r="AP23" i="43"/>
  <c r="CB346" i="40"/>
  <c r="Z23" i="43"/>
  <c r="S22"/>
  <c r="BU345" i="40"/>
  <c r="BD348"/>
  <c r="B25" i="43"/>
  <c r="I23"/>
  <c r="BK346" i="40"/>
  <c r="CZ346"/>
  <c r="AX23" i="43"/>
  <c r="M23"/>
  <c r="BO346" i="40"/>
  <c r="E23" i="43"/>
  <c r="BG346" i="40"/>
  <c r="CJ346"/>
  <c r="AH23" i="43"/>
  <c r="BT346" i="40"/>
  <c r="R23" i="43"/>
  <c r="BP169" i="40"/>
  <c r="AD26" i="42"/>
  <c r="BE167" i="40"/>
  <c r="S24" i="42"/>
  <c r="BA166" i="40"/>
  <c r="O23" i="42"/>
  <c r="AS166" i="40"/>
  <c r="G23" i="42"/>
  <c r="BM167" i="40"/>
  <c r="AA24" i="42"/>
  <c r="BC167" i="40"/>
  <c r="Q24" i="42"/>
  <c r="AV169" i="40"/>
  <c r="J26" i="42"/>
  <c r="BJ168" i="40"/>
  <c r="X25" i="42"/>
  <c r="BF168" i="40"/>
  <c r="T25" i="42"/>
  <c r="BB168" i="40"/>
  <c r="P25" i="42"/>
  <c r="BL168" i="40"/>
  <c r="Z25" i="42"/>
  <c r="BH168" i="40"/>
  <c r="V25" i="42"/>
  <c r="BD168" i="40"/>
  <c r="R25" i="42"/>
  <c r="AU167" i="40"/>
  <c r="I24" i="42"/>
  <c r="AO167" i="40"/>
  <c r="C24" i="42"/>
  <c r="AW166" i="40"/>
  <c r="K23" i="42"/>
  <c r="B22"/>
  <c r="AN165" i="40"/>
  <c r="BX347"/>
  <c r="V24" i="43"/>
  <c r="CX344" i="40"/>
  <c r="AV21" i="43"/>
  <c r="BR429" i="40"/>
  <c r="BN429"/>
  <c r="BJ429"/>
  <c r="BF429"/>
  <c r="BB429"/>
  <c r="CF347"/>
  <c r="AD24" i="43"/>
  <c r="CP344" i="40"/>
  <c r="AN21" i="43"/>
  <c r="BN176" i="40"/>
  <c r="AB33" i="42"/>
  <c r="BX430" i="40"/>
  <c r="BM431"/>
  <c r="BE431"/>
  <c r="BW347"/>
  <c r="U24" i="43"/>
  <c r="BY346" i="40"/>
  <c r="W23" i="43"/>
  <c r="BQ346" i="40"/>
  <c r="O23" i="43"/>
  <c r="BI346" i="40"/>
  <c r="G23" i="43"/>
  <c r="CD348" i="40"/>
  <c r="AB25" i="43"/>
  <c r="BZ347" i="40"/>
  <c r="X24" i="43"/>
  <c r="BR347" i="40"/>
  <c r="P24" i="43"/>
  <c r="BJ347" i="40"/>
  <c r="H24" i="43"/>
  <c r="CL345" i="40"/>
  <c r="AJ22" i="43"/>
  <c r="CY345" i="40"/>
  <c r="AW22" i="43"/>
  <c r="CQ345" i="40"/>
  <c r="AO22" i="43"/>
  <c r="CI345" i="40"/>
  <c r="AG22" i="43"/>
  <c r="DA345" i="40"/>
  <c r="AY22" i="43"/>
  <c r="CS345" i="40"/>
  <c r="AQ22" i="43"/>
  <c r="CK345" i="40"/>
  <c r="AI22" i="43"/>
  <c r="CC345" i="40"/>
  <c r="AA22" i="43"/>
  <c r="BO166" i="40"/>
  <c r="AC23" i="42"/>
  <c r="H22"/>
  <c r="AT165" i="40"/>
  <c r="CC428"/>
  <c r="CN347"/>
  <c r="AL24" i="43"/>
  <c r="BH347" i="40"/>
  <c r="F24" i="43"/>
  <c r="CH344" i="40"/>
  <c r="AF21" i="43"/>
  <c r="BQ431" i="40"/>
  <c r="BI431"/>
  <c r="CD430"/>
  <c r="BV430"/>
  <c r="CB430"/>
  <c r="BT430"/>
  <c r="BY429"/>
  <c r="BV347"/>
  <c r="T24" i="43"/>
  <c r="BN347" i="40"/>
  <c r="L24" i="43"/>
  <c r="BF347" i="40"/>
  <c r="D24" i="43"/>
  <c r="CT348" i="40"/>
  <c r="AR25" i="43"/>
  <c r="CA347" i="40"/>
  <c r="Y24" i="43"/>
  <c r="BS347" i="40"/>
  <c r="Q24" i="43"/>
  <c r="DB345" i="40"/>
  <c r="AZ22" i="43"/>
  <c r="BE345" i="40"/>
  <c r="C22" i="43"/>
  <c r="CU345" i="40"/>
  <c r="AS22" i="43"/>
  <c r="CM345" i="40"/>
  <c r="AK22" i="43"/>
  <c r="CE345" i="40"/>
  <c r="AC22" i="43"/>
  <c r="CW345" i="40"/>
  <c r="AU22" i="43"/>
  <c r="CO345" i="40"/>
  <c r="AM22" i="43"/>
  <c r="CG345" i="40"/>
  <c r="AE22" i="43"/>
  <c r="BG166" i="40"/>
  <c r="U23" i="42"/>
  <c r="BI165" i="40"/>
  <c r="W22" i="42"/>
  <c r="L22"/>
  <c r="AX165" i="40"/>
  <c r="D22" i="42"/>
  <c r="AP165" i="40"/>
  <c r="BU428"/>
  <c r="BP429"/>
  <c r="BL429"/>
  <c r="BH429"/>
  <c r="BD429"/>
  <c r="CV347"/>
  <c r="AT24" i="43"/>
  <c r="BP347" i="40"/>
  <c r="N24" i="43"/>
  <c r="CW488" i="40"/>
  <c r="CW489" s="1"/>
  <c r="CW490" s="1"/>
  <c r="CW491" s="1"/>
  <c r="CW492" s="1"/>
  <c r="CW493" s="1"/>
  <c r="CW494" s="1"/>
  <c r="CW495" s="1"/>
  <c r="CW496" s="1"/>
  <c r="CW497" s="1"/>
  <c r="CW498" s="1"/>
  <c r="CW499" s="1"/>
  <c r="CW500" s="1"/>
  <c r="CW501" s="1"/>
  <c r="CW502" s="1"/>
  <c r="CW503" s="1"/>
  <c r="CW504" s="1"/>
  <c r="CW505" s="1"/>
  <c r="CW506" s="1"/>
  <c r="CW507" s="1"/>
  <c r="CW508" s="1"/>
  <c r="CW509" s="1"/>
  <c r="CW510" s="1"/>
  <c r="CW511" s="1"/>
  <c r="CW512" s="1"/>
  <c r="CW513" s="1"/>
  <c r="CO488"/>
  <c r="CO489" s="1"/>
  <c r="CO490" s="1"/>
  <c r="CO491" s="1"/>
  <c r="CO492" s="1"/>
  <c r="CO493" s="1"/>
  <c r="CO494" s="1"/>
  <c r="CO495" s="1"/>
  <c r="CO496" s="1"/>
  <c r="CO497" s="1"/>
  <c r="CO498" s="1"/>
  <c r="CO499" s="1"/>
  <c r="CO500" s="1"/>
  <c r="CO501" s="1"/>
  <c r="CO502" s="1"/>
  <c r="CO503" s="1"/>
  <c r="CO504" s="1"/>
  <c r="CO505" s="1"/>
  <c r="CO506" s="1"/>
  <c r="CO507" s="1"/>
  <c r="CO508" s="1"/>
  <c r="CO509" s="1"/>
  <c r="CO510" s="1"/>
  <c r="CO511" s="1"/>
  <c r="CO512" s="1"/>
  <c r="CO513" s="1"/>
  <c r="CG488"/>
  <c r="CG489" s="1"/>
  <c r="CG490" s="1"/>
  <c r="CG491" s="1"/>
  <c r="CG492" s="1"/>
  <c r="CG493" s="1"/>
  <c r="CG494" s="1"/>
  <c r="CG495" s="1"/>
  <c r="CG496" s="1"/>
  <c r="CG497" s="1"/>
  <c r="CG498" s="1"/>
  <c r="CG499" s="1"/>
  <c r="CG500" s="1"/>
  <c r="CG501" s="1"/>
  <c r="CG502" s="1"/>
  <c r="CG503" s="1"/>
  <c r="CG504" s="1"/>
  <c r="CG505" s="1"/>
  <c r="CG506" s="1"/>
  <c r="CG507" s="1"/>
  <c r="CG508" s="1"/>
  <c r="CG509" s="1"/>
  <c r="CG510" s="1"/>
  <c r="CG511" s="1"/>
  <c r="CG512" s="1"/>
  <c r="CG513" s="1"/>
  <c r="AA430" l="1"/>
  <c r="Z23" i="45"/>
  <c r="H431" i="40"/>
  <c r="G24" i="45"/>
  <c r="P431" i="40"/>
  <c r="O24" i="45"/>
  <c r="AB431" i="40"/>
  <c r="AA24" i="45"/>
  <c r="V430" i="40"/>
  <c r="U23" i="45"/>
  <c r="AD430" i="40"/>
  <c r="AC23" i="45"/>
  <c r="E431" i="40"/>
  <c r="D24" i="45"/>
  <c r="I431" i="40"/>
  <c r="H24" i="45"/>
  <c r="M431" i="40"/>
  <c r="L24" i="45"/>
  <c r="Q431" i="40"/>
  <c r="P24" i="45"/>
  <c r="D431" i="40"/>
  <c r="C24" i="45"/>
  <c r="L431" i="40"/>
  <c r="K24" i="45"/>
  <c r="T431" i="40"/>
  <c r="S24" i="45"/>
  <c r="U440" i="40"/>
  <c r="T33" i="45"/>
  <c r="AC440" i="40"/>
  <c r="AB33" i="45"/>
  <c r="Z430" i="40"/>
  <c r="Y23" i="45"/>
  <c r="C431" i="40"/>
  <c r="B24" i="45"/>
  <c r="G431" i="40"/>
  <c r="F24" i="45"/>
  <c r="K431" i="40"/>
  <c r="J24" i="45"/>
  <c r="O431" i="40"/>
  <c r="N24" i="45"/>
  <c r="S431" i="40"/>
  <c r="R24" i="45"/>
  <c r="W440" i="40"/>
  <c r="V33" i="45"/>
  <c r="Y440" i="40"/>
  <c r="X33" i="45"/>
  <c r="AE440" i="40"/>
  <c r="AD33" i="45"/>
  <c r="F441" i="40"/>
  <c r="E34" i="45"/>
  <c r="J441" i="40"/>
  <c r="I34" i="45"/>
  <c r="N440" i="40"/>
  <c r="M33" i="45"/>
  <c r="R440" i="40"/>
  <c r="Q33" i="45"/>
  <c r="X440" i="40"/>
  <c r="W33" i="45"/>
  <c r="BM346" i="40"/>
  <c r="K23" i="43"/>
  <c r="BL349" i="40"/>
  <c r="J26" i="43"/>
  <c r="AR166" i="40"/>
  <c r="F23" i="42"/>
  <c r="AQ167" i="40"/>
  <c r="E24" i="42"/>
  <c r="AZ167" i="40"/>
  <c r="N24" i="42"/>
  <c r="M24"/>
  <c r="AY167" i="40"/>
  <c r="Y23" i="42"/>
  <c r="BK166" i="40"/>
  <c r="BW430"/>
  <c r="BG430"/>
  <c r="BO430"/>
  <c r="CA430"/>
  <c r="BC430"/>
  <c r="BK430"/>
  <c r="BS430"/>
  <c r="BT347"/>
  <c r="R24" i="43"/>
  <c r="CJ347" i="40"/>
  <c r="AH24" i="43"/>
  <c r="CZ347" i="40"/>
  <c r="AX24" i="43"/>
  <c r="BD349" i="40"/>
  <c r="B26" i="43"/>
  <c r="CB347" i="40"/>
  <c r="Z24" i="43"/>
  <c r="CR347" i="40"/>
  <c r="AP24" i="43"/>
  <c r="E24"/>
  <c r="BG347" i="40"/>
  <c r="M24" i="43"/>
  <c r="BO347" i="40"/>
  <c r="BK347"/>
  <c r="I24" i="43"/>
  <c r="BU346" i="40"/>
  <c r="S23" i="43"/>
  <c r="BP170" i="40"/>
  <c r="AD27" i="42"/>
  <c r="AW167" i="40"/>
  <c r="K24" i="42"/>
  <c r="AO168" i="40"/>
  <c r="C25" i="42"/>
  <c r="AU168" i="40"/>
  <c r="I25" i="42"/>
  <c r="BD169" i="40"/>
  <c r="R26" i="42"/>
  <c r="BH169" i="40"/>
  <c r="V26" i="42"/>
  <c r="BL169" i="40"/>
  <c r="Z26" i="42"/>
  <c r="BB169" i="40"/>
  <c r="P26" i="42"/>
  <c r="BF169" i="40"/>
  <c r="T26" i="42"/>
  <c r="BJ169" i="40"/>
  <c r="X26" i="42"/>
  <c r="AV170" i="40"/>
  <c r="J27" i="42"/>
  <c r="BC168" i="40"/>
  <c r="Q25" i="42"/>
  <c r="BM168" i="40"/>
  <c r="AA25" i="42"/>
  <c r="AS167" i="40"/>
  <c r="G24" i="42"/>
  <c r="BA167" i="40"/>
  <c r="O24" i="42"/>
  <c r="BE168" i="40"/>
  <c r="S25" i="42"/>
  <c r="AN166" i="40"/>
  <c r="B23" i="42"/>
  <c r="BP348" i="40"/>
  <c r="N25" i="43"/>
  <c r="CV348" i="40"/>
  <c r="AT25" i="43"/>
  <c r="BD430" i="40"/>
  <c r="BH430"/>
  <c r="BL430"/>
  <c r="BP430"/>
  <c r="BU429"/>
  <c r="BI166"/>
  <c r="W23" i="42"/>
  <c r="BG167" i="40"/>
  <c r="U24" i="42"/>
  <c r="CG346" i="40"/>
  <c r="AE23" i="43"/>
  <c r="CO346" i="40"/>
  <c r="AM23" i="43"/>
  <c r="CW346" i="40"/>
  <c r="AU23" i="43"/>
  <c r="CE346" i="40"/>
  <c r="AC23" i="43"/>
  <c r="CM346" i="40"/>
  <c r="AK23" i="43"/>
  <c r="CU346" i="40"/>
  <c r="AS23" i="43"/>
  <c r="BE346" i="40"/>
  <c r="C23" i="43"/>
  <c r="DB346" i="40"/>
  <c r="AZ23" i="43"/>
  <c r="BS348" i="40"/>
  <c r="Q25" i="43"/>
  <c r="CA348" i="40"/>
  <c r="Y25" i="43"/>
  <c r="CT349" i="40"/>
  <c r="AR26" i="43"/>
  <c r="BF348" i="40"/>
  <c r="D25" i="43"/>
  <c r="BN348" i="40"/>
  <c r="L25" i="43"/>
  <c r="BV348" i="40"/>
  <c r="T25" i="43"/>
  <c r="BT431" i="40"/>
  <c r="CB431"/>
  <c r="CH345"/>
  <c r="AF22" i="43"/>
  <c r="BH348" i="40"/>
  <c r="F25" i="43"/>
  <c r="CN348" i="40"/>
  <c r="AL25" i="43"/>
  <c r="CC429" i="40"/>
  <c r="BO167"/>
  <c r="AC24" i="42"/>
  <c r="CC346" i="40"/>
  <c r="AA23" i="43"/>
  <c r="CK346" i="40"/>
  <c r="AI23" i="43"/>
  <c r="CS346" i="40"/>
  <c r="AQ23" i="43"/>
  <c r="DA346" i="40"/>
  <c r="AY23" i="43"/>
  <c r="CI346" i="40"/>
  <c r="AG23" i="43"/>
  <c r="CQ346" i="40"/>
  <c r="AO23" i="43"/>
  <c r="CY346" i="40"/>
  <c r="AW23" i="43"/>
  <c r="CL346" i="40"/>
  <c r="AJ23" i="43"/>
  <c r="BJ348" i="40"/>
  <c r="H25" i="43"/>
  <c r="BR348" i="40"/>
  <c r="P25" i="43"/>
  <c r="BZ348" i="40"/>
  <c r="X25" i="43"/>
  <c r="CD349" i="40"/>
  <c r="AB26" i="43"/>
  <c r="BI347" i="40"/>
  <c r="G24" i="43"/>
  <c r="BQ347" i="40"/>
  <c r="O24" i="43"/>
  <c r="BY347" i="40"/>
  <c r="W24" i="43"/>
  <c r="BW348" i="40"/>
  <c r="U25" i="43"/>
  <c r="BX431" i="40"/>
  <c r="BN177"/>
  <c r="AB34" i="42"/>
  <c r="CP345" i="40"/>
  <c r="AN22" i="43"/>
  <c r="CF348" i="40"/>
  <c r="AD25" i="43"/>
  <c r="BB430" i="40"/>
  <c r="BF430"/>
  <c r="BJ430"/>
  <c r="BN430"/>
  <c r="BR430"/>
  <c r="CX345"/>
  <c r="AV22" i="43"/>
  <c r="BX348" i="40"/>
  <c r="V25" i="43"/>
  <c r="D23" i="42"/>
  <c r="AP166" i="40"/>
  <c r="L23" i="42"/>
  <c r="AX166" i="40"/>
  <c r="BY430"/>
  <c r="BV431"/>
  <c r="CD431"/>
  <c r="BI432"/>
  <c r="BQ432"/>
  <c r="H23" i="42"/>
  <c r="AT166" i="40"/>
  <c r="BE432"/>
  <c r="BM432"/>
  <c r="X441" l="1"/>
  <c r="W34" i="45"/>
  <c r="R441" i="40"/>
  <c r="Q34" i="45"/>
  <c r="N441" i="40"/>
  <c r="M34" i="45"/>
  <c r="J442" i="40"/>
  <c r="I35" i="45"/>
  <c r="F442" i="40"/>
  <c r="E35" i="45"/>
  <c r="AE441" i="40"/>
  <c r="AD34" i="45"/>
  <c r="Y441" i="40"/>
  <c r="X34" i="45"/>
  <c r="W441" i="40"/>
  <c r="V34" i="45"/>
  <c r="S432" i="40"/>
  <c r="R25" i="45"/>
  <c r="O432" i="40"/>
  <c r="N25" i="45"/>
  <c r="K432" i="40"/>
  <c r="J25" i="45"/>
  <c r="G432" i="40"/>
  <c r="F25" i="45"/>
  <c r="C432" i="40"/>
  <c r="B25" i="45"/>
  <c r="Z431" i="40"/>
  <c r="Y24" i="45"/>
  <c r="AC441" i="40"/>
  <c r="AB34" i="45"/>
  <c r="U441" i="40"/>
  <c r="T34" i="45"/>
  <c r="T432" i="40"/>
  <c r="S25" i="45"/>
  <c r="L432" i="40"/>
  <c r="K25" i="45"/>
  <c r="D432" i="40"/>
  <c r="C25" i="45"/>
  <c r="Q432" i="40"/>
  <c r="P25" i="45"/>
  <c r="M432" i="40"/>
  <c r="L25" i="45"/>
  <c r="I432" i="40"/>
  <c r="H25" i="45"/>
  <c r="E432" i="40"/>
  <c r="D25" i="45"/>
  <c r="AD431" i="40"/>
  <c r="AC24" i="45"/>
  <c r="V431" i="40"/>
  <c r="U24" i="45"/>
  <c r="AB432" i="40"/>
  <c r="AA25" i="45"/>
  <c r="P432" i="40"/>
  <c r="O25" i="45"/>
  <c r="H432" i="40"/>
  <c r="G25" i="45"/>
  <c r="AA431" i="40"/>
  <c r="Z24" i="45"/>
  <c r="BZ430" i="40"/>
  <c r="BZ431" s="1"/>
  <c r="J27" i="43"/>
  <c r="BL350" i="40"/>
  <c r="K24" i="43"/>
  <c r="BM347" i="40"/>
  <c r="AR167"/>
  <c r="F24" i="42"/>
  <c r="N25"/>
  <c r="AZ168" i="40"/>
  <c r="AQ168"/>
  <c r="E25" i="42"/>
  <c r="BK167" i="40"/>
  <c r="Y24" i="42"/>
  <c r="AY168" i="40"/>
  <c r="M25" i="42"/>
  <c r="BS431" i="40"/>
  <c r="BG431"/>
  <c r="BW431"/>
  <c r="BK431"/>
  <c r="BC431"/>
  <c r="CA431"/>
  <c r="BO431"/>
  <c r="S24" i="43"/>
  <c r="BU347" i="40"/>
  <c r="I25" i="43"/>
  <c r="BK348" i="40"/>
  <c r="CR348"/>
  <c r="AP25" i="43"/>
  <c r="CB348" i="40"/>
  <c r="Z25" i="43"/>
  <c r="B27"/>
  <c r="BD350" i="40"/>
  <c r="CZ348"/>
  <c r="AX25" i="43"/>
  <c r="CJ348" i="40"/>
  <c r="AH25" i="43"/>
  <c r="BT348" i="40"/>
  <c r="R25" i="43"/>
  <c r="M25"/>
  <c r="BO348" i="40"/>
  <c r="E25" i="43"/>
  <c r="BG348" i="40"/>
  <c r="BP171"/>
  <c r="AD28" i="42"/>
  <c r="AN167" i="40"/>
  <c r="B24" i="42"/>
  <c r="BE169" i="40"/>
  <c r="S26" i="42"/>
  <c r="BA168" i="40"/>
  <c r="O25" i="42"/>
  <c r="AS168" i="40"/>
  <c r="G25" i="42"/>
  <c r="BM169" i="40"/>
  <c r="AA26" i="42"/>
  <c r="BC169" i="40"/>
  <c r="Q26" i="42"/>
  <c r="AV171" i="40"/>
  <c r="J28" i="42"/>
  <c r="BJ170" i="40"/>
  <c r="X27" i="42"/>
  <c r="BF170" i="40"/>
  <c r="T27" i="42"/>
  <c r="BB170" i="40"/>
  <c r="P27" i="42"/>
  <c r="BL170" i="40"/>
  <c r="Z27" i="42"/>
  <c r="BH170" i="40"/>
  <c r="V27" i="42"/>
  <c r="BD170" i="40"/>
  <c r="R27" i="42"/>
  <c r="AU169" i="40"/>
  <c r="I26" i="42"/>
  <c r="AO169" i="40"/>
  <c r="C26" i="42"/>
  <c r="AW168" i="40"/>
  <c r="K25" i="42"/>
  <c r="D24"/>
  <c r="AP167" i="40"/>
  <c r="BN431"/>
  <c r="BF431"/>
  <c r="BB431"/>
  <c r="BM433"/>
  <c r="BE433"/>
  <c r="BQ433"/>
  <c r="BI433"/>
  <c r="CD432"/>
  <c r="BV432"/>
  <c r="BY431"/>
  <c r="BX349"/>
  <c r="V26" i="43"/>
  <c r="CX346" i="40"/>
  <c r="AV23" i="43"/>
  <c r="CF349" i="40"/>
  <c r="AD26" i="43"/>
  <c r="CP346" i="40"/>
  <c r="AN23" i="43"/>
  <c r="AB35" i="42"/>
  <c r="BN178" i="40"/>
  <c r="BX432"/>
  <c r="BW349"/>
  <c r="U26" i="43"/>
  <c r="BY348" i="40"/>
  <c r="W25" i="43"/>
  <c r="BQ348" i="40"/>
  <c r="O25" i="43"/>
  <c r="BI348" i="40"/>
  <c r="G25" i="43"/>
  <c r="CD350" i="40"/>
  <c r="AB27" i="43"/>
  <c r="BZ349" i="40"/>
  <c r="X26" i="43"/>
  <c r="BR349" i="40"/>
  <c r="P26" i="43"/>
  <c r="BJ349" i="40"/>
  <c r="H26" i="43"/>
  <c r="CL347" i="40"/>
  <c r="AJ24" i="43"/>
  <c r="CY347" i="40"/>
  <c r="AW24" i="43"/>
  <c r="CQ347" i="40"/>
  <c r="AO24" i="43"/>
  <c r="CI347" i="40"/>
  <c r="AG24" i="43"/>
  <c r="DA347" i="40"/>
  <c r="AY24" i="43"/>
  <c r="CS347" i="40"/>
  <c r="AQ24" i="43"/>
  <c r="CK347" i="40"/>
  <c r="AI24" i="43"/>
  <c r="CC347" i="40"/>
  <c r="AA24" i="43"/>
  <c r="BO168" i="40"/>
  <c r="AC25" i="42"/>
  <c r="CN349" i="40"/>
  <c r="AL26" i="43"/>
  <c r="BH349" i="40"/>
  <c r="F26" i="43"/>
  <c r="CH346" i="40"/>
  <c r="AF23" i="43"/>
  <c r="CB432" i="40"/>
  <c r="BT432"/>
  <c r="BV349"/>
  <c r="T26" i="43"/>
  <c r="BN349" i="40"/>
  <c r="L26" i="43"/>
  <c r="BF349" i="40"/>
  <c r="D26" i="43"/>
  <c r="CT350" i="40"/>
  <c r="AR27" i="43"/>
  <c r="CA349" i="40"/>
  <c r="Y26" i="43"/>
  <c r="BS349" i="40"/>
  <c r="Q26" i="43"/>
  <c r="DB347" i="40"/>
  <c r="AZ24" i="43"/>
  <c r="BE347" i="40"/>
  <c r="C24" i="43"/>
  <c r="CU347" i="40"/>
  <c r="AS24" i="43"/>
  <c r="CM347" i="40"/>
  <c r="AK24" i="43"/>
  <c r="CE347" i="40"/>
  <c r="AC24" i="43"/>
  <c r="CW347" i="40"/>
  <c r="AU24" i="43"/>
  <c r="CO347" i="40"/>
  <c r="AM24" i="43"/>
  <c r="CG347" i="40"/>
  <c r="AE24" i="43"/>
  <c r="BG168" i="40"/>
  <c r="U25" i="42"/>
  <c r="BI167" i="40"/>
  <c r="W24" i="42"/>
  <c r="CV349" i="40"/>
  <c r="AT26" i="43"/>
  <c r="BP349" i="40"/>
  <c r="N26" i="43"/>
  <c r="H24" i="42"/>
  <c r="AT167" i="40"/>
  <c r="L24" i="42"/>
  <c r="AX167" i="40"/>
  <c r="BR431"/>
  <c r="BJ431"/>
  <c r="CC430"/>
  <c r="BU430"/>
  <c r="BP431"/>
  <c r="BL431"/>
  <c r="BH431"/>
  <c r="BD431"/>
  <c r="AA432" l="1"/>
  <c r="Z25" i="45"/>
  <c r="H433" i="40"/>
  <c r="G26" i="45"/>
  <c r="P433" i="40"/>
  <c r="O26" i="45"/>
  <c r="AB433" i="40"/>
  <c r="AA26" i="45"/>
  <c r="V432" i="40"/>
  <c r="U25" i="45"/>
  <c r="AD432" i="40"/>
  <c r="AC25" i="45"/>
  <c r="E433" i="40"/>
  <c r="D26" i="45"/>
  <c r="I433" i="40"/>
  <c r="H26" i="45"/>
  <c r="M433" i="40"/>
  <c r="L26" i="45"/>
  <c r="Q433" i="40"/>
  <c r="P26" i="45"/>
  <c r="D433" i="40"/>
  <c r="C26" i="45"/>
  <c r="L433" i="40"/>
  <c r="K26" i="45"/>
  <c r="T433" i="40"/>
  <c r="S26" i="45"/>
  <c r="U442" i="40"/>
  <c r="T35" i="45"/>
  <c r="AC442" i="40"/>
  <c r="AB35" i="45"/>
  <c r="Z432" i="40"/>
  <c r="Y25" i="45"/>
  <c r="C433" i="40"/>
  <c r="B26" i="45"/>
  <c r="G433" i="40"/>
  <c r="F26" i="45"/>
  <c r="K433" i="40"/>
  <c r="J26" i="45"/>
  <c r="O433" i="40"/>
  <c r="N26" i="45"/>
  <c r="S433" i="40"/>
  <c r="R26" i="45"/>
  <c r="W442" i="40"/>
  <c r="V35" i="45"/>
  <c r="Y442" i="40"/>
  <c r="X35" i="45"/>
  <c r="AE442" i="40"/>
  <c r="AD35" i="45"/>
  <c r="F443" i="40"/>
  <c r="E36" i="45"/>
  <c r="J443" i="40"/>
  <c r="I36" i="45"/>
  <c r="N442" i="40"/>
  <c r="M35" i="45"/>
  <c r="R442" i="40"/>
  <c r="Q35" i="45"/>
  <c r="X442" i="40"/>
  <c r="W35" i="45"/>
  <c r="K25" i="43"/>
  <c r="BM348" i="40"/>
  <c r="BL351"/>
  <c r="J28" i="43"/>
  <c r="AR168" i="40"/>
  <c r="F25" i="42"/>
  <c r="M26"/>
  <c r="AY169" i="40"/>
  <c r="Y25" i="42"/>
  <c r="BK168" i="40"/>
  <c r="AQ169"/>
  <c r="E26" i="42"/>
  <c r="AZ169" i="40"/>
  <c r="N26" i="42"/>
  <c r="BO432" i="40"/>
  <c r="CA432"/>
  <c r="BC432"/>
  <c r="BK432"/>
  <c r="BW432"/>
  <c r="BG432"/>
  <c r="BS432"/>
  <c r="BT349"/>
  <c r="R26" i="43"/>
  <c r="CJ349" i="40"/>
  <c r="AH26" i="43"/>
  <c r="CZ349" i="40"/>
  <c r="AX26" i="43"/>
  <c r="CB349" i="40"/>
  <c r="Z26" i="43"/>
  <c r="CR349" i="40"/>
  <c r="AP26" i="43"/>
  <c r="E26"/>
  <c r="BG349" i="40"/>
  <c r="BO349"/>
  <c r="M26" i="43"/>
  <c r="B28"/>
  <c r="BD351" i="40"/>
  <c r="I26" i="43"/>
  <c r="BK349" i="40"/>
  <c r="S25" i="43"/>
  <c r="BU348" i="40"/>
  <c r="AD29" i="42"/>
  <c r="BP172" i="40"/>
  <c r="AW169"/>
  <c r="K26" i="42"/>
  <c r="AO170" i="40"/>
  <c r="C27" i="42"/>
  <c r="AU170" i="40"/>
  <c r="I27" i="42"/>
  <c r="BD171" i="40"/>
  <c r="R28" i="42"/>
  <c r="BH171" i="40"/>
  <c r="V28" i="42"/>
  <c r="BL171" i="40"/>
  <c r="Z28" i="42"/>
  <c r="BB171" i="40"/>
  <c r="P28" i="42"/>
  <c r="BF171" i="40"/>
  <c r="T28" i="42"/>
  <c r="BJ171" i="40"/>
  <c r="X28" i="42"/>
  <c r="AV172" i="40"/>
  <c r="J29" i="42"/>
  <c r="BC170" i="40"/>
  <c r="Q27" i="42"/>
  <c r="BM170" i="40"/>
  <c r="AA27" i="42"/>
  <c r="AS169" i="40"/>
  <c r="G26" i="42"/>
  <c r="BA169" i="40"/>
  <c r="O26" i="42"/>
  <c r="BE170" i="40"/>
  <c r="S27" i="42"/>
  <c r="AN168" i="40"/>
  <c r="B25" i="42"/>
  <c r="H25"/>
  <c r="AT168" i="40"/>
  <c r="BD432"/>
  <c r="BH432"/>
  <c r="BL432"/>
  <c r="BP432"/>
  <c r="BU431"/>
  <c r="CC431"/>
  <c r="BJ432"/>
  <c r="BR432"/>
  <c r="BP350"/>
  <c r="N27" i="43"/>
  <c r="CV350" i="40"/>
  <c r="AT27" i="43"/>
  <c r="BI168" i="40"/>
  <c r="W25" i="42"/>
  <c r="BG169" i="40"/>
  <c r="U26" i="42"/>
  <c r="CG348" i="40"/>
  <c r="AE25" i="43"/>
  <c r="CO348" i="40"/>
  <c r="AM25" i="43"/>
  <c r="CW348" i="40"/>
  <c r="AU25" i="43"/>
  <c r="CE348" i="40"/>
  <c r="AC25" i="43"/>
  <c r="CM348" i="40"/>
  <c r="AK25" i="43"/>
  <c r="CU348" i="40"/>
  <c r="AS25" i="43"/>
  <c r="BE348" i="40"/>
  <c r="C25" i="43"/>
  <c r="DB348" i="40"/>
  <c r="AZ25" i="43"/>
  <c r="BS350" i="40"/>
  <c r="Q27" i="43"/>
  <c r="CA350" i="40"/>
  <c r="Y27" i="43"/>
  <c r="CT351" i="40"/>
  <c r="AR28" i="43"/>
  <c r="BF350" i="40"/>
  <c r="D27" i="43"/>
  <c r="BN350" i="40"/>
  <c r="L27" i="43"/>
  <c r="BV350" i="40"/>
  <c r="T27" i="43"/>
  <c r="BT433" i="40"/>
  <c r="CB433"/>
  <c r="CH347"/>
  <c r="AF24" i="43"/>
  <c r="BH350" i="40"/>
  <c r="F27" i="43"/>
  <c r="CN350" i="40"/>
  <c r="AL27" i="43"/>
  <c r="BO169" i="40"/>
  <c r="AC26" i="42"/>
  <c r="CC348" i="40"/>
  <c r="AA25" i="43"/>
  <c r="CK348" i="40"/>
  <c r="AI25" i="43"/>
  <c r="CS348" i="40"/>
  <c r="AQ25" i="43"/>
  <c r="DA348" i="40"/>
  <c r="AY25" i="43"/>
  <c r="CI348" i="40"/>
  <c r="AG25" i="43"/>
  <c r="CQ348" i="40"/>
  <c r="AO25" i="43"/>
  <c r="CY348" i="40"/>
  <c r="AW25" i="43"/>
  <c r="CL348" i="40"/>
  <c r="AJ25" i="43"/>
  <c r="BJ350" i="40"/>
  <c r="H27" i="43"/>
  <c r="BR350" i="40"/>
  <c r="P27" i="43"/>
  <c r="BZ350" i="40"/>
  <c r="X27" i="43"/>
  <c r="CD351" i="40"/>
  <c r="AB28" i="43"/>
  <c r="BI349" i="40"/>
  <c r="G26" i="43"/>
  <c r="BQ349" i="40"/>
  <c r="O26" i="43"/>
  <c r="BY349" i="40"/>
  <c r="W26" i="43"/>
  <c r="BW350" i="40"/>
  <c r="U27" i="43"/>
  <c r="BX433" i="40"/>
  <c r="CP347"/>
  <c r="AN24" i="43"/>
  <c r="CF350" i="40"/>
  <c r="AD27" i="43"/>
  <c r="CX347" i="40"/>
  <c r="AV24" i="43"/>
  <c r="BX350" i="40"/>
  <c r="V27" i="43"/>
  <c r="BB432" i="40"/>
  <c r="BF432"/>
  <c r="BN432"/>
  <c r="L25" i="42"/>
  <c r="AX168" i="40"/>
  <c r="AB36" i="42"/>
  <c r="BN179" i="40"/>
  <c r="BV433"/>
  <c r="CD433"/>
  <c r="BI434"/>
  <c r="BQ434"/>
  <c r="BE434"/>
  <c r="BM434"/>
  <c r="D25" i="42"/>
  <c r="AP168" i="40"/>
  <c r="X443" l="1"/>
  <c r="W36" i="45"/>
  <c r="R443" i="40"/>
  <c r="Q36" i="45"/>
  <c r="N443" i="40"/>
  <c r="M36" i="45"/>
  <c r="J444" i="40"/>
  <c r="I37" i="45"/>
  <c r="F444" i="40"/>
  <c r="E37" i="45"/>
  <c r="AE443" i="40"/>
  <c r="AD36" i="45"/>
  <c r="Y443" i="40"/>
  <c r="X36" i="45"/>
  <c r="W443" i="40"/>
  <c r="V36" i="45"/>
  <c r="S434" i="40"/>
  <c r="R27" i="45"/>
  <c r="O434" i="40"/>
  <c r="N27" i="45"/>
  <c r="K434" i="40"/>
  <c r="J27" i="45"/>
  <c r="G434" i="40"/>
  <c r="F27" i="45"/>
  <c r="C434" i="40"/>
  <c r="B27" i="45"/>
  <c r="Z433" i="40"/>
  <c r="Y26" i="45"/>
  <c r="AC443" i="40"/>
  <c r="AB36" i="45"/>
  <c r="U443" i="40"/>
  <c r="T36" i="45"/>
  <c r="T434" i="40"/>
  <c r="S27" i="45"/>
  <c r="L434" i="40"/>
  <c r="K27" i="45"/>
  <c r="D434" i="40"/>
  <c r="C27" i="45"/>
  <c r="Q434" i="40"/>
  <c r="P27" i="45"/>
  <c r="M434" i="40"/>
  <c r="L27" i="45"/>
  <c r="I434" i="40"/>
  <c r="H27" i="45"/>
  <c r="E434" i="40"/>
  <c r="D27" i="45"/>
  <c r="AD433" i="40"/>
  <c r="AC26" i="45"/>
  <c r="V433" i="40"/>
  <c r="U26" i="45"/>
  <c r="AB434" i="40"/>
  <c r="AA27" i="45"/>
  <c r="P434" i="40"/>
  <c r="O27" i="45"/>
  <c r="H434" i="40"/>
  <c r="G27" i="45"/>
  <c r="AA433" i="40"/>
  <c r="Z26" i="45"/>
  <c r="BZ432" i="40"/>
  <c r="BZ433" s="1"/>
  <c r="BY432"/>
  <c r="BL352"/>
  <c r="J29" i="43"/>
  <c r="BM349" i="40"/>
  <c r="K26" i="43"/>
  <c r="AR169" i="40"/>
  <c r="F26" i="42"/>
  <c r="N27"/>
  <c r="AZ170" i="40"/>
  <c r="AQ170"/>
  <c r="E27" i="42"/>
  <c r="Y26"/>
  <c r="BK169" i="40"/>
  <c r="M27" i="42"/>
  <c r="AY170" i="40"/>
  <c r="BS433"/>
  <c r="BG433"/>
  <c r="BW433"/>
  <c r="BK433"/>
  <c r="BC433"/>
  <c r="CA433"/>
  <c r="BO433"/>
  <c r="M27" i="43"/>
  <c r="BO350" i="40"/>
  <c r="AP27" i="43"/>
  <c r="CR350" i="40"/>
  <c r="Z27" i="43"/>
  <c r="CB350" i="40"/>
  <c r="AX27" i="43"/>
  <c r="CZ350" i="40"/>
  <c r="AH27" i="43"/>
  <c r="CJ350" i="40"/>
  <c r="R27" i="43"/>
  <c r="BT350" i="40"/>
  <c r="S26" i="43"/>
  <c r="BU349" i="40"/>
  <c r="I27" i="43"/>
  <c r="BK350" i="40"/>
  <c r="B29" i="43"/>
  <c r="BD352" i="40"/>
  <c r="E27" i="43"/>
  <c r="BG350" i="40"/>
  <c r="AD30" i="42"/>
  <c r="BP173" i="40"/>
  <c r="AN169"/>
  <c r="B26" i="42"/>
  <c r="BE171" i="40"/>
  <c r="S28" i="42"/>
  <c r="BA170" i="40"/>
  <c r="O27" i="42"/>
  <c r="AS170" i="40"/>
  <c r="G27" i="42"/>
  <c r="BM171" i="40"/>
  <c r="AA28" i="42"/>
  <c r="BC171" i="40"/>
  <c r="Q28" i="42"/>
  <c r="AV173" i="40"/>
  <c r="J30" i="42"/>
  <c r="BJ172" i="40"/>
  <c r="X29" i="42"/>
  <c r="BF172" i="40"/>
  <c r="T29" i="42"/>
  <c r="BB172" i="40"/>
  <c r="P29" i="42"/>
  <c r="Z29"/>
  <c r="BL172" i="40"/>
  <c r="V29" i="42"/>
  <c r="BH172" i="40"/>
  <c r="R29" i="42"/>
  <c r="BD172" i="40"/>
  <c r="AU171"/>
  <c r="I28" i="42"/>
  <c r="AO171" i="40"/>
  <c r="C28" i="42"/>
  <c r="AW170" i="40"/>
  <c r="K27" i="42"/>
  <c r="D26"/>
  <c r="AP169" i="40"/>
  <c r="AB37" i="42"/>
  <c r="BN180" i="40"/>
  <c r="BF433"/>
  <c r="BB433"/>
  <c r="BM435"/>
  <c r="BE435"/>
  <c r="BQ435"/>
  <c r="BI435"/>
  <c r="CD434"/>
  <c r="BV434"/>
  <c r="BY433"/>
  <c r="BX351"/>
  <c r="V28" i="43"/>
  <c r="CX348" i="40"/>
  <c r="AV25" i="43"/>
  <c r="CF351" i="40"/>
  <c r="AD28" i="43"/>
  <c r="CP348" i="40"/>
  <c r="AN25" i="43"/>
  <c r="BX434" i="40"/>
  <c r="BW351"/>
  <c r="U28" i="43"/>
  <c r="BY350" i="40"/>
  <c r="W27" i="43"/>
  <c r="BQ350" i="40"/>
  <c r="O27" i="43"/>
  <c r="BI350" i="40"/>
  <c r="G27" i="43"/>
  <c r="CD352" i="40"/>
  <c r="AB29" i="43"/>
  <c r="BZ351" i="40"/>
  <c r="X28" i="43"/>
  <c r="BR351" i="40"/>
  <c r="P28" i="43"/>
  <c r="BJ351" i="40"/>
  <c r="H28" i="43"/>
  <c r="CL349" i="40"/>
  <c r="AJ26" i="43"/>
  <c r="CY349" i="40"/>
  <c r="AW26" i="43"/>
  <c r="CQ349" i="40"/>
  <c r="AO26" i="43"/>
  <c r="CI349" i="40"/>
  <c r="AG26" i="43"/>
  <c r="DA349" i="40"/>
  <c r="AY26" i="43"/>
  <c r="CS349" i="40"/>
  <c r="AQ26" i="43"/>
  <c r="CK349" i="40"/>
  <c r="AI26" i="43"/>
  <c r="CC349" i="40"/>
  <c r="AA26" i="43"/>
  <c r="BO170" i="40"/>
  <c r="AC27" i="42"/>
  <c r="CN351" i="40"/>
  <c r="AL28" i="43"/>
  <c r="BH351" i="40"/>
  <c r="F28" i="43"/>
  <c r="CH348" i="40"/>
  <c r="AF25" i="43"/>
  <c r="CB434" i="40"/>
  <c r="BT434"/>
  <c r="BV351"/>
  <c r="T28" i="43"/>
  <c r="BN351" i="40"/>
  <c r="L28" i="43"/>
  <c r="BF351" i="40"/>
  <c r="D28" i="43"/>
  <c r="CT352" i="40"/>
  <c r="AR29" i="43"/>
  <c r="CA351" i="40"/>
  <c r="Y28" i="43"/>
  <c r="BS351" i="40"/>
  <c r="Q28" i="43"/>
  <c r="DB349" i="40"/>
  <c r="AZ26" i="43"/>
  <c r="BE349" i="40"/>
  <c r="C26" i="43"/>
  <c r="CU349" i="40"/>
  <c r="AS26" i="43"/>
  <c r="CM349" i="40"/>
  <c r="AK26" i="43"/>
  <c r="CE349" i="40"/>
  <c r="AC26" i="43"/>
  <c r="CW349" i="40"/>
  <c r="AU26" i="43"/>
  <c r="CO349" i="40"/>
  <c r="AM26" i="43"/>
  <c r="CG349" i="40"/>
  <c r="AE26" i="43"/>
  <c r="BG170" i="40"/>
  <c r="U27" i="42"/>
  <c r="BI169" i="40"/>
  <c r="W26" i="42"/>
  <c r="CV351" i="40"/>
  <c r="AT28" i="43"/>
  <c r="BP351" i="40"/>
  <c r="N28" i="43"/>
  <c r="L26" i="42"/>
  <c r="AX169" i="40"/>
  <c r="BN433"/>
  <c r="BR433"/>
  <c r="BJ433"/>
  <c r="CC432"/>
  <c r="BU432"/>
  <c r="BP433"/>
  <c r="BL433"/>
  <c r="BH433"/>
  <c r="BD433"/>
  <c r="H26" i="42"/>
  <c r="AT169" i="40"/>
  <c r="AA434" l="1"/>
  <c r="Z27" i="45"/>
  <c r="H435" i="40"/>
  <c r="G28" i="45"/>
  <c r="P435" i="40"/>
  <c r="O28" i="45"/>
  <c r="AB435" i="40"/>
  <c r="AA28" i="45"/>
  <c r="V434" i="40"/>
  <c r="U27" i="45"/>
  <c r="AD434" i="40"/>
  <c r="AC27" i="45"/>
  <c r="E435" i="40"/>
  <c r="D28" i="45"/>
  <c r="I435" i="40"/>
  <c r="H28" i="45"/>
  <c r="M435" i="40"/>
  <c r="L28" i="45"/>
  <c r="Q435" i="40"/>
  <c r="P28" i="45"/>
  <c r="D435" i="40"/>
  <c r="C28" i="45"/>
  <c r="L435" i="40"/>
  <c r="K28" i="45"/>
  <c r="T435" i="40"/>
  <c r="S28" i="45"/>
  <c r="U444" i="40"/>
  <c r="T37" i="45"/>
  <c r="AC444" i="40"/>
  <c r="AB37" i="45"/>
  <c r="Z434" i="40"/>
  <c r="Y27" i="45"/>
  <c r="C435" i="40"/>
  <c r="B28" i="45"/>
  <c r="G435" i="40"/>
  <c r="F28" i="45"/>
  <c r="K435" i="40"/>
  <c r="J28" i="45"/>
  <c r="O435" i="40"/>
  <c r="N28" i="45"/>
  <c r="S435" i="40"/>
  <c r="R28" i="45"/>
  <c r="W444" i="40"/>
  <c r="V37" i="45"/>
  <c r="Y444" i="40"/>
  <c r="X37" i="45"/>
  <c r="AE444" i="40"/>
  <c r="AD37" i="45"/>
  <c r="F445" i="40"/>
  <c r="E38" i="45"/>
  <c r="J445" i="40"/>
  <c r="I38" i="45"/>
  <c r="N444" i="40"/>
  <c r="M37" i="45"/>
  <c r="R444" i="40"/>
  <c r="Q37" i="45"/>
  <c r="X444" i="40"/>
  <c r="W37" i="45"/>
  <c r="K27" i="43"/>
  <c r="BM350" i="40"/>
  <c r="J30" i="43"/>
  <c r="BL353" i="40"/>
  <c r="F27" i="42"/>
  <c r="AR170" i="40"/>
  <c r="AQ171"/>
  <c r="E28" i="42"/>
  <c r="M28"/>
  <c r="AY171" i="40"/>
  <c r="Y27" i="42"/>
  <c r="BK170" i="40"/>
  <c r="N28" i="42"/>
  <c r="AZ171" i="40"/>
  <c r="BO434"/>
  <c r="CA434"/>
  <c r="BC434"/>
  <c r="BK434"/>
  <c r="BW434"/>
  <c r="BG434"/>
  <c r="BS434"/>
  <c r="BG351"/>
  <c r="E28" i="43"/>
  <c r="BD353" i="40"/>
  <c r="B30" i="43"/>
  <c r="I28"/>
  <c r="BK351" i="40"/>
  <c r="S27" i="43"/>
  <c r="BU350" i="40"/>
  <c r="BT351"/>
  <c r="R28" i="43"/>
  <c r="AH28"/>
  <c r="CJ351" i="40"/>
  <c r="CZ351"/>
  <c r="AX28" i="43"/>
  <c r="Z28"/>
  <c r="CB351" i="40"/>
  <c r="CR351"/>
  <c r="AP28" i="43"/>
  <c r="M28"/>
  <c r="BO351" i="40"/>
  <c r="AD31" i="42"/>
  <c r="BP174" i="40"/>
  <c r="AW171"/>
  <c r="K28" i="42"/>
  <c r="AO172" i="40"/>
  <c r="C29" i="42"/>
  <c r="AU172" i="40"/>
  <c r="I29" i="42"/>
  <c r="BB173" i="40"/>
  <c r="P30" i="42"/>
  <c r="BF173" i="40"/>
  <c r="T30" i="42"/>
  <c r="BJ173" i="40"/>
  <c r="X30" i="42"/>
  <c r="AV174" i="40"/>
  <c r="J31" i="42"/>
  <c r="BC172" i="40"/>
  <c r="Q29" i="42"/>
  <c r="BM172" i="40"/>
  <c r="AA29" i="42"/>
  <c r="AS171" i="40"/>
  <c r="G28" i="42"/>
  <c r="BA171" i="40"/>
  <c r="O28" i="42"/>
  <c r="BE172" i="40"/>
  <c r="S29" i="42"/>
  <c r="AN170" i="40"/>
  <c r="B27" i="42"/>
  <c r="R30"/>
  <c r="BD173" i="40"/>
  <c r="V30" i="42"/>
  <c r="BH173" i="40"/>
  <c r="Z30" i="42"/>
  <c r="BL173" i="40"/>
  <c r="H27" i="42"/>
  <c r="AT170" i="40"/>
  <c r="BD434"/>
  <c r="BH434"/>
  <c r="BL434"/>
  <c r="BP434"/>
  <c r="BU433"/>
  <c r="CC433"/>
  <c r="BJ434"/>
  <c r="BR434"/>
  <c r="BN434"/>
  <c r="BP352"/>
  <c r="N29" i="43"/>
  <c r="CV352" i="40"/>
  <c r="AT29" i="43"/>
  <c r="BI170" i="40"/>
  <c r="W27" i="42"/>
  <c r="BG171" i="40"/>
  <c r="U28" i="42"/>
  <c r="CG350" i="40"/>
  <c r="AE27" i="43"/>
  <c r="CO350" i="40"/>
  <c r="AM27" i="43"/>
  <c r="CW350" i="40"/>
  <c r="AU27" i="43"/>
  <c r="CE350" i="40"/>
  <c r="AC27" i="43"/>
  <c r="CM350" i="40"/>
  <c r="AK27" i="43"/>
  <c r="CU350" i="40"/>
  <c r="AS27" i="43"/>
  <c r="BE350" i="40"/>
  <c r="C27" i="43"/>
  <c r="DB350" i="40"/>
  <c r="AZ27" i="43"/>
  <c r="BS352" i="40"/>
  <c r="Q29" i="43"/>
  <c r="CA352" i="40"/>
  <c r="Y29" i="43"/>
  <c r="CT353" i="40"/>
  <c r="AR30" i="43"/>
  <c r="BF352" i="40"/>
  <c r="D29" i="43"/>
  <c r="BN352" i="40"/>
  <c r="L29" i="43"/>
  <c r="BV352" i="40"/>
  <c r="T29" i="43"/>
  <c r="BT435" i="40"/>
  <c r="CB435"/>
  <c r="CH349"/>
  <c r="AF26" i="43"/>
  <c r="BH352" i="40"/>
  <c r="F29" i="43"/>
  <c r="CN352" i="40"/>
  <c r="AL29" i="43"/>
  <c r="BO171" i="40"/>
  <c r="AC28" i="42"/>
  <c r="CC350" i="40"/>
  <c r="AA27" i="43"/>
  <c r="CK350" i="40"/>
  <c r="AI27" i="43"/>
  <c r="CS350" i="40"/>
  <c r="AQ27" i="43"/>
  <c r="DA350" i="40"/>
  <c r="AY27" i="43"/>
  <c r="CI350" i="40"/>
  <c r="AG27" i="43"/>
  <c r="CQ350" i="40"/>
  <c r="AO27" i="43"/>
  <c r="CY350" i="40"/>
  <c r="AW27" i="43"/>
  <c r="CL350" i="40"/>
  <c r="AJ27" i="43"/>
  <c r="BJ352" i="40"/>
  <c r="H29" i="43"/>
  <c r="BR352" i="40"/>
  <c r="P29" i="43"/>
  <c r="BZ352" i="40"/>
  <c r="X29" i="43"/>
  <c r="CD353" i="40"/>
  <c r="AB30" i="43"/>
  <c r="BI351" i="40"/>
  <c r="G28" i="43"/>
  <c r="BQ351" i="40"/>
  <c r="O28" i="43"/>
  <c r="BY351" i="40"/>
  <c r="W28" i="43"/>
  <c r="BW352" i="40"/>
  <c r="U29" i="43"/>
  <c r="BX435" i="40"/>
  <c r="CP349"/>
  <c r="AN26" i="43"/>
  <c r="CF352" i="40"/>
  <c r="AD29" i="43"/>
  <c r="CX349" i="40"/>
  <c r="AV26" i="43"/>
  <c r="BX352" i="40"/>
  <c r="V29" i="43"/>
  <c r="BV435" i="40"/>
  <c r="CD435"/>
  <c r="BI436"/>
  <c r="BQ436"/>
  <c r="BE436"/>
  <c r="BM436"/>
  <c r="BB434"/>
  <c r="BF434"/>
  <c r="L27" i="42"/>
  <c r="AX170" i="40"/>
  <c r="BY434"/>
  <c r="AB38" i="42"/>
  <c r="BN181" i="40"/>
  <c r="D27" i="42"/>
  <c r="AP170" i="40"/>
  <c r="X445" l="1"/>
  <c r="W38" i="45"/>
  <c r="R445" i="40"/>
  <c r="Q38" i="45"/>
  <c r="N445" i="40"/>
  <c r="M38" i="45"/>
  <c r="J446" i="40"/>
  <c r="I39" i="45"/>
  <c r="F446" i="40"/>
  <c r="E39" i="45"/>
  <c r="AE445" i="40"/>
  <c r="AD38" i="45"/>
  <c r="Y445" i="40"/>
  <c r="X38" i="45"/>
  <c r="W445" i="40"/>
  <c r="V38" i="45"/>
  <c r="S436" i="40"/>
  <c r="R29" i="45"/>
  <c r="O436" i="40"/>
  <c r="N29" i="45"/>
  <c r="K436" i="40"/>
  <c r="J29" i="45"/>
  <c r="G436" i="40"/>
  <c r="F29" i="45"/>
  <c r="C436" i="40"/>
  <c r="B29" i="45"/>
  <c r="Z435" i="40"/>
  <c r="Y28" i="45"/>
  <c r="AC445" i="40"/>
  <c r="AB38" i="45"/>
  <c r="U445" i="40"/>
  <c r="T38" i="45"/>
  <c r="T436" i="40"/>
  <c r="S29" i="45"/>
  <c r="L436" i="40"/>
  <c r="K29" i="45"/>
  <c r="D436" i="40"/>
  <c r="C29" i="45"/>
  <c r="Q436" i="40"/>
  <c r="P29" i="45"/>
  <c r="M436" i="40"/>
  <c r="L29" i="45"/>
  <c r="I436" i="40"/>
  <c r="H29" i="45"/>
  <c r="E436" i="40"/>
  <c r="D29" i="45"/>
  <c r="AD435" i="40"/>
  <c r="AC28" i="45"/>
  <c r="V435" i="40"/>
  <c r="U28" i="45"/>
  <c r="AB436" i="40"/>
  <c r="AA29" i="45"/>
  <c r="P436" i="40"/>
  <c r="O29" i="45"/>
  <c r="H436" i="40"/>
  <c r="G29" i="45"/>
  <c r="AA435" i="40"/>
  <c r="Z28" i="45"/>
  <c r="BZ434" i="40"/>
  <c r="BZ435" s="1"/>
  <c r="BL354"/>
  <c r="J31" i="43"/>
  <c r="BM351" i="40"/>
  <c r="K28" i="43"/>
  <c r="F28" i="42"/>
  <c r="AR171" i="40"/>
  <c r="AQ172"/>
  <c r="E29" i="42"/>
  <c r="N29"/>
  <c r="AZ172" i="40"/>
  <c r="Y28" i="42"/>
  <c r="BK171" i="40"/>
  <c r="M29" i="42"/>
  <c r="AY172" i="40"/>
  <c r="BS435"/>
  <c r="BG435"/>
  <c r="BW435"/>
  <c r="BK435"/>
  <c r="BC435"/>
  <c r="CA435"/>
  <c r="BO435"/>
  <c r="CR352"/>
  <c r="AP29" i="43"/>
  <c r="AX29"/>
  <c r="CZ352" i="40"/>
  <c r="R29" i="43"/>
  <c r="BT352" i="40"/>
  <c r="B31" i="43"/>
  <c r="BD354" i="40"/>
  <c r="E29" i="43"/>
  <c r="BG352" i="40"/>
  <c r="M29" i="43"/>
  <c r="BO352" i="40"/>
  <c r="Z29" i="43"/>
  <c r="CB352" i="40"/>
  <c r="AH29" i="43"/>
  <c r="CJ352" i="40"/>
  <c r="S28" i="43"/>
  <c r="BU351" i="40"/>
  <c r="I29" i="43"/>
  <c r="BK352" i="40"/>
  <c r="AD32" i="42"/>
  <c r="BP175" i="40"/>
  <c r="AN171"/>
  <c r="B28" i="42"/>
  <c r="BE173" i="40"/>
  <c r="S30" i="42"/>
  <c r="BA172" i="40"/>
  <c r="O29" i="42"/>
  <c r="AS172" i="40"/>
  <c r="G29" i="42"/>
  <c r="BM173" i="40"/>
  <c r="AA30" i="42"/>
  <c r="BC173" i="40"/>
  <c r="Q30" i="42"/>
  <c r="J32"/>
  <c r="AV175" i="40"/>
  <c r="X31" i="42"/>
  <c r="BJ174" i="40"/>
  <c r="T31" i="42"/>
  <c r="BF174" i="40"/>
  <c r="P31" i="42"/>
  <c r="BB174" i="40"/>
  <c r="AU173"/>
  <c r="I30" i="42"/>
  <c r="AO173" i="40"/>
  <c r="C30" i="42"/>
  <c r="AW172" i="40"/>
  <c r="K29" i="42"/>
  <c r="Z31"/>
  <c r="BL174" i="40"/>
  <c r="V31" i="42"/>
  <c r="BH174" i="40"/>
  <c r="R31" i="42"/>
  <c r="BD174" i="40"/>
  <c r="AB39" i="42"/>
  <c r="BN182" i="40"/>
  <c r="BY435"/>
  <c r="BF435"/>
  <c r="BB435"/>
  <c r="BM437"/>
  <c r="BE437"/>
  <c r="BQ437"/>
  <c r="BI437"/>
  <c r="CD436"/>
  <c r="BV436"/>
  <c r="BX353"/>
  <c r="V30" i="43"/>
  <c r="CX350" i="40"/>
  <c r="AV27" i="43"/>
  <c r="CF353" i="40"/>
  <c r="AD30" i="43"/>
  <c r="CP350" i="40"/>
  <c r="AN27" i="43"/>
  <c r="BX436" i="40"/>
  <c r="BW353"/>
  <c r="U30" i="43"/>
  <c r="BY352" i="40"/>
  <c r="W29" i="43"/>
  <c r="BQ352" i="40"/>
  <c r="O29" i="43"/>
  <c r="BI352" i="40"/>
  <c r="G29" i="43"/>
  <c r="CD354" i="40"/>
  <c r="AB31" i="43"/>
  <c r="BZ353" i="40"/>
  <c r="X30" i="43"/>
  <c r="BR353" i="40"/>
  <c r="P30" i="43"/>
  <c r="BJ353" i="40"/>
  <c r="H30" i="43"/>
  <c r="CL351" i="40"/>
  <c r="AJ28" i="43"/>
  <c r="CY351" i="40"/>
  <c r="AW28" i="43"/>
  <c r="CQ351" i="40"/>
  <c r="AO28" i="43"/>
  <c r="CI351" i="40"/>
  <c r="AG28" i="43"/>
  <c r="DA351" i="40"/>
  <c r="AY28" i="43"/>
  <c r="CS351" i="40"/>
  <c r="AQ28" i="43"/>
  <c r="CK351" i="40"/>
  <c r="AI28" i="43"/>
  <c r="CC351" i="40"/>
  <c r="AA28" i="43"/>
  <c r="BO172" i="40"/>
  <c r="AC29" i="42"/>
  <c r="CN353" i="40"/>
  <c r="AL30" i="43"/>
  <c r="BH353" i="40"/>
  <c r="F30" i="43"/>
  <c r="CH350" i="40"/>
  <c r="AF27" i="43"/>
  <c r="CB436" i="40"/>
  <c r="BT436"/>
  <c r="BV353"/>
  <c r="T30" i="43"/>
  <c r="BN353" i="40"/>
  <c r="L30" i="43"/>
  <c r="BF353" i="40"/>
  <c r="D30" i="43"/>
  <c r="CT354" i="40"/>
  <c r="AR31" i="43"/>
  <c r="CA353" i="40"/>
  <c r="Y30" i="43"/>
  <c r="BS353" i="40"/>
  <c r="Q30" i="43"/>
  <c r="DB351" i="40"/>
  <c r="AZ28" i="43"/>
  <c r="BE351" i="40"/>
  <c r="C28" i="43"/>
  <c r="CU351" i="40"/>
  <c r="AS28" i="43"/>
  <c r="CM351" i="40"/>
  <c r="AK28" i="43"/>
  <c r="CE351" i="40"/>
  <c r="AC28" i="43"/>
  <c r="CW351" i="40"/>
  <c r="AU28" i="43"/>
  <c r="CO351" i="40"/>
  <c r="AM28" i="43"/>
  <c r="CG351" i="40"/>
  <c r="AE28" i="43"/>
  <c r="BG172" i="40"/>
  <c r="U29" i="42"/>
  <c r="BI171" i="40"/>
  <c r="W28" i="42"/>
  <c r="CV353" i="40"/>
  <c r="AT30" i="43"/>
  <c r="BP353" i="40"/>
  <c r="N30" i="43"/>
  <c r="BN435" i="40"/>
  <c r="BR435"/>
  <c r="BJ435"/>
  <c r="BP435"/>
  <c r="BL435"/>
  <c r="BH435"/>
  <c r="BD435"/>
  <c r="D28" i="42"/>
  <c r="AP171" i="40"/>
  <c r="L28" i="42"/>
  <c r="AX171" i="40"/>
  <c r="CC434"/>
  <c r="BU434"/>
  <c r="H28" i="42"/>
  <c r="AT171" i="40"/>
  <c r="AA436" l="1"/>
  <c r="Z29" i="45"/>
  <c r="H437" i="40"/>
  <c r="G30" i="45"/>
  <c r="P437" i="40"/>
  <c r="O30" i="45"/>
  <c r="AB437" i="40"/>
  <c r="AA30" i="45"/>
  <c r="V436" i="40"/>
  <c r="U29" i="45"/>
  <c r="AD436" i="40"/>
  <c r="AC29" i="45"/>
  <c r="E437" i="40"/>
  <c r="D30" i="45"/>
  <c r="I437" i="40"/>
  <c r="H30" i="45"/>
  <c r="M437" i="40"/>
  <c r="L30" i="45"/>
  <c r="Q437" i="40"/>
  <c r="P30" i="45"/>
  <c r="D437" i="40"/>
  <c r="C30" i="45"/>
  <c r="L437" i="40"/>
  <c r="K30" i="45"/>
  <c r="T437" i="40"/>
  <c r="S30" i="45"/>
  <c r="U446" i="40"/>
  <c r="T39" i="45"/>
  <c r="AC446" i="40"/>
  <c r="AB39" i="45"/>
  <c r="Z436" i="40"/>
  <c r="Y29" i="45"/>
  <c r="C437" i="40"/>
  <c r="B30" i="45"/>
  <c r="G437" i="40"/>
  <c r="F30" i="45"/>
  <c r="K437" i="40"/>
  <c r="J30" i="45"/>
  <c r="O437" i="40"/>
  <c r="N30" i="45"/>
  <c r="S437" i="40"/>
  <c r="R30" i="45"/>
  <c r="W446" i="40"/>
  <c r="V39" i="45"/>
  <c r="Y446" i="40"/>
  <c r="X39" i="45"/>
  <c r="AE446" i="40"/>
  <c r="AD39" i="45"/>
  <c r="F447" i="40"/>
  <c r="E40" i="45"/>
  <c r="J447" i="40"/>
  <c r="I40" i="45"/>
  <c r="N446" i="40"/>
  <c r="M39" i="45"/>
  <c r="R446" i="40"/>
  <c r="Q39" i="45"/>
  <c r="X446" i="40"/>
  <c r="W39" i="45"/>
  <c r="K29" i="43"/>
  <c r="BM352" i="40"/>
  <c r="J32" i="43"/>
  <c r="BL355" i="40"/>
  <c r="F29" i="42"/>
  <c r="AR172" i="40"/>
  <c r="AQ173"/>
  <c r="E30" i="42"/>
  <c r="M30"/>
  <c r="AY173" i="40"/>
  <c r="Y29" i="42"/>
  <c r="BK172" i="40"/>
  <c r="N30" i="42"/>
  <c r="AZ173" i="40"/>
  <c r="BO436"/>
  <c r="CA436"/>
  <c r="BC436"/>
  <c r="BK436"/>
  <c r="BW436"/>
  <c r="BG436"/>
  <c r="BS436"/>
  <c r="CR353"/>
  <c r="AP30" i="43"/>
  <c r="I30"/>
  <c r="BK353" i="40"/>
  <c r="S29" i="43"/>
  <c r="BU352" i="40"/>
  <c r="CJ353"/>
  <c r="AH30" i="43"/>
  <c r="CB353" i="40"/>
  <c r="Z30" i="43"/>
  <c r="M30"/>
  <c r="BO353" i="40"/>
  <c r="E30" i="43"/>
  <c r="BG353" i="40"/>
  <c r="B32" i="43"/>
  <c r="BD355" i="40"/>
  <c r="R30" i="43"/>
  <c r="BT353" i="40"/>
  <c r="AX30" i="43"/>
  <c r="CZ353" i="40"/>
  <c r="AD33" i="42"/>
  <c r="BP176" i="40"/>
  <c r="AW173"/>
  <c r="K30" i="42"/>
  <c r="AO174" i="40"/>
  <c r="C31" i="42"/>
  <c r="AU174" i="40"/>
  <c r="I31" i="42"/>
  <c r="BC174" i="40"/>
  <c r="Q31" i="42"/>
  <c r="BM174" i="40"/>
  <c r="AA31" i="42"/>
  <c r="AS173" i="40"/>
  <c r="G30" i="42"/>
  <c r="BA173" i="40"/>
  <c r="O30" i="42"/>
  <c r="BE174" i="40"/>
  <c r="S31" i="42"/>
  <c r="AN172" i="40"/>
  <c r="B29" i="42"/>
  <c r="R32"/>
  <c r="BD175" i="40"/>
  <c r="V32" i="42"/>
  <c r="BH175" i="40"/>
  <c r="Z32" i="42"/>
  <c r="BL175" i="40"/>
  <c r="P32" i="42"/>
  <c r="BB175" i="40"/>
  <c r="T32" i="42"/>
  <c r="BF175" i="40"/>
  <c r="X32" i="42"/>
  <c r="BJ175" i="40"/>
  <c r="J33" i="42"/>
  <c r="AV176" i="40"/>
  <c r="AT172"/>
  <c r="H29" i="42"/>
  <c r="AX172" i="40"/>
  <c r="L29" i="42"/>
  <c r="AP172" i="40"/>
  <c r="D29" i="42"/>
  <c r="BU435" i="40"/>
  <c r="CC435"/>
  <c r="BD436"/>
  <c r="BH436"/>
  <c r="BL436"/>
  <c r="BP436"/>
  <c r="BJ436"/>
  <c r="BR436"/>
  <c r="BN436"/>
  <c r="BP354"/>
  <c r="N31" i="43"/>
  <c r="CV354" i="40"/>
  <c r="AT31" i="43"/>
  <c r="BI172" i="40"/>
  <c r="W29" i="42"/>
  <c r="BG173" i="40"/>
  <c r="U30" i="42"/>
  <c r="CG352" i="40"/>
  <c r="AE29" i="43"/>
  <c r="CO352" i="40"/>
  <c r="AM29" i="43"/>
  <c r="CW352" i="40"/>
  <c r="AU29" i="43"/>
  <c r="CE352" i="40"/>
  <c r="AC29" i="43"/>
  <c r="CM352" i="40"/>
  <c r="AK29" i="43"/>
  <c r="CU352" i="40"/>
  <c r="AS29" i="43"/>
  <c r="BE352" i="40"/>
  <c r="C29" i="43"/>
  <c r="DB352" i="40"/>
  <c r="AZ29" i="43"/>
  <c r="BS354" i="40"/>
  <c r="Q31" i="43"/>
  <c r="CA354" i="40"/>
  <c r="Y31" i="43"/>
  <c r="CT355" i="40"/>
  <c r="AR32" i="43"/>
  <c r="BF354" i="40"/>
  <c r="D31" i="43"/>
  <c r="BN354" i="40"/>
  <c r="L31" i="43"/>
  <c r="BV354" i="40"/>
  <c r="T31" i="43"/>
  <c r="BT437" i="40"/>
  <c r="CB437"/>
  <c r="CH351"/>
  <c r="AF28" i="43"/>
  <c r="BH354" i="40"/>
  <c r="F31" i="43"/>
  <c r="CN354" i="40"/>
  <c r="AL31" i="43"/>
  <c r="BO173" i="40"/>
  <c r="AC30" i="42"/>
  <c r="CC352" i="40"/>
  <c r="AA29" i="43"/>
  <c r="CK352" i="40"/>
  <c r="AI29" i="43"/>
  <c r="CS352" i="40"/>
  <c r="AQ29" i="43"/>
  <c r="DA352" i="40"/>
  <c r="AY29" i="43"/>
  <c r="CI352" i="40"/>
  <c r="AG29" i="43"/>
  <c r="CQ352" i="40"/>
  <c r="AO29" i="43"/>
  <c r="CY352" i="40"/>
  <c r="AW29" i="43"/>
  <c r="CL352" i="40"/>
  <c r="AJ29" i="43"/>
  <c r="BJ354" i="40"/>
  <c r="H31" i="43"/>
  <c r="BR354" i="40"/>
  <c r="P31" i="43"/>
  <c r="BZ354" i="40"/>
  <c r="X31" i="43"/>
  <c r="CD355" i="40"/>
  <c r="AB32" i="43"/>
  <c r="BI353" i="40"/>
  <c r="G30" i="43"/>
  <c r="BQ353" i="40"/>
  <c r="O30" i="43"/>
  <c r="BY353" i="40"/>
  <c r="W30" i="43"/>
  <c r="BW354" i="40"/>
  <c r="U31" i="43"/>
  <c r="BX437" i="40"/>
  <c r="CP351"/>
  <c r="AN28" i="43"/>
  <c r="CF354" i="40"/>
  <c r="AD31" i="43"/>
  <c r="CX351" i="40"/>
  <c r="AV28" i="43"/>
  <c r="BX354" i="40"/>
  <c r="V31" i="43"/>
  <c r="BV437" i="40"/>
  <c r="CD437"/>
  <c r="BI438"/>
  <c r="BQ438"/>
  <c r="BE438"/>
  <c r="BM438"/>
  <c r="BB436"/>
  <c r="BF436"/>
  <c r="BY436"/>
  <c r="BN183"/>
  <c r="AB40" i="42"/>
  <c r="X447" i="40" l="1"/>
  <c r="W40" i="45"/>
  <c r="R447" i="40"/>
  <c r="Q40" i="45"/>
  <c r="N447" i="40"/>
  <c r="M40" i="45"/>
  <c r="J448" i="40"/>
  <c r="I41" i="45"/>
  <c r="F448" i="40"/>
  <c r="E41" i="45"/>
  <c r="AE447" i="40"/>
  <c r="AD40" i="45"/>
  <c r="Y447" i="40"/>
  <c r="X40" i="45"/>
  <c r="W447" i="40"/>
  <c r="V40" i="45"/>
  <c r="S438" i="40"/>
  <c r="R31" i="45"/>
  <c r="O438" i="40"/>
  <c r="N31" i="45"/>
  <c r="K438" i="40"/>
  <c r="J31" i="45"/>
  <c r="G438" i="40"/>
  <c r="F31" i="45"/>
  <c r="C438" i="40"/>
  <c r="B31" i="45"/>
  <c r="Z437" i="40"/>
  <c r="Y30" i="45"/>
  <c r="AC447" i="40"/>
  <c r="AB40" i="45"/>
  <c r="U447" i="40"/>
  <c r="T40" i="45"/>
  <c r="T438" i="40"/>
  <c r="S31" i="45"/>
  <c r="L438" i="40"/>
  <c r="K31" i="45"/>
  <c r="D438" i="40"/>
  <c r="C31" i="45"/>
  <c r="Q438" i="40"/>
  <c r="P31" i="45"/>
  <c r="M438" i="40"/>
  <c r="L31" i="45"/>
  <c r="I438" i="40"/>
  <c r="H31" i="45"/>
  <c r="E438" i="40"/>
  <c r="D31" i="45"/>
  <c r="AD437" i="40"/>
  <c r="AC30" i="45"/>
  <c r="V437" i="40"/>
  <c r="U30" i="45"/>
  <c r="AB438" i="40"/>
  <c r="AA31" i="45"/>
  <c r="P438" i="40"/>
  <c r="O31" i="45"/>
  <c r="H438" i="40"/>
  <c r="G31" i="45"/>
  <c r="AA437" i="40"/>
  <c r="Z30" i="45"/>
  <c r="BZ436" i="40"/>
  <c r="BZ437" s="1"/>
  <c r="BL356"/>
  <c r="J33" i="43"/>
  <c r="K30"/>
  <c r="BM353" i="40"/>
  <c r="F30" i="42"/>
  <c r="AR173" i="40"/>
  <c r="AQ174"/>
  <c r="E31" i="42"/>
  <c r="N31"/>
  <c r="AZ174" i="40"/>
  <c r="Y30" i="42"/>
  <c r="BK173" i="40"/>
  <c r="M31" i="42"/>
  <c r="AY174" i="40"/>
  <c r="BS437"/>
  <c r="BG437"/>
  <c r="BW437"/>
  <c r="BK437"/>
  <c r="BC437"/>
  <c r="CA437"/>
  <c r="BO437"/>
  <c r="Z31" i="43"/>
  <c r="CB354" i="40"/>
  <c r="AH31" i="43"/>
  <c r="CJ354" i="40"/>
  <c r="AP31" i="43"/>
  <c r="CR354" i="40"/>
  <c r="AX31" i="43"/>
  <c r="CZ354" i="40"/>
  <c r="R31" i="43"/>
  <c r="BT354" i="40"/>
  <c r="B33" i="43"/>
  <c r="BD356" i="40"/>
  <c r="E31" i="43"/>
  <c r="BG354" i="40"/>
  <c r="M31" i="43"/>
  <c r="BO354" i="40"/>
  <c r="S30" i="43"/>
  <c r="BU353" i="40"/>
  <c r="I31" i="43"/>
  <c r="BK354" i="40"/>
  <c r="AD34" i="42"/>
  <c r="BP177" i="40"/>
  <c r="AN173"/>
  <c r="B30" i="42"/>
  <c r="BE175" i="40"/>
  <c r="S32" i="42"/>
  <c r="BA174" i="40"/>
  <c r="O31" i="42"/>
  <c r="AS174" i="40"/>
  <c r="G31" i="42"/>
  <c r="BM175" i="40"/>
  <c r="AA32" i="42"/>
  <c r="BC175" i="40"/>
  <c r="Q32" i="42"/>
  <c r="AU175" i="40"/>
  <c r="I32" i="42"/>
  <c r="AO175" i="40"/>
  <c r="C32" i="42"/>
  <c r="AW174" i="40"/>
  <c r="K31" i="42"/>
  <c r="AV177" i="40"/>
  <c r="J34" i="42"/>
  <c r="X33"/>
  <c r="BJ176" i="40"/>
  <c r="BF176"/>
  <c r="T33" i="42"/>
  <c r="P33"/>
  <c r="BB176" i="40"/>
  <c r="Z33" i="42"/>
  <c r="BL176" i="40"/>
  <c r="V33" i="42"/>
  <c r="BH176" i="40"/>
  <c r="R33" i="42"/>
  <c r="BD176" i="40"/>
  <c r="AB41" i="42"/>
  <c r="BN184" i="40"/>
  <c r="BY437"/>
  <c r="BF437"/>
  <c r="BB437"/>
  <c r="BM439"/>
  <c r="BE439"/>
  <c r="BQ439"/>
  <c r="BI439"/>
  <c r="CD438"/>
  <c r="BV438"/>
  <c r="BX355"/>
  <c r="V32" i="43"/>
  <c r="CX352" i="40"/>
  <c r="AV29" i="43"/>
  <c r="CF355" i="40"/>
  <c r="AD32" i="43"/>
  <c r="CP352" i="40"/>
  <c r="AN29" i="43"/>
  <c r="BX438" i="40"/>
  <c r="BW355"/>
  <c r="U32" i="43"/>
  <c r="BY354" i="40"/>
  <c r="W31" i="43"/>
  <c r="BQ354" i="40"/>
  <c r="O31" i="43"/>
  <c r="BI354" i="40"/>
  <c r="G31" i="43"/>
  <c r="CD356" i="40"/>
  <c r="AB33" i="43"/>
  <c r="BZ355" i="40"/>
  <c r="X32" i="43"/>
  <c r="BR355" i="40"/>
  <c r="P32" i="43"/>
  <c r="BJ355" i="40"/>
  <c r="H32" i="43"/>
  <c r="CL353" i="40"/>
  <c r="AJ30" i="43"/>
  <c r="CY353" i="40"/>
  <c r="AW30" i="43"/>
  <c r="CQ353" i="40"/>
  <c r="AO30" i="43"/>
  <c r="CI353" i="40"/>
  <c r="AG30" i="43"/>
  <c r="DA353" i="40"/>
  <c r="AY30" i="43"/>
  <c r="CS353" i="40"/>
  <c r="AQ30" i="43"/>
  <c r="CK353" i="40"/>
  <c r="AI30" i="43"/>
  <c r="CC353" i="40"/>
  <c r="AA30" i="43"/>
  <c r="BO174" i="40"/>
  <c r="AC31" i="42"/>
  <c r="CN355" i="40"/>
  <c r="AL32" i="43"/>
  <c r="BH355" i="40"/>
  <c r="F32" i="43"/>
  <c r="CH352" i="40"/>
  <c r="AF29" i="43"/>
  <c r="CB438" i="40"/>
  <c r="BT438"/>
  <c r="BV355"/>
  <c r="T32" i="43"/>
  <c r="BN355" i="40"/>
  <c r="L32" i="43"/>
  <c r="BF355" i="40"/>
  <c r="D32" i="43"/>
  <c r="CT356" i="40"/>
  <c r="AR33" i="43"/>
  <c r="CA355" i="40"/>
  <c r="Y32" i="43"/>
  <c r="BS355" i="40"/>
  <c r="Q32" i="43"/>
  <c r="DB353" i="40"/>
  <c r="AZ30" i="43"/>
  <c r="BE353" i="40"/>
  <c r="C30" i="43"/>
  <c r="CU353" i="40"/>
  <c r="AS30" i="43"/>
  <c r="CM353" i="40"/>
  <c r="AK30" i="43"/>
  <c r="CE353" i="40"/>
  <c r="AC30" i="43"/>
  <c r="CW353" i="40"/>
  <c r="AU30" i="43"/>
  <c r="CO353" i="40"/>
  <c r="AM30" i="43"/>
  <c r="CG353" i="40"/>
  <c r="AE30" i="43"/>
  <c r="BG174" i="40"/>
  <c r="U31" i="42"/>
  <c r="BI173" i="40"/>
  <c r="W30" i="42"/>
  <c r="CV355" i="40"/>
  <c r="AT32" i="43"/>
  <c r="BP355" i="40"/>
  <c r="N32" i="43"/>
  <c r="BN437" i="40"/>
  <c r="BR437"/>
  <c r="BJ437"/>
  <c r="BP437"/>
  <c r="BL437"/>
  <c r="BH437"/>
  <c r="BD437"/>
  <c r="CC436"/>
  <c r="BU436"/>
  <c r="AP173"/>
  <c r="D30" i="42"/>
  <c r="AX173" i="40"/>
  <c r="L30" i="42"/>
  <c r="AT173" i="40"/>
  <c r="H30" i="42"/>
  <c r="AA438" i="40" l="1"/>
  <c r="Z31" i="45"/>
  <c r="H439" i="40"/>
  <c r="G32" i="45"/>
  <c r="P439" i="40"/>
  <c r="O32" i="45"/>
  <c r="AB439" i="40"/>
  <c r="AA32" i="45"/>
  <c r="V438" i="40"/>
  <c r="U31" i="45"/>
  <c r="AD438" i="40"/>
  <c r="AC31" i="45"/>
  <c r="E439" i="40"/>
  <c r="D32" i="45"/>
  <c r="I439" i="40"/>
  <c r="H32" i="45"/>
  <c r="M439" i="40"/>
  <c r="L32" i="45"/>
  <c r="Q439" i="40"/>
  <c r="P32" i="45"/>
  <c r="D439" i="40"/>
  <c r="C32" i="45"/>
  <c r="L439" i="40"/>
  <c r="K32" i="45"/>
  <c r="T439" i="40"/>
  <c r="S32" i="45"/>
  <c r="U448" i="40"/>
  <c r="T41" i="45"/>
  <c r="AC448" i="40"/>
  <c r="AB41" i="45"/>
  <c r="Z438" i="40"/>
  <c r="Y31" i="45"/>
  <c r="C439" i="40"/>
  <c r="B32" i="45"/>
  <c r="G439" i="40"/>
  <c r="F32" i="45"/>
  <c r="K439" i="40"/>
  <c r="J32" i="45"/>
  <c r="O439" i="40"/>
  <c r="N32" i="45"/>
  <c r="S439" i="40"/>
  <c r="R32" i="45"/>
  <c r="W448" i="40"/>
  <c r="V41" i="45"/>
  <c r="Y448" i="40"/>
  <c r="X41" i="45"/>
  <c r="AE448" i="40"/>
  <c r="AD41" i="45"/>
  <c r="F449" i="40"/>
  <c r="E42" i="45"/>
  <c r="J449" i="40"/>
  <c r="I42" i="45"/>
  <c r="N448" i="40"/>
  <c r="M41" i="45"/>
  <c r="R448" i="40"/>
  <c r="Q41" i="45"/>
  <c r="X448" i="40"/>
  <c r="W41" i="45"/>
  <c r="J34" i="43"/>
  <c r="BL357" i="40"/>
  <c r="K31" i="43"/>
  <c r="BM354" i="40"/>
  <c r="F31" i="42"/>
  <c r="AR174" i="40"/>
  <c r="AQ175"/>
  <c r="E32" i="42"/>
  <c r="M32"/>
  <c r="AY175" i="40"/>
  <c r="Y31" i="42"/>
  <c r="BK174" i="40"/>
  <c r="AZ175"/>
  <c r="N32" i="42"/>
  <c r="BO438" i="40"/>
  <c r="CA438"/>
  <c r="BC438"/>
  <c r="BK438"/>
  <c r="BW438"/>
  <c r="BG438"/>
  <c r="BS438"/>
  <c r="I32" i="43"/>
  <c r="BK355" i="40"/>
  <c r="S31" i="43"/>
  <c r="BU354" i="40"/>
  <c r="M32" i="43"/>
  <c r="BO355" i="40"/>
  <c r="E32" i="43"/>
  <c r="BG355" i="40"/>
  <c r="B34" i="43"/>
  <c r="BD357" i="40"/>
  <c r="R32" i="43"/>
  <c r="BT355" i="40"/>
  <c r="AX32" i="43"/>
  <c r="CZ355" i="40"/>
  <c r="AP32" i="43"/>
  <c r="CR355" i="40"/>
  <c r="AH32" i="43"/>
  <c r="CJ355" i="40"/>
  <c r="Z32" i="43"/>
  <c r="CB355" i="40"/>
  <c r="AD35" i="42"/>
  <c r="BP178" i="40"/>
  <c r="T34" i="42"/>
  <c r="BF177" i="40"/>
  <c r="AV178"/>
  <c r="J35" i="42"/>
  <c r="AW175" i="40"/>
  <c r="K32" i="42"/>
  <c r="AO176" i="40"/>
  <c r="C33" i="42"/>
  <c r="AU176" i="40"/>
  <c r="I33" i="42"/>
  <c r="BC176" i="40"/>
  <c r="Q33" i="42"/>
  <c r="BM176" i="40"/>
  <c r="AA33" i="42"/>
  <c r="AS175" i="40"/>
  <c r="G32" i="42"/>
  <c r="BA175" i="40"/>
  <c r="O32" i="42"/>
  <c r="BE176" i="40"/>
  <c r="S33" i="42"/>
  <c r="AN174" i="40"/>
  <c r="B31" i="42"/>
  <c r="R34"/>
  <c r="BD177" i="40"/>
  <c r="V34" i="42"/>
  <c r="BH177" i="40"/>
  <c r="Z34" i="42"/>
  <c r="BL177" i="40"/>
  <c r="BB177"/>
  <c r="P34" i="42"/>
  <c r="BJ177" i="40"/>
  <c r="X34" i="42"/>
  <c r="AT174" i="40"/>
  <c r="H31" i="42"/>
  <c r="AX174" i="40"/>
  <c r="L31" i="42"/>
  <c r="AP174" i="40"/>
  <c r="D31" i="42"/>
  <c r="BU437" i="40"/>
  <c r="CC437"/>
  <c r="BD438"/>
  <c r="BH438"/>
  <c r="BL438"/>
  <c r="BP438"/>
  <c r="BJ438"/>
  <c r="BR438"/>
  <c r="BN438"/>
  <c r="BP356"/>
  <c r="N33" i="43"/>
  <c r="CV356" i="40"/>
  <c r="AT33" i="43"/>
  <c r="BI174" i="40"/>
  <c r="W31" i="42"/>
  <c r="BG175" i="40"/>
  <c r="U32" i="42"/>
  <c r="CG354" i="40"/>
  <c r="AE31" i="43"/>
  <c r="CO354" i="40"/>
  <c r="AM31" i="43"/>
  <c r="CW354" i="40"/>
  <c r="AU31" i="43"/>
  <c r="CE354" i="40"/>
  <c r="AC31" i="43"/>
  <c r="CM354" i="40"/>
  <c r="AK31" i="43"/>
  <c r="CU354" i="40"/>
  <c r="AS31" i="43"/>
  <c r="BE354" i="40"/>
  <c r="C31" i="43"/>
  <c r="DB354" i="40"/>
  <c r="AZ31" i="43"/>
  <c r="BS356" i="40"/>
  <c r="Q33" i="43"/>
  <c r="CA356" i="40"/>
  <c r="Y33" i="43"/>
  <c r="CT357" i="40"/>
  <c r="AR34" i="43"/>
  <c r="BF356" i="40"/>
  <c r="D33" i="43"/>
  <c r="BN356" i="40"/>
  <c r="L33" i="43"/>
  <c r="BV356" i="40"/>
  <c r="T33" i="43"/>
  <c r="BT439" i="40"/>
  <c r="CB439"/>
  <c r="CH353"/>
  <c r="AF30" i="43"/>
  <c r="BH356" i="40"/>
  <c r="F33" i="43"/>
  <c r="CN356" i="40"/>
  <c r="AL33" i="43"/>
  <c r="BO175" i="40"/>
  <c r="AC32" i="42"/>
  <c r="CC354" i="40"/>
  <c r="AA31" i="43"/>
  <c r="CK354" i="40"/>
  <c r="AI31" i="43"/>
  <c r="CS354" i="40"/>
  <c r="AQ31" i="43"/>
  <c r="DA354" i="40"/>
  <c r="AY31" i="43"/>
  <c r="CI354" i="40"/>
  <c r="AG31" i="43"/>
  <c r="CQ354" i="40"/>
  <c r="AO31" i="43"/>
  <c r="CY354" i="40"/>
  <c r="AW31" i="43"/>
  <c r="CL354" i="40"/>
  <c r="AJ31" i="43"/>
  <c r="BJ356" i="40"/>
  <c r="H33" i="43"/>
  <c r="BR356" i="40"/>
  <c r="P33" i="43"/>
  <c r="BZ356" i="40"/>
  <c r="X33" i="43"/>
  <c r="CD357" i="40"/>
  <c r="AB34" i="43"/>
  <c r="BI355" i="40"/>
  <c r="G32" i="43"/>
  <c r="BQ355" i="40"/>
  <c r="O32" i="43"/>
  <c r="BY355" i="40"/>
  <c r="W32" i="43"/>
  <c r="BW356" i="40"/>
  <c r="U33" i="43"/>
  <c r="BX439" i="40"/>
  <c r="CP353"/>
  <c r="AN30" i="43"/>
  <c r="CF356" i="40"/>
  <c r="AD33" i="43"/>
  <c r="CX353" i="40"/>
  <c r="AV30" i="43"/>
  <c r="BX356" i="40"/>
  <c r="V33" i="43"/>
  <c r="BV439" i="40"/>
  <c r="CD439"/>
  <c r="BI440"/>
  <c r="BQ440"/>
  <c r="BE440"/>
  <c r="BM440"/>
  <c r="BB438"/>
  <c r="BF438"/>
  <c r="BY438"/>
  <c r="BN185"/>
  <c r="AB42" i="42"/>
  <c r="X449" i="40" l="1"/>
  <c r="W42" i="45"/>
  <c r="R449" i="40"/>
  <c r="Q42" i="45"/>
  <c r="N449" i="40"/>
  <c r="M42" i="45"/>
  <c r="J450" i="40"/>
  <c r="I43" i="45"/>
  <c r="F450" i="40"/>
  <c r="E43" i="45"/>
  <c r="AE449" i="40"/>
  <c r="AD42" i="45"/>
  <c r="Y449" i="40"/>
  <c r="X42" i="45"/>
  <c r="W449" i="40"/>
  <c r="V42" i="45"/>
  <c r="S440" i="40"/>
  <c r="R33" i="45"/>
  <c r="O440" i="40"/>
  <c r="N33" i="45"/>
  <c r="K440" i="40"/>
  <c r="J33" i="45"/>
  <c r="G440" i="40"/>
  <c r="F33" i="45"/>
  <c r="C440" i="40"/>
  <c r="B33" i="45"/>
  <c r="Z439" i="40"/>
  <c r="Y32" i="45"/>
  <c r="AC449" i="40"/>
  <c r="AB42" i="45"/>
  <c r="U449" i="40"/>
  <c r="T42" i="45"/>
  <c r="T440" i="40"/>
  <c r="S33" i="45"/>
  <c r="L440" i="40"/>
  <c r="K33" i="45"/>
  <c r="D440" i="40"/>
  <c r="C33" i="45"/>
  <c r="Q440" i="40"/>
  <c r="P33" i="45"/>
  <c r="M440" i="40"/>
  <c r="L33" i="45"/>
  <c r="I440" i="40"/>
  <c r="H33" i="45"/>
  <c r="E440" i="40"/>
  <c r="D33" i="45"/>
  <c r="AD439" i="40"/>
  <c r="AC32" i="45"/>
  <c r="V439" i="40"/>
  <c r="U32" i="45"/>
  <c r="AB440" i="40"/>
  <c r="AA33" i="45"/>
  <c r="P440" i="40"/>
  <c r="O33" i="45"/>
  <c r="H440" i="40"/>
  <c r="G33" i="45"/>
  <c r="AA439" i="40"/>
  <c r="Z32" i="45"/>
  <c r="BZ438" i="40"/>
  <c r="BZ439" s="1"/>
  <c r="K32" i="43"/>
  <c r="BM355" i="40"/>
  <c r="BL358"/>
  <c r="J35" i="43"/>
  <c r="AR175" i="40"/>
  <c r="F32" i="42"/>
  <c r="AZ176" i="40"/>
  <c r="N33" i="42"/>
  <c r="AQ176" i="40"/>
  <c r="E33" i="42"/>
  <c r="Y32"/>
  <c r="BK175" i="40"/>
  <c r="M33" i="42"/>
  <c r="AY176" i="40"/>
  <c r="BS439"/>
  <c r="BG439"/>
  <c r="BW439"/>
  <c r="BK439"/>
  <c r="BC439"/>
  <c r="CA439"/>
  <c r="BO439"/>
  <c r="Z33" i="43"/>
  <c r="CB356" i="40"/>
  <c r="AH33" i="43"/>
  <c r="CJ356" i="40"/>
  <c r="CR356"/>
  <c r="AP33" i="43"/>
  <c r="AX33"/>
  <c r="CZ356" i="40"/>
  <c r="R33" i="43"/>
  <c r="BT356" i="40"/>
  <c r="B35" i="43"/>
  <c r="BD358" i="40"/>
  <c r="E33" i="43"/>
  <c r="BG356" i="40"/>
  <c r="M33" i="43"/>
  <c r="BO356" i="40"/>
  <c r="BU355"/>
  <c r="S32" i="43"/>
  <c r="BK356" i="40"/>
  <c r="I33" i="43"/>
  <c r="AD36" i="42"/>
  <c r="BP179" i="40"/>
  <c r="BJ178"/>
  <c r="X35" i="42"/>
  <c r="BB178" i="40"/>
  <c r="P35" i="42"/>
  <c r="B32"/>
  <c r="AN175" i="40"/>
  <c r="BE177"/>
  <c r="S34" i="42"/>
  <c r="BA176" i="40"/>
  <c r="O33" i="42"/>
  <c r="AS176" i="40"/>
  <c r="G33" i="42"/>
  <c r="BM177" i="40"/>
  <c r="AA34" i="42"/>
  <c r="BC177" i="40"/>
  <c r="Q34" i="42"/>
  <c r="AU177" i="40"/>
  <c r="I34" i="42"/>
  <c r="AO177" i="40"/>
  <c r="C34" i="42"/>
  <c r="AW176" i="40"/>
  <c r="K33" i="42"/>
  <c r="AV179" i="40"/>
  <c r="J36" i="42"/>
  <c r="Z35"/>
  <c r="BL178" i="40"/>
  <c r="V35" i="42"/>
  <c r="BH178" i="40"/>
  <c r="R35" i="42"/>
  <c r="BD178" i="40"/>
  <c r="BF178"/>
  <c r="T35" i="42"/>
  <c r="BN186" i="40"/>
  <c r="AB43" i="42"/>
  <c r="BY439" i="40"/>
  <c r="BF439"/>
  <c r="BB439"/>
  <c r="BM441"/>
  <c r="BE441"/>
  <c r="BQ441"/>
  <c r="BI441"/>
  <c r="CD440"/>
  <c r="BV440"/>
  <c r="BX357"/>
  <c r="V34" i="43"/>
  <c r="CX354" i="40"/>
  <c r="AV31" i="43"/>
  <c r="CF357" i="40"/>
  <c r="AD34" i="43"/>
  <c r="CP354" i="40"/>
  <c r="AN31" i="43"/>
  <c r="BX440" i="40"/>
  <c r="BW357"/>
  <c r="U34" i="43"/>
  <c r="BY356" i="40"/>
  <c r="W33" i="43"/>
  <c r="BQ356" i="40"/>
  <c r="O33" i="43"/>
  <c r="BI356" i="40"/>
  <c r="G33" i="43"/>
  <c r="CD358" i="40"/>
  <c r="AB35" i="43"/>
  <c r="BZ357" i="40"/>
  <c r="X34" i="43"/>
  <c r="BR357" i="40"/>
  <c r="P34" i="43"/>
  <c r="BJ357" i="40"/>
  <c r="H34" i="43"/>
  <c r="CL355" i="40"/>
  <c r="AJ32" i="43"/>
  <c r="CY355" i="40"/>
  <c r="AW32" i="43"/>
  <c r="CQ355" i="40"/>
  <c r="AO32" i="43"/>
  <c r="CI355" i="40"/>
  <c r="AG32" i="43"/>
  <c r="DA355" i="40"/>
  <c r="AY32" i="43"/>
  <c r="CS355" i="40"/>
  <c r="AQ32" i="43"/>
  <c r="CK355" i="40"/>
  <c r="AI32" i="43"/>
  <c r="CC355" i="40"/>
  <c r="AA32" i="43"/>
  <c r="BO176" i="40"/>
  <c r="AC33" i="42"/>
  <c r="CN357" i="40"/>
  <c r="AL34" i="43"/>
  <c r="BH357" i="40"/>
  <c r="F34" i="43"/>
  <c r="CH354" i="40"/>
  <c r="AF31" i="43"/>
  <c r="CB440" i="40"/>
  <c r="BT440"/>
  <c r="BV357"/>
  <c r="T34" i="43"/>
  <c r="BN357" i="40"/>
  <c r="L34" i="43"/>
  <c r="BF357" i="40"/>
  <c r="D34" i="43"/>
  <c r="CT358" i="40"/>
  <c r="AR35" i="43"/>
  <c r="CA357" i="40"/>
  <c r="Y34" i="43"/>
  <c r="BS357" i="40"/>
  <c r="Q34" i="43"/>
  <c r="DB355" i="40"/>
  <c r="AZ32" i="43"/>
  <c r="BE355" i="40"/>
  <c r="C32" i="43"/>
  <c r="CU355" i="40"/>
  <c r="AS32" i="43"/>
  <c r="CM355" i="40"/>
  <c r="AK32" i="43"/>
  <c r="CE355" i="40"/>
  <c r="AC32" i="43"/>
  <c r="CW355" i="40"/>
  <c r="AU32" i="43"/>
  <c r="CO355" i="40"/>
  <c r="AM32" i="43"/>
  <c r="CG355" i="40"/>
  <c r="AE32" i="43"/>
  <c r="BG176" i="40"/>
  <c r="U33" i="42"/>
  <c r="BI175" i="40"/>
  <c r="W32" i="42"/>
  <c r="CV357" i="40"/>
  <c r="AT34" i="43"/>
  <c r="BP357" i="40"/>
  <c r="N34" i="43"/>
  <c r="BN439" i="40"/>
  <c r="BR439"/>
  <c r="BJ439"/>
  <c r="BP439"/>
  <c r="BL439"/>
  <c r="BH439"/>
  <c r="BD439"/>
  <c r="CC438"/>
  <c r="BU438"/>
  <c r="AP175"/>
  <c r="D32" i="42"/>
  <c r="AX175" i="40"/>
  <c r="L32" i="42"/>
  <c r="AT175" i="40"/>
  <c r="H32" i="42"/>
  <c r="AA440" i="40" l="1"/>
  <c r="Z33" i="45"/>
  <c r="H441" i="40"/>
  <c r="G34" i="45"/>
  <c r="P441" i="40"/>
  <c r="O34" i="45"/>
  <c r="AB441" i="40"/>
  <c r="AA34" i="45"/>
  <c r="V440" i="40"/>
  <c r="U33" i="45"/>
  <c r="AD440" i="40"/>
  <c r="AC33" i="45"/>
  <c r="E441" i="40"/>
  <c r="D34" i="45"/>
  <c r="I441" i="40"/>
  <c r="H34" i="45"/>
  <c r="M441" i="40"/>
  <c r="L34" i="45"/>
  <c r="Q441" i="40"/>
  <c r="P34" i="45"/>
  <c r="D441" i="40"/>
  <c r="C34" i="45"/>
  <c r="L441" i="40"/>
  <c r="K34" i="45"/>
  <c r="T441" i="40"/>
  <c r="S34" i="45"/>
  <c r="U450" i="40"/>
  <c r="T43" i="45"/>
  <c r="AC450" i="40"/>
  <c r="AB43" i="45"/>
  <c r="Z440" i="40"/>
  <c r="Y33" i="45"/>
  <c r="C441" i="40"/>
  <c r="B34" i="45"/>
  <c r="G441" i="40"/>
  <c r="F34" i="45"/>
  <c r="K441" i="40"/>
  <c r="J34" i="45"/>
  <c r="O441" i="40"/>
  <c r="N34" i="45"/>
  <c r="S441" i="40"/>
  <c r="R34" i="45"/>
  <c r="W450" i="40"/>
  <c r="V43" i="45"/>
  <c r="Y450" i="40"/>
  <c r="X43" i="45"/>
  <c r="AE450" i="40"/>
  <c r="AD43" i="45"/>
  <c r="F451" i="40"/>
  <c r="E44" i="45"/>
  <c r="J451" i="40"/>
  <c r="I44" i="45"/>
  <c r="N450" i="40"/>
  <c r="M43" i="45"/>
  <c r="R450" i="40"/>
  <c r="Q43" i="45"/>
  <c r="X450" i="40"/>
  <c r="W43" i="45"/>
  <c r="J36" i="43"/>
  <c r="BL359" i="40"/>
  <c r="K33" i="43"/>
  <c r="BM356" i="40"/>
  <c r="AR176"/>
  <c r="F33" i="42"/>
  <c r="AQ177" i="40"/>
  <c r="E34" i="42"/>
  <c r="AZ177" i="40"/>
  <c r="N34" i="42"/>
  <c r="M34"/>
  <c r="AY177" i="40"/>
  <c r="Y33" i="42"/>
  <c r="BK176" i="40"/>
  <c r="BO440"/>
  <c r="CA440"/>
  <c r="BC440"/>
  <c r="BK440"/>
  <c r="BW440"/>
  <c r="BG440"/>
  <c r="BS440"/>
  <c r="I34" i="43"/>
  <c r="BK357" i="40"/>
  <c r="S33" i="43"/>
  <c r="BU356" i="40"/>
  <c r="CR357"/>
  <c r="AP34" i="43"/>
  <c r="BO357" i="40"/>
  <c r="M34" i="43"/>
  <c r="BG357" i="40"/>
  <c r="E34" i="43"/>
  <c r="BD359" i="40"/>
  <c r="B36" i="43"/>
  <c r="R34"/>
  <c r="BT357" i="40"/>
  <c r="AX34" i="43"/>
  <c r="CZ357" i="40"/>
  <c r="AH34" i="43"/>
  <c r="CJ357" i="40"/>
  <c r="Z34" i="43"/>
  <c r="CB357" i="40"/>
  <c r="AD37" i="42"/>
  <c r="BP180" i="40"/>
  <c r="BF179"/>
  <c r="T36" i="42"/>
  <c r="J37"/>
  <c r="AV180" i="40"/>
  <c r="AW177"/>
  <c r="K34" i="42"/>
  <c r="AO178" i="40"/>
  <c r="C35" i="42"/>
  <c r="AU178" i="40"/>
  <c r="I35" i="42"/>
  <c r="BC178" i="40"/>
  <c r="Q35" i="42"/>
  <c r="BM178" i="40"/>
  <c r="AA35" i="42"/>
  <c r="AS177" i="40"/>
  <c r="G34" i="42"/>
  <c r="BA177" i="40"/>
  <c r="O34" i="42"/>
  <c r="BE178" i="40"/>
  <c r="S35" i="42"/>
  <c r="P36"/>
  <c r="BB179" i="40"/>
  <c r="BJ179"/>
  <c r="X36" i="42"/>
  <c r="R36"/>
  <c r="BD179" i="40"/>
  <c r="V36" i="42"/>
  <c r="BH179" i="40"/>
  <c r="Z36" i="42"/>
  <c r="BL179" i="40"/>
  <c r="B33" i="42"/>
  <c r="AN176" i="40"/>
  <c r="AT176"/>
  <c r="H33" i="42"/>
  <c r="AX176" i="40"/>
  <c r="L33" i="42"/>
  <c r="AP176" i="40"/>
  <c r="D33" i="42"/>
  <c r="BU439" i="40"/>
  <c r="CC439"/>
  <c r="BD440"/>
  <c r="BH440"/>
  <c r="BL440"/>
  <c r="BP440"/>
  <c r="BJ440"/>
  <c r="BR440"/>
  <c r="BN440"/>
  <c r="BP358"/>
  <c r="N35" i="43"/>
  <c r="CV358" i="40"/>
  <c r="AT35" i="43"/>
  <c r="BI176" i="40"/>
  <c r="W33" i="42"/>
  <c r="BG177" i="40"/>
  <c r="U34" i="42"/>
  <c r="CG356" i="40"/>
  <c r="AE33" i="43"/>
  <c r="CO356" i="40"/>
  <c r="AM33" i="43"/>
  <c r="CW356" i="40"/>
  <c r="AU33" i="43"/>
  <c r="CE356" i="40"/>
  <c r="AC33" i="43"/>
  <c r="CM356" i="40"/>
  <c r="AK33" i="43"/>
  <c r="CU356" i="40"/>
  <c r="AS33" i="43"/>
  <c r="BE356" i="40"/>
  <c r="C33" i="43"/>
  <c r="DB356" i="40"/>
  <c r="AZ33" i="43"/>
  <c r="BS358" i="40"/>
  <c r="Q35" i="43"/>
  <c r="CA358" i="40"/>
  <c r="Y35" i="43"/>
  <c r="CT359" i="40"/>
  <c r="AR36" i="43"/>
  <c r="BF358" i="40"/>
  <c r="D35" i="43"/>
  <c r="BN358" i="40"/>
  <c r="L35" i="43"/>
  <c r="BV358" i="40"/>
  <c r="T35" i="43"/>
  <c r="BT441" i="40"/>
  <c r="CB441"/>
  <c r="CH355"/>
  <c r="AF32" i="43"/>
  <c r="BH358" i="40"/>
  <c r="F35" i="43"/>
  <c r="CN358" i="40"/>
  <c r="AL35" i="43"/>
  <c r="BO177" i="40"/>
  <c r="AC34" i="42"/>
  <c r="CC356" i="40"/>
  <c r="AA33" i="43"/>
  <c r="CK356" i="40"/>
  <c r="AI33" i="43"/>
  <c r="CS356" i="40"/>
  <c r="AQ33" i="43"/>
  <c r="DA356" i="40"/>
  <c r="AY33" i="43"/>
  <c r="CI356" i="40"/>
  <c r="AG33" i="43"/>
  <c r="CQ356" i="40"/>
  <c r="AO33" i="43"/>
  <c r="CY356" i="40"/>
  <c r="AW33" i="43"/>
  <c r="CL356" i="40"/>
  <c r="AJ33" i="43"/>
  <c r="BJ358" i="40"/>
  <c r="H35" i="43"/>
  <c r="BR358" i="40"/>
  <c r="P35" i="43"/>
  <c r="BZ358" i="40"/>
  <c r="X35" i="43"/>
  <c r="CD359" i="40"/>
  <c r="AB36" i="43"/>
  <c r="BI357" i="40"/>
  <c r="G34" i="43"/>
  <c r="BQ357" i="40"/>
  <c r="O34" i="43"/>
  <c r="BY357" i="40"/>
  <c r="W34" i="43"/>
  <c r="BW358" i="40"/>
  <c r="U35" i="43"/>
  <c r="BX441" i="40"/>
  <c r="CP355"/>
  <c r="AN32" i="43"/>
  <c r="CF358" i="40"/>
  <c r="AD35" i="43"/>
  <c r="CX355" i="40"/>
  <c r="AV32" i="43"/>
  <c r="BX358" i="40"/>
  <c r="V35" i="43"/>
  <c r="BV441" i="40"/>
  <c r="CD441"/>
  <c r="BI442"/>
  <c r="BQ442"/>
  <c r="BE442"/>
  <c r="BM442"/>
  <c r="BB440"/>
  <c r="BF440"/>
  <c r="BY440"/>
  <c r="AB44" i="42"/>
  <c r="BN187" i="40"/>
  <c r="X451" l="1"/>
  <c r="W44" i="45"/>
  <c r="R451" i="40"/>
  <c r="Q44" i="45"/>
  <c r="N451" i="40"/>
  <c r="M44" i="45"/>
  <c r="J452" i="40"/>
  <c r="I45" i="45"/>
  <c r="F452" i="40"/>
  <c r="E45" i="45"/>
  <c r="AE451" i="40"/>
  <c r="AD44" i="45"/>
  <c r="Y451" i="40"/>
  <c r="X44" i="45"/>
  <c r="W451" i="40"/>
  <c r="V44" i="45"/>
  <c r="S442" i="40"/>
  <c r="R35" i="45"/>
  <c r="O442" i="40"/>
  <c r="N35" i="45"/>
  <c r="K442" i="40"/>
  <c r="J35" i="45"/>
  <c r="G442" i="40"/>
  <c r="F35" i="45"/>
  <c r="C442" i="40"/>
  <c r="B35" i="45"/>
  <c r="Z441" i="40"/>
  <c r="Y34" i="45"/>
  <c r="AC451" i="40"/>
  <c r="AB44" i="45"/>
  <c r="U451" i="40"/>
  <c r="T44" i="45"/>
  <c r="T442" i="40"/>
  <c r="S35" i="45"/>
  <c r="L442" i="40"/>
  <c r="K35" i="45"/>
  <c r="D442" i="40"/>
  <c r="C35" i="45"/>
  <c r="Q442" i="40"/>
  <c r="P35" i="45"/>
  <c r="M442" i="40"/>
  <c r="L35" i="45"/>
  <c r="I442" i="40"/>
  <c r="H35" i="45"/>
  <c r="E442" i="40"/>
  <c r="D35" i="45"/>
  <c r="AD441" i="40"/>
  <c r="AC34" i="45"/>
  <c r="V441" i="40"/>
  <c r="U34" i="45"/>
  <c r="AB442" i="40"/>
  <c r="AA35" i="45"/>
  <c r="P442" i="40"/>
  <c r="O35" i="45"/>
  <c r="H442" i="40"/>
  <c r="G35" i="45"/>
  <c r="AA441" i="40"/>
  <c r="Z34" i="45"/>
  <c r="BZ440" i="40"/>
  <c r="BZ441" s="1"/>
  <c r="BM357"/>
  <c r="K34" i="43"/>
  <c r="BL360" i="40"/>
  <c r="J37" i="43"/>
  <c r="F34" i="42"/>
  <c r="AR177" i="40"/>
  <c r="AZ178"/>
  <c r="N35" i="42"/>
  <c r="AQ178" i="40"/>
  <c r="E35" i="42"/>
  <c r="Y34"/>
  <c r="BK177" i="40"/>
  <c r="M35" i="42"/>
  <c r="AY178" i="40"/>
  <c r="BG441"/>
  <c r="BC441"/>
  <c r="CA441"/>
  <c r="BO441"/>
  <c r="BS441"/>
  <c r="BW441"/>
  <c r="BK441"/>
  <c r="B37" i="43"/>
  <c r="BD360" i="40"/>
  <c r="E35" i="43"/>
  <c r="BG358" i="40"/>
  <c r="M35" i="43"/>
  <c r="BO358" i="40"/>
  <c r="AP35" i="43"/>
  <c r="CR358" i="40"/>
  <c r="Z35" i="43"/>
  <c r="CB358" i="40"/>
  <c r="AH35" i="43"/>
  <c r="CJ358" i="40"/>
  <c r="CZ358"/>
  <c r="AX35" i="43"/>
  <c r="BT358" i="40"/>
  <c r="R35" i="43"/>
  <c r="S34"/>
  <c r="BU357" i="40"/>
  <c r="I35" i="43"/>
  <c r="BK358" i="40"/>
  <c r="AD38" i="42"/>
  <c r="BP181" i="40"/>
  <c r="BJ180"/>
  <c r="X37" i="42"/>
  <c r="BE179" i="40"/>
  <c r="S36" i="42"/>
  <c r="BA178" i="40"/>
  <c r="O35" i="42"/>
  <c r="AS178" i="40"/>
  <c r="G35" i="42"/>
  <c r="BM179" i="40"/>
  <c r="AA36" i="42"/>
  <c r="BC179" i="40"/>
  <c r="Q36" i="42"/>
  <c r="AU179" i="40"/>
  <c r="I36" i="42"/>
  <c r="AO179" i="40"/>
  <c r="C36" i="42"/>
  <c r="AW178" i="40"/>
  <c r="K35" i="42"/>
  <c r="T37"/>
  <c r="BF180" i="40"/>
  <c r="B34" i="42"/>
  <c r="AN177" i="40"/>
  <c r="Z37" i="42"/>
  <c r="BL180" i="40"/>
  <c r="BH180"/>
  <c r="V37" i="42"/>
  <c r="BD180" i="40"/>
  <c r="R37" i="42"/>
  <c r="P37"/>
  <c r="BB180" i="40"/>
  <c r="J38" i="42"/>
  <c r="AV181" i="40"/>
  <c r="BY441"/>
  <c r="BF441"/>
  <c r="BB441"/>
  <c r="BM443"/>
  <c r="BE443"/>
  <c r="BQ443"/>
  <c r="BI443"/>
  <c r="CD442"/>
  <c r="BV442"/>
  <c r="BX359"/>
  <c r="V36" i="43"/>
  <c r="CX356" i="40"/>
  <c r="AV33" i="43"/>
  <c r="CF359" i="40"/>
  <c r="AD36" i="43"/>
  <c r="CP356" i="40"/>
  <c r="AN33" i="43"/>
  <c r="BX442" i="40"/>
  <c r="BW359"/>
  <c r="U36" i="43"/>
  <c r="BY358" i="40"/>
  <c r="W35" i="43"/>
  <c r="BQ358" i="40"/>
  <c r="O35" i="43"/>
  <c r="BI358" i="40"/>
  <c r="G35" i="43"/>
  <c r="CD360" i="40"/>
  <c r="AB37" i="43"/>
  <c r="BZ359" i="40"/>
  <c r="X36" i="43"/>
  <c r="BR359" i="40"/>
  <c r="P36" i="43"/>
  <c r="BJ359" i="40"/>
  <c r="H36" i="43"/>
  <c r="CL357" i="40"/>
  <c r="AJ34" i="43"/>
  <c r="CY357" i="40"/>
  <c r="AW34" i="43"/>
  <c r="CQ357" i="40"/>
  <c r="AO34" i="43"/>
  <c r="CI357" i="40"/>
  <c r="AG34" i="43"/>
  <c r="DA357" i="40"/>
  <c r="AY34" i="43"/>
  <c r="CS357" i="40"/>
  <c r="AQ34" i="43"/>
  <c r="CK357" i="40"/>
  <c r="AI34" i="43"/>
  <c r="CC357" i="40"/>
  <c r="AA34" i="43"/>
  <c r="BO178" i="40"/>
  <c r="AC35" i="42"/>
  <c r="CN359" i="40"/>
  <c r="AL36" i="43"/>
  <c r="BH359" i="40"/>
  <c r="F36" i="43"/>
  <c r="CH356" i="40"/>
  <c r="AF33" i="43"/>
  <c r="CB442" i="40"/>
  <c r="BT442"/>
  <c r="BV359"/>
  <c r="T36" i="43"/>
  <c r="BN359" i="40"/>
  <c r="L36" i="43"/>
  <c r="BF359" i="40"/>
  <c r="D36" i="43"/>
  <c r="CT360" i="40"/>
  <c r="AR37" i="43"/>
  <c r="CA359" i="40"/>
  <c r="Y36" i="43"/>
  <c r="BS359" i="40"/>
  <c r="Q36" i="43"/>
  <c r="DB357" i="40"/>
  <c r="AZ34" i="43"/>
  <c r="BE357" i="40"/>
  <c r="C34" i="43"/>
  <c r="CU357" i="40"/>
  <c r="AS34" i="43"/>
  <c r="CM357" i="40"/>
  <c r="AK34" i="43"/>
  <c r="CE357" i="40"/>
  <c r="AC34" i="43"/>
  <c r="CW357" i="40"/>
  <c r="AU34" i="43"/>
  <c r="CO357" i="40"/>
  <c r="AM34" i="43"/>
  <c r="CG357" i="40"/>
  <c r="AE34" i="43"/>
  <c r="BG178" i="40"/>
  <c r="U35" i="42"/>
  <c r="BI177" i="40"/>
  <c r="W34" i="42"/>
  <c r="CV359" i="40"/>
  <c r="AT36" i="43"/>
  <c r="BP359" i="40"/>
  <c r="N36" i="43"/>
  <c r="BN441" i="40"/>
  <c r="BR441"/>
  <c r="BJ441"/>
  <c r="BP441"/>
  <c r="BL441"/>
  <c r="BH441"/>
  <c r="BD441"/>
  <c r="CC440"/>
  <c r="BU440"/>
  <c r="AP177"/>
  <c r="D34" i="42"/>
  <c r="AX177" i="40"/>
  <c r="L34" i="42"/>
  <c r="AT177" i="40"/>
  <c r="H34" i="42"/>
  <c r="AB45"/>
  <c r="BN188" i="40"/>
  <c r="AA442" l="1"/>
  <c r="BZ442" s="1"/>
  <c r="Z35" i="45"/>
  <c r="H443" i="40"/>
  <c r="G36" i="45"/>
  <c r="P443" i="40"/>
  <c r="O36" i="45"/>
  <c r="AB443" i="40"/>
  <c r="AA36" i="45"/>
  <c r="V442" i="40"/>
  <c r="U35" i="45"/>
  <c r="AD442" i="40"/>
  <c r="AC35" i="45"/>
  <c r="E443" i="40"/>
  <c r="D36" i="45"/>
  <c r="I443" i="40"/>
  <c r="H36" i="45"/>
  <c r="M443" i="40"/>
  <c r="L36" i="45"/>
  <c r="Q443" i="40"/>
  <c r="P36" i="45"/>
  <c r="D443" i="40"/>
  <c r="C36" i="45"/>
  <c r="L443" i="40"/>
  <c r="K36" i="45"/>
  <c r="T443" i="40"/>
  <c r="S36" i="45"/>
  <c r="U452" i="40"/>
  <c r="T45" i="45"/>
  <c r="AC452" i="40"/>
  <c r="AB45" i="45"/>
  <c r="Z442" i="40"/>
  <c r="Y35" i="45"/>
  <c r="C443" i="40"/>
  <c r="B36" i="45"/>
  <c r="G443" i="40"/>
  <c r="F36" i="45"/>
  <c r="K443" i="40"/>
  <c r="J36" i="45"/>
  <c r="O443" i="40"/>
  <c r="N36" i="45"/>
  <c r="S443" i="40"/>
  <c r="R36" i="45"/>
  <c r="W452" i="40"/>
  <c r="V45" i="45"/>
  <c r="Y452" i="40"/>
  <c r="X45" i="45"/>
  <c r="AE452" i="40"/>
  <c r="AD45" i="45"/>
  <c r="F453" i="40"/>
  <c r="E47" i="45" s="1"/>
  <c r="E46"/>
  <c r="J453" i="40"/>
  <c r="I47" i="45" s="1"/>
  <c r="I46"/>
  <c r="N452" i="40"/>
  <c r="M45" i="45"/>
  <c r="R452" i="40"/>
  <c r="Q45" i="45"/>
  <c r="X452" i="40"/>
  <c r="W45" i="45"/>
  <c r="J38" i="43"/>
  <c r="BL361" i="40"/>
  <c r="K35" i="43"/>
  <c r="BM358" i="40"/>
  <c r="AR178"/>
  <c r="F35" i="42"/>
  <c r="AQ179" i="40"/>
  <c r="E36" i="42"/>
  <c r="AZ179" i="40"/>
  <c r="N36" i="42"/>
  <c r="M36"/>
  <c r="AY179" i="40"/>
  <c r="Y35" i="42"/>
  <c r="BK178" i="40"/>
  <c r="BK442"/>
  <c r="BW442"/>
  <c r="BS442"/>
  <c r="BO442"/>
  <c r="CA442"/>
  <c r="BC442"/>
  <c r="BG442"/>
  <c r="R36" i="43"/>
  <c r="BT359" i="40"/>
  <c r="AX36" i="43"/>
  <c r="CZ359" i="40"/>
  <c r="I36" i="43"/>
  <c r="BK359" i="40"/>
  <c r="S35" i="43"/>
  <c r="BU358" i="40"/>
  <c r="CJ359"/>
  <c r="AH36" i="43"/>
  <c r="CB359" i="40"/>
  <c r="Z36" i="43"/>
  <c r="AP36"/>
  <c r="CR359" i="40"/>
  <c r="BO359"/>
  <c r="M36" i="43"/>
  <c r="BG359" i="40"/>
  <c r="E36" i="43"/>
  <c r="B38"/>
  <c r="BD361" i="40"/>
  <c r="AD39" i="42"/>
  <c r="BP182" i="40"/>
  <c r="BD181"/>
  <c r="R38" i="42"/>
  <c r="BH181" i="40"/>
  <c r="V38" i="42"/>
  <c r="AW179" i="40"/>
  <c r="K36" i="42"/>
  <c r="AO180" i="40"/>
  <c r="C37" i="42"/>
  <c r="AU180" i="40"/>
  <c r="I37" i="42"/>
  <c r="BC180" i="40"/>
  <c r="Q37" i="42"/>
  <c r="BM180" i="40"/>
  <c r="AA37" i="42"/>
  <c r="AS179" i="40"/>
  <c r="G36" i="42"/>
  <c r="BA179" i="40"/>
  <c r="O36" i="42"/>
  <c r="BE180" i="40"/>
  <c r="S37" i="42"/>
  <c r="X38"/>
  <c r="BJ181" i="40"/>
  <c r="AV182"/>
  <c r="J39" i="42"/>
  <c r="P38"/>
  <c r="BB181" i="40"/>
  <c r="Z38" i="42"/>
  <c r="BL181" i="40"/>
  <c r="B35" i="42"/>
  <c r="AN178" i="40"/>
  <c r="T38" i="42"/>
  <c r="BF181" i="40"/>
  <c r="BN189"/>
  <c r="AB47" i="42" s="1"/>
  <c r="AB46"/>
  <c r="AT178" i="40"/>
  <c r="H35" i="42"/>
  <c r="AX178" i="40"/>
  <c r="L35" i="42"/>
  <c r="AP178" i="40"/>
  <c r="D35" i="42"/>
  <c r="BU441" i="40"/>
  <c r="CC441"/>
  <c r="BD442"/>
  <c r="BH442"/>
  <c r="BL442"/>
  <c r="BP442"/>
  <c r="BJ442"/>
  <c r="BR442"/>
  <c r="BN442"/>
  <c r="BP360"/>
  <c r="N37" i="43"/>
  <c r="CV360" i="40"/>
  <c r="AT37" i="43"/>
  <c r="BI178" i="40"/>
  <c r="W35" i="42"/>
  <c r="BG179" i="40"/>
  <c r="U36" i="42"/>
  <c r="CG358" i="40"/>
  <c r="AE35" i="43"/>
  <c r="CO358" i="40"/>
  <c r="AM35" i="43"/>
  <c r="CW358" i="40"/>
  <c r="AU35" i="43"/>
  <c r="CE358" i="40"/>
  <c r="AC35" i="43"/>
  <c r="CM358" i="40"/>
  <c r="AK35" i="43"/>
  <c r="CU358" i="40"/>
  <c r="AS35" i="43"/>
  <c r="BE358" i="40"/>
  <c r="C35" i="43"/>
  <c r="DB358" i="40"/>
  <c r="AZ35" i="43"/>
  <c r="BS360" i="40"/>
  <c r="Q37" i="43"/>
  <c r="CA360" i="40"/>
  <c r="Y37" i="43"/>
  <c r="CT361" i="40"/>
  <c r="AR38" i="43"/>
  <c r="BF360" i="40"/>
  <c r="D37" i="43"/>
  <c r="BN360" i="40"/>
  <c r="L37" i="43"/>
  <c r="BV360" i="40"/>
  <c r="T37" i="43"/>
  <c r="BT443" i="40"/>
  <c r="CB443"/>
  <c r="CH357"/>
  <c r="AF34" i="43"/>
  <c r="BH360" i="40"/>
  <c r="F37" i="43"/>
  <c r="CN360" i="40"/>
  <c r="AL37" i="43"/>
  <c r="BO179" i="40"/>
  <c r="AC36" i="42"/>
  <c r="CC358" i="40"/>
  <c r="AA35" i="43"/>
  <c r="CK358" i="40"/>
  <c r="AI35" i="43"/>
  <c r="CS358" i="40"/>
  <c r="AQ35" i="43"/>
  <c r="DA358" i="40"/>
  <c r="AY35" i="43"/>
  <c r="CI358" i="40"/>
  <c r="AG35" i="43"/>
  <c r="CQ358" i="40"/>
  <c r="AO35" i="43"/>
  <c r="CY358" i="40"/>
  <c r="AW35" i="43"/>
  <c r="CL358" i="40"/>
  <c r="AJ35" i="43"/>
  <c r="BJ360" i="40"/>
  <c r="H37" i="43"/>
  <c r="BR360" i="40"/>
  <c r="P37" i="43"/>
  <c r="BZ360" i="40"/>
  <c r="X37" i="43"/>
  <c r="CD361" i="40"/>
  <c r="AB38" i="43"/>
  <c r="BI359" i="40"/>
  <c r="G36" i="43"/>
  <c r="BQ359" i="40"/>
  <c r="O36" i="43"/>
  <c r="BY359" i="40"/>
  <c r="W36" i="43"/>
  <c r="BW360" i="40"/>
  <c r="U37" i="43"/>
  <c r="BX443" i="40"/>
  <c r="CP357"/>
  <c r="AN34" i="43"/>
  <c r="CF360" i="40"/>
  <c r="AD37" i="43"/>
  <c r="CX357" i="40"/>
  <c r="AV34" i="43"/>
  <c r="BX360" i="40"/>
  <c r="V37" i="43"/>
  <c r="BV443" i="40"/>
  <c r="CD443"/>
  <c r="BI444"/>
  <c r="BQ444"/>
  <c r="BE444"/>
  <c r="BM444"/>
  <c r="BB442"/>
  <c r="BF442"/>
  <c r="BY442"/>
  <c r="X453" l="1"/>
  <c r="W47" i="45" s="1"/>
  <c r="W46"/>
  <c r="R453" i="40"/>
  <c r="Q47" i="45" s="1"/>
  <c r="Q46"/>
  <c r="N453" i="40"/>
  <c r="M47" i="45" s="1"/>
  <c r="M46"/>
  <c r="AE453" i="40"/>
  <c r="AD47" i="45" s="1"/>
  <c r="AD46"/>
  <c r="Y453" i="40"/>
  <c r="X47" i="45" s="1"/>
  <c r="X46"/>
  <c r="W453" i="40"/>
  <c r="V47" i="45" s="1"/>
  <c r="V46"/>
  <c r="S444" i="40"/>
  <c r="R37" i="45"/>
  <c r="O444" i="40"/>
  <c r="N37" i="45"/>
  <c r="K444" i="40"/>
  <c r="J37" i="45"/>
  <c r="G444" i="40"/>
  <c r="F37" i="45"/>
  <c r="C444" i="40"/>
  <c r="B37" i="45"/>
  <c r="Z443" i="40"/>
  <c r="Y36" i="45"/>
  <c r="AC453" i="40"/>
  <c r="AB47" i="45" s="1"/>
  <c r="AB46"/>
  <c r="U453" i="40"/>
  <c r="T47" i="45" s="1"/>
  <c r="T46"/>
  <c r="T444" i="40"/>
  <c r="S37" i="45"/>
  <c r="L444" i="40"/>
  <c r="K37" i="45"/>
  <c r="D444" i="40"/>
  <c r="C37" i="45"/>
  <c r="Q444" i="40"/>
  <c r="P37" i="45"/>
  <c r="M444" i="40"/>
  <c r="L37" i="45"/>
  <c r="I444" i="40"/>
  <c r="H37" i="45"/>
  <c r="E444" i="40"/>
  <c r="D37" i="45"/>
  <c r="AD443" i="40"/>
  <c r="AC36" i="45"/>
  <c r="V443" i="40"/>
  <c r="U36" i="45"/>
  <c r="AB444" i="40"/>
  <c r="AA37" i="45"/>
  <c r="P444" i="40"/>
  <c r="O37" i="45"/>
  <c r="H444" i="40"/>
  <c r="G37" i="45"/>
  <c r="AA443" i="40"/>
  <c r="BZ443" s="1"/>
  <c r="Z36" i="45"/>
  <c r="K36" i="43"/>
  <c r="BM359" i="40"/>
  <c r="BL362"/>
  <c r="J39" i="43"/>
  <c r="F36" i="42"/>
  <c r="AR179" i="40"/>
  <c r="AZ180"/>
  <c r="N37" i="42"/>
  <c r="AQ180" i="40"/>
  <c r="E37" i="42"/>
  <c r="Y36"/>
  <c r="BK179" i="40"/>
  <c r="M37" i="42"/>
  <c r="AY180" i="40"/>
  <c r="CA443"/>
  <c r="BG443"/>
  <c r="BC443"/>
  <c r="BO443"/>
  <c r="BS443"/>
  <c r="BW443"/>
  <c r="BK443"/>
  <c r="E37" i="43"/>
  <c r="BG360" i="40"/>
  <c r="M37" i="43"/>
  <c r="BO360" i="40"/>
  <c r="Z37" i="43"/>
  <c r="CB360" i="40"/>
  <c r="AH37" i="43"/>
  <c r="CJ360" i="40"/>
  <c r="B39" i="43"/>
  <c r="BD362" i="40"/>
  <c r="CR360"/>
  <c r="AP37" i="43"/>
  <c r="S36"/>
  <c r="BU359" i="40"/>
  <c r="I37" i="43"/>
  <c r="BK360" i="40"/>
  <c r="AX37" i="43"/>
  <c r="CZ360" i="40"/>
  <c r="R37" i="43"/>
  <c r="BT360" i="40"/>
  <c r="AD40" i="42"/>
  <c r="BP183" i="40"/>
  <c r="J40" i="42"/>
  <c r="AV183" i="40"/>
  <c r="BE181"/>
  <c r="S38" i="42"/>
  <c r="BA180" i="40"/>
  <c r="O37" i="42"/>
  <c r="AS180" i="40"/>
  <c r="G37" i="42"/>
  <c r="BM181" i="40"/>
  <c r="AA38" i="42"/>
  <c r="BC181" i="40"/>
  <c r="Q38" i="42"/>
  <c r="AU181" i="40"/>
  <c r="I38" i="42"/>
  <c r="AO181" i="40"/>
  <c r="C38" i="42"/>
  <c r="AW180" i="40"/>
  <c r="K37" i="42"/>
  <c r="BH182" i="40"/>
  <c r="V39" i="42"/>
  <c r="BD182" i="40"/>
  <c r="R39" i="42"/>
  <c r="BF182" i="40"/>
  <c r="T39" i="42"/>
  <c r="B36"/>
  <c r="AN179" i="40"/>
  <c r="Z39" i="42"/>
  <c r="BL182" i="40"/>
  <c r="P39" i="42"/>
  <c r="BB182" i="40"/>
  <c r="X39" i="42"/>
  <c r="BJ182" i="40"/>
  <c r="BV444"/>
  <c r="BX444"/>
  <c r="BY443"/>
  <c r="BF443"/>
  <c r="BB443"/>
  <c r="BM445"/>
  <c r="BE445"/>
  <c r="BQ445"/>
  <c r="BI445"/>
  <c r="BX361"/>
  <c r="V38" i="43"/>
  <c r="CX358" i="40"/>
  <c r="AV35" i="43"/>
  <c r="CF361" i="40"/>
  <c r="AD38" i="43"/>
  <c r="CP358" i="40"/>
  <c r="AN35" i="43"/>
  <c r="BW361" i="40"/>
  <c r="U38" i="43"/>
  <c r="BY360" i="40"/>
  <c r="W37" i="43"/>
  <c r="BQ360" i="40"/>
  <c r="O37" i="43"/>
  <c r="BI360" i="40"/>
  <c r="G37" i="43"/>
  <c r="CD362" i="40"/>
  <c r="AB39" i="43"/>
  <c r="BZ361" i="40"/>
  <c r="X38" i="43"/>
  <c r="BR361" i="40"/>
  <c r="P38" i="43"/>
  <c r="BJ361" i="40"/>
  <c r="H38" i="43"/>
  <c r="CL359" i="40"/>
  <c r="AJ36" i="43"/>
  <c r="CY359" i="40"/>
  <c r="AW36" i="43"/>
  <c r="CQ359" i="40"/>
  <c r="AO36" i="43"/>
  <c r="CI359" i="40"/>
  <c r="AG36" i="43"/>
  <c r="DA359" i="40"/>
  <c r="AY36" i="43"/>
  <c r="CS359" i="40"/>
  <c r="AQ36" i="43"/>
  <c r="CK359" i="40"/>
  <c r="AI36" i="43"/>
  <c r="CC359" i="40"/>
  <c r="AA36" i="43"/>
  <c r="BO180" i="40"/>
  <c r="AC37" i="42"/>
  <c r="CN361" i="40"/>
  <c r="AL38" i="43"/>
  <c r="BH361" i="40"/>
  <c r="F38" i="43"/>
  <c r="CH358" i="40"/>
  <c r="AF35" i="43"/>
  <c r="BV361" i="40"/>
  <c r="T38" i="43"/>
  <c r="BN361" i="40"/>
  <c r="L38" i="43"/>
  <c r="BF361" i="40"/>
  <c r="D38" i="43"/>
  <c r="CT362" i="40"/>
  <c r="AR39" i="43"/>
  <c r="CA361" i="40"/>
  <c r="Y38" i="43"/>
  <c r="BS361" i="40"/>
  <c r="Q38" i="43"/>
  <c r="DB359" i="40"/>
  <c r="AZ36" i="43"/>
  <c r="BE359" i="40"/>
  <c r="C36" i="43"/>
  <c r="CU359" i="40"/>
  <c r="AS36" i="43"/>
  <c r="CM359" i="40"/>
  <c r="AK36" i="43"/>
  <c r="CE359" i="40"/>
  <c r="AC36" i="43"/>
  <c r="CW359" i="40"/>
  <c r="AU36" i="43"/>
  <c r="CO359" i="40"/>
  <c r="AM36" i="43"/>
  <c r="CG359" i="40"/>
  <c r="AE36" i="43"/>
  <c r="BG180" i="40"/>
  <c r="U37" i="42"/>
  <c r="BI179" i="40"/>
  <c r="W36" i="42"/>
  <c r="CV361" i="40"/>
  <c r="AT38" i="43"/>
  <c r="BP361" i="40"/>
  <c r="N38" i="43"/>
  <c r="BN443" i="40"/>
  <c r="BR443"/>
  <c r="BJ443"/>
  <c r="BP443"/>
  <c r="BL443"/>
  <c r="BH443"/>
  <c r="BD443"/>
  <c r="CC442"/>
  <c r="BU442"/>
  <c r="AP179"/>
  <c r="D36" i="42"/>
  <c r="AX179" i="40"/>
  <c r="L36" i="42"/>
  <c r="AT179" i="40"/>
  <c r="H36" i="42"/>
  <c r="CD444" i="40"/>
  <c r="CB444"/>
  <c r="BT444"/>
  <c r="BZ444" l="1"/>
  <c r="AA444"/>
  <c r="Z37" i="45"/>
  <c r="H445" i="40"/>
  <c r="G38" i="45"/>
  <c r="P445" i="40"/>
  <c r="O38" i="45"/>
  <c r="AB445" i="40"/>
  <c r="AA38" i="45"/>
  <c r="V444" i="40"/>
  <c r="U37" i="45"/>
  <c r="AD444" i="40"/>
  <c r="AC37" i="45"/>
  <c r="E445" i="40"/>
  <c r="D38" i="45"/>
  <c r="I445" i="40"/>
  <c r="H38" i="45"/>
  <c r="M445" i="40"/>
  <c r="L38" i="45"/>
  <c r="Q445" i="40"/>
  <c r="P38" i="45"/>
  <c r="D445" i="40"/>
  <c r="C38" i="45"/>
  <c r="L445" i="40"/>
  <c r="K38" i="45"/>
  <c r="T445" i="40"/>
  <c r="S38" i="45"/>
  <c r="Z444" i="40"/>
  <c r="Y37" i="45"/>
  <c r="C445" i="40"/>
  <c r="B38" i="45"/>
  <c r="G445" i="40"/>
  <c r="F38" i="45"/>
  <c r="K445" i="40"/>
  <c r="J38" i="45"/>
  <c r="O445" i="40"/>
  <c r="N38" i="45"/>
  <c r="S445" i="40"/>
  <c r="R38" i="45"/>
  <c r="J40" i="43"/>
  <c r="BL363" i="40"/>
  <c r="J41" i="43" s="1"/>
  <c r="K37"/>
  <c r="BM360" i="40"/>
  <c r="F37" i="42"/>
  <c r="AR180" i="40"/>
  <c r="AQ181"/>
  <c r="E38" i="42"/>
  <c r="AZ181" i="40"/>
  <c r="N38" i="42"/>
  <c r="M38"/>
  <c r="AY181" i="40"/>
  <c r="Y37" i="42"/>
  <c r="BK180" i="40"/>
  <c r="BK444"/>
  <c r="BW444"/>
  <c r="BS444"/>
  <c r="BO444"/>
  <c r="BC444"/>
  <c r="BG444"/>
  <c r="CA444"/>
  <c r="AP38" i="43"/>
  <c r="CR361" i="40"/>
  <c r="R38" i="43"/>
  <c r="BT361" i="40"/>
  <c r="AX38" i="43"/>
  <c r="CZ361" i="40"/>
  <c r="I38" i="43"/>
  <c r="BK361" i="40"/>
  <c r="S37" i="43"/>
  <c r="BU360" i="40"/>
  <c r="B40" i="43"/>
  <c r="BD363" i="40"/>
  <c r="B41" i="43" s="1"/>
  <c r="AH38"/>
  <c r="CJ361" i="40"/>
  <c r="Z38" i="43"/>
  <c r="CB361" i="40"/>
  <c r="M38" i="43"/>
  <c r="BO361" i="40"/>
  <c r="BG361"/>
  <c r="E38" i="43"/>
  <c r="AD41" i="42"/>
  <c r="BP184" i="40"/>
  <c r="BF183"/>
  <c r="T40" i="42"/>
  <c r="R40"/>
  <c r="BD183" i="40"/>
  <c r="V40" i="42"/>
  <c r="BH183" i="40"/>
  <c r="AW181"/>
  <c r="K38" i="42"/>
  <c r="AO182" i="40"/>
  <c r="C39" i="42"/>
  <c r="AU182" i="40"/>
  <c r="I39" i="42"/>
  <c r="BC182" i="40"/>
  <c r="Q39" i="42"/>
  <c r="BM182" i="40"/>
  <c r="AA39" i="42"/>
  <c r="AS181" i="40"/>
  <c r="G38" i="42"/>
  <c r="BA181" i="40"/>
  <c r="O38" i="42"/>
  <c r="BE182" i="40"/>
  <c r="S39" i="42"/>
  <c r="BJ183" i="40"/>
  <c r="X40" i="42"/>
  <c r="BB183" i="40"/>
  <c r="P40" i="42"/>
  <c r="Z40"/>
  <c r="BL183" i="40"/>
  <c r="AN180"/>
  <c r="B37" i="42"/>
  <c r="AV184" i="40"/>
  <c r="J41" i="42"/>
  <c r="BT445" i="40"/>
  <c r="H37" i="42"/>
  <c r="AT180" i="40"/>
  <c r="AX180"/>
  <c r="L37" i="42"/>
  <c r="AP180" i="40"/>
  <c r="D37" i="42"/>
  <c r="BU443" i="40"/>
  <c r="CC443"/>
  <c r="BP362"/>
  <c r="N39" i="43"/>
  <c r="CV362" i="40"/>
  <c r="AT39" i="43"/>
  <c r="BI180" i="40"/>
  <c r="W37" i="42"/>
  <c r="BG181" i="40"/>
  <c r="U38" i="42"/>
  <c r="CG360" i="40"/>
  <c r="AE37" i="43"/>
  <c r="CO360" i="40"/>
  <c r="AM37" i="43"/>
  <c r="CW360" i="40"/>
  <c r="AU37" i="43"/>
  <c r="CE360" i="40"/>
  <c r="AC37" i="43"/>
  <c r="CM360" i="40"/>
  <c r="AK37" i="43"/>
  <c r="CU360" i="40"/>
  <c r="AS37" i="43"/>
  <c r="BE360" i="40"/>
  <c r="C37" i="43"/>
  <c r="DB360" i="40"/>
  <c r="AZ37" i="43"/>
  <c r="BS362" i="40"/>
  <c r="Q39" i="43"/>
  <c r="CA362" i="40"/>
  <c r="Y39" i="43"/>
  <c r="CT363" i="40"/>
  <c r="AR41" i="43" s="1"/>
  <c r="AR40"/>
  <c r="BF362" i="40"/>
  <c r="D39" i="43"/>
  <c r="BN362" i="40"/>
  <c r="L39" i="43"/>
  <c r="BV362" i="40"/>
  <c r="T39" i="43"/>
  <c r="CH359" i="40"/>
  <c r="AF36" i="43"/>
  <c r="BH362" i="40"/>
  <c r="F39" i="43"/>
  <c r="CN362" i="40"/>
  <c r="AL39" i="43"/>
  <c r="BO181" i="40"/>
  <c r="AC38" i="42"/>
  <c r="CC360" i="40"/>
  <c r="AA37" i="43"/>
  <c r="CK360" i="40"/>
  <c r="AI37" i="43"/>
  <c r="CS360" i="40"/>
  <c r="AQ37" i="43"/>
  <c r="DA360" i="40"/>
  <c r="AY37" i="43"/>
  <c r="CI360" i="40"/>
  <c r="AG37" i="43"/>
  <c r="CQ360" i="40"/>
  <c r="AO37" i="43"/>
  <c r="CY360" i="40"/>
  <c r="AW37" i="43"/>
  <c r="CL360" i="40"/>
  <c r="AJ37" i="43"/>
  <c r="BJ362" i="40"/>
  <c r="H39" i="43"/>
  <c r="BR362" i="40"/>
  <c r="P39" i="43"/>
  <c r="BZ362" i="40"/>
  <c r="X39" i="43"/>
  <c r="CD363" i="40"/>
  <c r="AB41" i="43" s="1"/>
  <c r="AB40"/>
  <c r="BI361" i="40"/>
  <c r="G38" i="43"/>
  <c r="BQ361" i="40"/>
  <c r="O38" i="43"/>
  <c r="BY361" i="40"/>
  <c r="W38" i="43"/>
  <c r="BW362" i="40"/>
  <c r="U39" i="43"/>
  <c r="CP359" i="40"/>
  <c r="AN36" i="43"/>
  <c r="CF362" i="40"/>
  <c r="AD39" i="43"/>
  <c r="CX359" i="40"/>
  <c r="AV36" i="43"/>
  <c r="BX362" i="40"/>
  <c r="V39" i="43"/>
  <c r="BY444" i="40"/>
  <c r="CB445"/>
  <c r="CD445"/>
  <c r="BD444"/>
  <c r="BH444"/>
  <c r="BL444"/>
  <c r="BP444"/>
  <c r="BJ444"/>
  <c r="BR444"/>
  <c r="BN444"/>
  <c r="BI446"/>
  <c r="BQ446"/>
  <c r="BE446"/>
  <c r="BM446"/>
  <c r="BB444"/>
  <c r="BF444"/>
  <c r="BX445"/>
  <c r="BV445"/>
  <c r="S446" l="1"/>
  <c r="R39" i="45"/>
  <c r="O446" i="40"/>
  <c r="N39" i="45"/>
  <c r="K446" i="40"/>
  <c r="J39" i="45"/>
  <c r="G446" i="40"/>
  <c r="F39" i="45"/>
  <c r="C446" i="40"/>
  <c r="B39" i="45"/>
  <c r="Z445" i="40"/>
  <c r="Y38" i="45"/>
  <c r="T446" i="40"/>
  <c r="S39" i="45"/>
  <c r="L446" i="40"/>
  <c r="K39" i="45"/>
  <c r="D446" i="40"/>
  <c r="C39" i="45"/>
  <c r="Q446" i="40"/>
  <c r="P39" i="45"/>
  <c r="M446" i="40"/>
  <c r="L39" i="45"/>
  <c r="I446" i="40"/>
  <c r="H39" i="45"/>
  <c r="E446" i="40"/>
  <c r="D39" i="45"/>
  <c r="AD445" i="40"/>
  <c r="AC38" i="45"/>
  <c r="V445" i="40"/>
  <c r="U38" i="45"/>
  <c r="AB446" i="40"/>
  <c r="AA39" i="45"/>
  <c r="P446" i="40"/>
  <c r="O39" i="45"/>
  <c r="H446" i="40"/>
  <c r="G39" i="45"/>
  <c r="AA445" i="40"/>
  <c r="Z38" i="45"/>
  <c r="K38" i="43"/>
  <c r="BM361" i="40"/>
  <c r="F38" i="42"/>
  <c r="AR181" i="40"/>
  <c r="AZ182"/>
  <c r="N39" i="42"/>
  <c r="AQ182" i="40"/>
  <c r="E39" i="42"/>
  <c r="Y38"/>
  <c r="BK181" i="40"/>
  <c r="M39" i="42"/>
  <c r="AY182" i="40"/>
  <c r="CA445"/>
  <c r="BG445"/>
  <c r="BC445"/>
  <c r="BO445"/>
  <c r="BS445"/>
  <c r="BW445"/>
  <c r="BK445"/>
  <c r="E39" i="43"/>
  <c r="BG362" i="40"/>
  <c r="M39" i="43"/>
  <c r="BO362" i="40"/>
  <c r="Z39" i="43"/>
  <c r="CB362" i="40"/>
  <c r="AH39" i="43"/>
  <c r="CJ362" i="40"/>
  <c r="S38" i="43"/>
  <c r="BU361" i="40"/>
  <c r="I39" i="43"/>
  <c r="BK362" i="40"/>
  <c r="AX39" i="43"/>
  <c r="CZ362" i="40"/>
  <c r="R39" i="43"/>
  <c r="BT362" i="40"/>
  <c r="CR362"/>
  <c r="AP39" i="43"/>
  <c r="AD42" i="42"/>
  <c r="BP185" i="40"/>
  <c r="J42" i="42"/>
  <c r="AV185" i="40"/>
  <c r="B38" i="42"/>
  <c r="AN181" i="40"/>
  <c r="BB184"/>
  <c r="P41" i="42"/>
  <c r="BJ184" i="40"/>
  <c r="X41" i="42"/>
  <c r="BE183" i="40"/>
  <c r="S40" i="42"/>
  <c r="BA182" i="40"/>
  <c r="O39" i="42"/>
  <c r="AS182" i="40"/>
  <c r="G39" i="42"/>
  <c r="BM183" i="40"/>
  <c r="AA40" i="42"/>
  <c r="BC183" i="40"/>
  <c r="Q40" i="42"/>
  <c r="AU183" i="40"/>
  <c r="I40" i="42"/>
  <c r="AO183" i="40"/>
  <c r="C40" i="42"/>
  <c r="AW182" i="40"/>
  <c r="K39" i="42"/>
  <c r="BF184" i="40"/>
  <c r="T41" i="42"/>
  <c r="Z41"/>
  <c r="BL184" i="40"/>
  <c r="V41" i="42"/>
  <c r="BH184" i="40"/>
  <c r="R41" i="42"/>
  <c r="BD184" i="40"/>
  <c r="BX446"/>
  <c r="BB445"/>
  <c r="BE447"/>
  <c r="BQ447"/>
  <c r="BI447"/>
  <c r="BN445"/>
  <c r="BJ445"/>
  <c r="BP445"/>
  <c r="BH445"/>
  <c r="CB446"/>
  <c r="BY445"/>
  <c r="BX363"/>
  <c r="V41" i="43" s="1"/>
  <c r="V40"/>
  <c r="CX360" i="40"/>
  <c r="AV37" i="43"/>
  <c r="CF363" i="40"/>
  <c r="AD41" i="43" s="1"/>
  <c r="AD40"/>
  <c r="CP360" i="40"/>
  <c r="AN37" i="43"/>
  <c r="BW363" i="40"/>
  <c r="U41" i="43" s="1"/>
  <c r="U40"/>
  <c r="BY362" i="40"/>
  <c r="W39" i="43"/>
  <c r="BQ362" i="40"/>
  <c r="O39" i="43"/>
  <c r="BI362" i="40"/>
  <c r="G39" i="43"/>
  <c r="BZ363" i="40"/>
  <c r="X41" i="43" s="1"/>
  <c r="X40"/>
  <c r="BR363" i="40"/>
  <c r="P41" i="43" s="1"/>
  <c r="P40"/>
  <c r="BJ363" i="40"/>
  <c r="H41" i="43" s="1"/>
  <c r="H40"/>
  <c r="CL361" i="40"/>
  <c r="AJ38" i="43"/>
  <c r="CY361" i="40"/>
  <c r="AW38" i="43"/>
  <c r="CQ361" i="40"/>
  <c r="AO38" i="43"/>
  <c r="CI361" i="40"/>
  <c r="AG38" i="43"/>
  <c r="DA361" i="40"/>
  <c r="AY38" i="43"/>
  <c r="CS361" i="40"/>
  <c r="AQ38" i="43"/>
  <c r="CK361" i="40"/>
  <c r="AI38" i="43"/>
  <c r="CC361" i="40"/>
  <c r="AA38" i="43"/>
  <c r="BO182" i="40"/>
  <c r="AC39" i="42"/>
  <c r="CN363" i="40"/>
  <c r="AL41" i="43" s="1"/>
  <c r="AL40"/>
  <c r="BH363" i="40"/>
  <c r="F41" i="43" s="1"/>
  <c r="F40"/>
  <c r="CH360" i="40"/>
  <c r="AF37" i="43"/>
  <c r="BV363" i="40"/>
  <c r="T41" i="43" s="1"/>
  <c r="T40"/>
  <c r="BN363" i="40"/>
  <c r="L41" i="43" s="1"/>
  <c r="L40"/>
  <c r="BF363" i="40"/>
  <c r="D41" i="43" s="1"/>
  <c r="D40"/>
  <c r="CA363" i="40"/>
  <c r="Y41" i="43" s="1"/>
  <c r="Y40"/>
  <c r="BS363" i="40"/>
  <c r="Q41" i="43" s="1"/>
  <c r="Q40"/>
  <c r="DB361" i="40"/>
  <c r="AZ38" i="43"/>
  <c r="BE361" i="40"/>
  <c r="C38" i="43"/>
  <c r="CU361" i="40"/>
  <c r="AS38" i="43"/>
  <c r="CM361" i="40"/>
  <c r="AK38" i="43"/>
  <c r="CE361" i="40"/>
  <c r="AC38" i="43"/>
  <c r="CW361" i="40"/>
  <c r="AU38" i="43"/>
  <c r="CO361" i="40"/>
  <c r="AM38" i="43"/>
  <c r="CG361" i="40"/>
  <c r="AE38" i="43"/>
  <c r="BG182" i="40"/>
  <c r="U39" i="42"/>
  <c r="BI181" i="40"/>
  <c r="W38" i="42"/>
  <c r="CV363" i="40"/>
  <c r="AT41" i="43" s="1"/>
  <c r="AT40"/>
  <c r="BP363" i="40"/>
  <c r="N41" i="43" s="1"/>
  <c r="N40"/>
  <c r="CC444" i="40"/>
  <c r="BU444"/>
  <c r="AP181"/>
  <c r="D38" i="42"/>
  <c r="AX181" i="40"/>
  <c r="L38" i="42"/>
  <c r="BV446" i="40"/>
  <c r="BF445"/>
  <c r="BM447"/>
  <c r="BR445"/>
  <c r="BL445"/>
  <c r="BD445"/>
  <c r="CD446"/>
  <c r="H38" i="42"/>
  <c r="AT181" i="40"/>
  <c r="BT446"/>
  <c r="AA446" l="1"/>
  <c r="Z39" i="45"/>
  <c r="BZ445" i="40"/>
  <c r="BZ446" s="1"/>
  <c r="H447"/>
  <c r="G40" i="45"/>
  <c r="P447" i="40"/>
  <c r="O40" i="45"/>
  <c r="AB447" i="40"/>
  <c r="AA40" i="45"/>
  <c r="V446" i="40"/>
  <c r="U39" i="45"/>
  <c r="AD446" i="40"/>
  <c r="AC39" i="45"/>
  <c r="E447" i="40"/>
  <c r="D40" i="45"/>
  <c r="I447" i="40"/>
  <c r="H40" i="45"/>
  <c r="M447" i="40"/>
  <c r="L40" i="45"/>
  <c r="Q447" i="40"/>
  <c r="P40" i="45"/>
  <c r="D447" i="40"/>
  <c r="C40" i="45"/>
  <c r="L447" i="40"/>
  <c r="K40" i="45"/>
  <c r="T447" i="40"/>
  <c r="S40" i="45"/>
  <c r="Z446" i="40"/>
  <c r="Y39" i="45"/>
  <c r="C447" i="40"/>
  <c r="B40" i="45"/>
  <c r="G447" i="40"/>
  <c r="F40" i="45"/>
  <c r="K447" i="40"/>
  <c r="J40" i="45"/>
  <c r="O447" i="40"/>
  <c r="N40" i="45"/>
  <c r="S447" i="40"/>
  <c r="R40" i="45"/>
  <c r="K39" i="43"/>
  <c r="BM362" i="40"/>
  <c r="AR182"/>
  <c r="F39" i="42"/>
  <c r="AQ183" i="40"/>
  <c r="E40" i="42"/>
  <c r="N40"/>
  <c r="AZ183" i="40"/>
  <c r="M40" i="42"/>
  <c r="AY183" i="40"/>
  <c r="Y39" i="42"/>
  <c r="BK182" i="40"/>
  <c r="BK446"/>
  <c r="BW446"/>
  <c r="BS446"/>
  <c r="BO446"/>
  <c r="BC446"/>
  <c r="BG446"/>
  <c r="CA446"/>
  <c r="AP40" i="43"/>
  <c r="CR363" i="40"/>
  <c r="AP41" i="43" s="1"/>
  <c r="R40"/>
  <c r="BT363" i="40"/>
  <c r="R41" i="43" s="1"/>
  <c r="AX40"/>
  <c r="CZ363" i="40"/>
  <c r="AX41" i="43" s="1"/>
  <c r="I40"/>
  <c r="BK363" i="40"/>
  <c r="I41" i="43" s="1"/>
  <c r="S39"/>
  <c r="BU362" i="40"/>
  <c r="AH40" i="43"/>
  <c r="CJ363" i="40"/>
  <c r="AH41" i="43" s="1"/>
  <c r="Z40"/>
  <c r="CB363" i="40"/>
  <c r="Z41" i="43" s="1"/>
  <c r="BO363" i="40"/>
  <c r="M41" i="43" s="1"/>
  <c r="M40"/>
  <c r="E40"/>
  <c r="BG363" i="40"/>
  <c r="E41" i="43" s="1"/>
  <c r="AD43" i="42"/>
  <c r="BP186" i="40"/>
  <c r="BF185"/>
  <c r="T42" i="42"/>
  <c r="AW183" i="40"/>
  <c r="K40" i="42"/>
  <c r="AO184" i="40"/>
  <c r="C41" i="42"/>
  <c r="AU184" i="40"/>
  <c r="I41" i="42"/>
  <c r="BC184" i="40"/>
  <c r="Q41" i="42"/>
  <c r="BM184" i="40"/>
  <c r="AA41" i="42"/>
  <c r="AS183" i="40"/>
  <c r="G40" i="42"/>
  <c r="BA183" i="40"/>
  <c r="O40" i="42"/>
  <c r="BE184" i="40"/>
  <c r="S41" i="42"/>
  <c r="BJ185" i="40"/>
  <c r="X42" i="42"/>
  <c r="BB185" i="40"/>
  <c r="P42" i="42"/>
  <c r="BD185" i="40"/>
  <c r="R42" i="42"/>
  <c r="BH185" i="40"/>
  <c r="V42" i="42"/>
  <c r="Z42"/>
  <c r="BL185" i="40"/>
  <c r="B39" i="42"/>
  <c r="AN182" i="40"/>
  <c r="AV186"/>
  <c r="J43" i="42"/>
  <c r="L39"/>
  <c r="AX182" i="40"/>
  <c r="AP182"/>
  <c r="D39" i="42"/>
  <c r="BU445" i="40"/>
  <c r="CC445"/>
  <c r="BI182"/>
  <c r="W39" i="42"/>
  <c r="BG183" i="40"/>
  <c r="U40" i="42"/>
  <c r="CG362" i="40"/>
  <c r="AE39" i="43"/>
  <c r="CO362" i="40"/>
  <c r="AM39" i="43"/>
  <c r="CW362" i="40"/>
  <c r="AU39" i="43"/>
  <c r="CE362" i="40"/>
  <c r="AC39" i="43"/>
  <c r="CM362" i="40"/>
  <c r="AK39" i="43"/>
  <c r="CU362" i="40"/>
  <c r="AS39" i="43"/>
  <c r="BE362" i="40"/>
  <c r="C39" i="43"/>
  <c r="DB362" i="40"/>
  <c r="AZ39" i="43"/>
  <c r="CH361" i="40"/>
  <c r="AF38" i="43"/>
  <c r="BO183" i="40"/>
  <c r="AC40" i="42"/>
  <c r="CC362" i="40"/>
  <c r="AA39" i="43"/>
  <c r="CK362" i="40"/>
  <c r="AI39" i="43"/>
  <c r="CS362" i="40"/>
  <c r="AQ39" i="43"/>
  <c r="DA362" i="40"/>
  <c r="AY39" i="43"/>
  <c r="CI362" i="40"/>
  <c r="AG39" i="43"/>
  <c r="CQ362" i="40"/>
  <c r="AO39" i="43"/>
  <c r="CY362" i="40"/>
  <c r="AW39" i="43"/>
  <c r="CL362" i="40"/>
  <c r="AJ39" i="43"/>
  <c r="BI363" i="40"/>
  <c r="G41" i="43" s="1"/>
  <c r="G40"/>
  <c r="BQ363" i="40"/>
  <c r="O41" i="43" s="1"/>
  <c r="O40"/>
  <c r="BY363" i="40"/>
  <c r="W41" i="43" s="1"/>
  <c r="W40"/>
  <c r="CP361" i="40"/>
  <c r="AN38" i="43"/>
  <c r="CX361" i="40"/>
  <c r="AV38" i="43"/>
  <c r="BT447" i="40"/>
  <c r="H39" i="42"/>
  <c r="AT182" i="40"/>
  <c r="CD447"/>
  <c r="BD446"/>
  <c r="BL446"/>
  <c r="BR446"/>
  <c r="BM448"/>
  <c r="BF446"/>
  <c r="BV447"/>
  <c r="BY446"/>
  <c r="CB447"/>
  <c r="BH446"/>
  <c r="BP446"/>
  <c r="BJ446"/>
  <c r="BN446"/>
  <c r="BI448"/>
  <c r="BQ448"/>
  <c r="BE448"/>
  <c r="BB446"/>
  <c r="BX447"/>
  <c r="AA447" l="1"/>
  <c r="Z40" i="45"/>
  <c r="S448" i="40"/>
  <c r="R41" i="45"/>
  <c r="O448" i="40"/>
  <c r="N41" i="45"/>
  <c r="K448" i="40"/>
  <c r="J41" i="45"/>
  <c r="G448" i="40"/>
  <c r="F41" i="45"/>
  <c r="C448" i="40"/>
  <c r="B41" i="45"/>
  <c r="Z447" i="40"/>
  <c r="Y40" i="45"/>
  <c r="T448" i="40"/>
  <c r="S41" i="45"/>
  <c r="L448" i="40"/>
  <c r="K41" i="45"/>
  <c r="D448" i="40"/>
  <c r="C41" i="45"/>
  <c r="Q448" i="40"/>
  <c r="P41" i="45"/>
  <c r="M448" i="40"/>
  <c r="L41" i="45"/>
  <c r="I448" i="40"/>
  <c r="H41" i="45"/>
  <c r="E448" i="40"/>
  <c r="D41" i="45"/>
  <c r="AD447" i="40"/>
  <c r="AC40" i="45"/>
  <c r="V447" i="40"/>
  <c r="U40" i="45"/>
  <c r="AB448" i="40"/>
  <c r="AA41" i="45"/>
  <c r="P448" i="40"/>
  <c r="O41" i="45"/>
  <c r="H448" i="40"/>
  <c r="G41" i="45"/>
  <c r="BM363" i="40"/>
  <c r="K41" i="43" s="1"/>
  <c r="K40"/>
  <c r="F40" i="42"/>
  <c r="AR183" i="40"/>
  <c r="AQ184"/>
  <c r="E41" i="42"/>
  <c r="Y40"/>
  <c r="BK183" i="40"/>
  <c r="M41" i="42"/>
  <c r="AY184" i="40"/>
  <c r="AZ184"/>
  <c r="N41" i="42"/>
  <c r="CA447" i="40"/>
  <c r="BG447"/>
  <c r="BC447"/>
  <c r="BO447"/>
  <c r="BS447"/>
  <c r="BW447"/>
  <c r="BK447"/>
  <c r="S40" i="43"/>
  <c r="BU363" i="40"/>
  <c r="S41" i="43" s="1"/>
  <c r="AD44" i="42"/>
  <c r="BP187" i="40"/>
  <c r="AV187"/>
  <c r="J44" i="42"/>
  <c r="V43"/>
  <c r="BH186" i="40"/>
  <c r="R43" i="42"/>
  <c r="BD186" i="40"/>
  <c r="BB186"/>
  <c r="P43" i="42"/>
  <c r="X43"/>
  <c r="BJ186" i="40"/>
  <c r="BE185"/>
  <c r="S42" i="42"/>
  <c r="BA184" i="40"/>
  <c r="O41" i="42"/>
  <c r="AS184" i="40"/>
  <c r="G41" i="42"/>
  <c r="BM185" i="40"/>
  <c r="AA42" i="42"/>
  <c r="BC185" i="40"/>
  <c r="Q42" i="42"/>
  <c r="AU185" i="40"/>
  <c r="I42" i="42"/>
  <c r="AO185" i="40"/>
  <c r="C42" i="42"/>
  <c r="AW184" i="40"/>
  <c r="K41" i="42"/>
  <c r="BF186" i="40"/>
  <c r="T43" i="42"/>
  <c r="B40"/>
  <c r="AN183" i="40"/>
  <c r="Z43" i="42"/>
  <c r="BL186" i="40"/>
  <c r="CX362"/>
  <c r="AV39" i="43"/>
  <c r="CP362" i="40"/>
  <c r="AN39" i="43"/>
  <c r="CL363" i="40"/>
  <c r="AJ41" i="43" s="1"/>
  <c r="AJ40"/>
  <c r="CY363" i="40"/>
  <c r="AW41" i="43" s="1"/>
  <c r="AW40"/>
  <c r="CQ363" i="40"/>
  <c r="AO41" i="43" s="1"/>
  <c r="AO40"/>
  <c r="CI363" i="40"/>
  <c r="AG41" i="43" s="1"/>
  <c r="AG40"/>
  <c r="DA363" i="40"/>
  <c r="AY41" i="43" s="1"/>
  <c r="AY40"/>
  <c r="CS363" i="40"/>
  <c r="AQ41" i="43" s="1"/>
  <c r="AQ40"/>
  <c r="CK363" i="40"/>
  <c r="AI41" i="43" s="1"/>
  <c r="AI40"/>
  <c r="CC363" i="40"/>
  <c r="AA41" i="43" s="1"/>
  <c r="AA40"/>
  <c r="BO184" i="40"/>
  <c r="AC41" i="42"/>
  <c r="CH362" i="40"/>
  <c r="AF39" i="43"/>
  <c r="DB363" i="40"/>
  <c r="AZ41" i="43" s="1"/>
  <c r="AZ40"/>
  <c r="BE363" i="40"/>
  <c r="C41" i="43" s="1"/>
  <c r="C40"/>
  <c r="CU363" i="40"/>
  <c r="AS41" i="43" s="1"/>
  <c r="AS40"/>
  <c r="CM363" i="40"/>
  <c r="AK41" i="43" s="1"/>
  <c r="AK40"/>
  <c r="CE363" i="40"/>
  <c r="AC41" i="43" s="1"/>
  <c r="AC40"/>
  <c r="CW363" i="40"/>
  <c r="AU41" i="43" s="1"/>
  <c r="AU40"/>
  <c r="CO363" i="40"/>
  <c r="AM41" i="43" s="1"/>
  <c r="AM40"/>
  <c r="CG363" i="40"/>
  <c r="AE41" i="43" s="1"/>
  <c r="AE40"/>
  <c r="BG184" i="40"/>
  <c r="U41" i="42"/>
  <c r="BI183" i="40"/>
  <c r="W40" i="42"/>
  <c r="D40"/>
  <c r="AP183" i="40"/>
  <c r="BX448"/>
  <c r="BB447"/>
  <c r="BE449"/>
  <c r="BQ449"/>
  <c r="BI449"/>
  <c r="BN447"/>
  <c r="BJ447"/>
  <c r="BP447"/>
  <c r="BH447"/>
  <c r="CB448"/>
  <c r="BY447"/>
  <c r="BV448"/>
  <c r="BF447"/>
  <c r="BM449"/>
  <c r="BR447"/>
  <c r="BL447"/>
  <c r="BD447"/>
  <c r="CD448"/>
  <c r="AT183"/>
  <c r="H40" i="42"/>
  <c r="BT448" i="40"/>
  <c r="CC446"/>
  <c r="BU446"/>
  <c r="L40" i="42"/>
  <c r="AX183" i="40"/>
  <c r="H449" l="1"/>
  <c r="G42" i="45"/>
  <c r="P449" i="40"/>
  <c r="O42" i="45"/>
  <c r="AB449" i="40"/>
  <c r="AA42" i="45"/>
  <c r="V448" i="40"/>
  <c r="U41" i="45"/>
  <c r="AD448" i="40"/>
  <c r="AC41" i="45"/>
  <c r="E449" i="40"/>
  <c r="D42" i="45"/>
  <c r="I449" i="40"/>
  <c r="H42" i="45"/>
  <c r="M449" i="40"/>
  <c r="L42" i="45"/>
  <c r="Q449" i="40"/>
  <c r="P42" i="45"/>
  <c r="D449" i="40"/>
  <c r="C42" i="45"/>
  <c r="L449" i="40"/>
  <c r="K42" i="45"/>
  <c r="T449" i="40"/>
  <c r="S42" i="45"/>
  <c r="Z448" i="40"/>
  <c r="Y41" i="45"/>
  <c r="C449" i="40"/>
  <c r="B42" i="45"/>
  <c r="G449" i="40"/>
  <c r="F42" i="45"/>
  <c r="K449" i="40"/>
  <c r="J42" i="45"/>
  <c r="O449" i="40"/>
  <c r="N42" i="45"/>
  <c r="S449" i="40"/>
  <c r="R42" i="45"/>
  <c r="AA448" i="40"/>
  <c r="Z41" i="45"/>
  <c r="BZ447" i="40"/>
  <c r="BZ448" s="1"/>
  <c r="AR184"/>
  <c r="F41" i="42"/>
  <c r="AZ185" i="40"/>
  <c r="N42" i="42"/>
  <c r="AQ185" i="40"/>
  <c r="E42" i="42"/>
  <c r="M42"/>
  <c r="AY185" i="40"/>
  <c r="Y41" i="42"/>
  <c r="BK184" i="40"/>
  <c r="BK448"/>
  <c r="BW448"/>
  <c r="BS448"/>
  <c r="BO448"/>
  <c r="BC448"/>
  <c r="BG448"/>
  <c r="CA448"/>
  <c r="AD45" i="42"/>
  <c r="BP188" i="40"/>
  <c r="BF187"/>
  <c r="T44" i="42"/>
  <c r="AW185" i="40"/>
  <c r="K42" i="42"/>
  <c r="AO186" i="40"/>
  <c r="C43" i="42"/>
  <c r="AU186" i="40"/>
  <c r="I43" i="42"/>
  <c r="BC186" i="40"/>
  <c r="Q43" i="42"/>
  <c r="BM186" i="40"/>
  <c r="AA43" i="42"/>
  <c r="AS185" i="40"/>
  <c r="G42" i="42"/>
  <c r="BA185" i="40"/>
  <c r="O42" i="42"/>
  <c r="BE186" i="40"/>
  <c r="S43" i="42"/>
  <c r="P44"/>
  <c r="BB187" i="40"/>
  <c r="AV188"/>
  <c r="J45" i="42"/>
  <c r="Z44"/>
  <c r="BL187" i="40"/>
  <c r="AN184"/>
  <c r="B41" i="42"/>
  <c r="X44"/>
  <c r="BJ187" i="40"/>
  <c r="BD187"/>
  <c r="R44" i="42"/>
  <c r="V44"/>
  <c r="BH187" i="40"/>
  <c r="H41" i="42"/>
  <c r="AT184" i="40"/>
  <c r="BI184"/>
  <c r="W41" i="42"/>
  <c r="BG185" i="40"/>
  <c r="U42" i="42"/>
  <c r="CH363" i="40"/>
  <c r="AF41" i="43" s="1"/>
  <c r="AF40"/>
  <c r="BO185" i="40"/>
  <c r="AC42" i="42"/>
  <c r="CP363" i="40"/>
  <c r="AN41" i="43" s="1"/>
  <c r="AN40"/>
  <c r="CX363" i="40"/>
  <c r="AV41" i="43" s="1"/>
  <c r="AV40"/>
  <c r="AX184" i="40"/>
  <c r="L41" i="42"/>
  <c r="BU447" i="40"/>
  <c r="CC447"/>
  <c r="BT449"/>
  <c r="CD449"/>
  <c r="BD448"/>
  <c r="BL448"/>
  <c r="BR448"/>
  <c r="BM450"/>
  <c r="BF448"/>
  <c r="BV449"/>
  <c r="BY448"/>
  <c r="CB449"/>
  <c r="BH448"/>
  <c r="BP448"/>
  <c r="BJ448"/>
  <c r="BN448"/>
  <c r="BI450"/>
  <c r="BQ450"/>
  <c r="BE450"/>
  <c r="BB448"/>
  <c r="BX449"/>
  <c r="AP184"/>
  <c r="D41" i="42"/>
  <c r="AA449" i="40" l="1"/>
  <c r="Z42" i="45"/>
  <c r="S450" i="40"/>
  <c r="R43" i="45"/>
  <c r="O450" i="40"/>
  <c r="N43" i="45"/>
  <c r="K450" i="40"/>
  <c r="J43" i="45"/>
  <c r="G450" i="40"/>
  <c r="F43" i="45"/>
  <c r="C450" i="40"/>
  <c r="B43" i="45"/>
  <c r="Z449" i="40"/>
  <c r="Y42" i="45"/>
  <c r="T450" i="40"/>
  <c r="S43" i="45"/>
  <c r="L450" i="40"/>
  <c r="K43" i="45"/>
  <c r="D450" i="40"/>
  <c r="C43" i="45"/>
  <c r="Q450" i="40"/>
  <c r="P43" i="45"/>
  <c r="M450" i="40"/>
  <c r="L43" i="45"/>
  <c r="I450" i="40"/>
  <c r="H43" i="45"/>
  <c r="E450" i="40"/>
  <c r="D43" i="45"/>
  <c r="AD449" i="40"/>
  <c r="AC42" i="45"/>
  <c r="V449" i="40"/>
  <c r="U42" i="45"/>
  <c r="AB450" i="40"/>
  <c r="AA43" i="45"/>
  <c r="P450" i="40"/>
  <c r="O43" i="45"/>
  <c r="H450" i="40"/>
  <c r="G43" i="45"/>
  <c r="AR185" i="40"/>
  <c r="F42" i="42"/>
  <c r="AQ186" i="40"/>
  <c r="E43" i="42"/>
  <c r="AZ186" i="40"/>
  <c r="N43" i="42"/>
  <c r="Y42"/>
  <c r="BK185" i="40"/>
  <c r="M43" i="42"/>
  <c r="AY186" i="40"/>
  <c r="CA449"/>
  <c r="BG449"/>
  <c r="BC449"/>
  <c r="BO449"/>
  <c r="BS449"/>
  <c r="BW449"/>
  <c r="BK449"/>
  <c r="BP189"/>
  <c r="AD47" i="42" s="1"/>
  <c r="AD46"/>
  <c r="R45"/>
  <c r="BD188" i="40"/>
  <c r="B42" i="42"/>
  <c r="AN185" i="40"/>
  <c r="J46" i="42"/>
  <c r="AV189" i="40"/>
  <c r="J47" i="42" s="1"/>
  <c r="BE187" i="40"/>
  <c r="S44" i="42"/>
  <c r="BA186" i="40"/>
  <c r="O43" i="42"/>
  <c r="AS186" i="40"/>
  <c r="G43" i="42"/>
  <c r="BM187" i="40"/>
  <c r="AA44" i="42"/>
  <c r="BC187" i="40"/>
  <c r="Q44" i="42"/>
  <c r="AU187" i="40"/>
  <c r="I44" i="42"/>
  <c r="AO187" i="40"/>
  <c r="C44" i="42"/>
  <c r="AW186" i="40"/>
  <c r="K43" i="42"/>
  <c r="BF188" i="40"/>
  <c r="T45" i="42"/>
  <c r="BH188" i="40"/>
  <c r="V45" i="42"/>
  <c r="X45"/>
  <c r="BJ188" i="40"/>
  <c r="Z45" i="42"/>
  <c r="BL188" i="40"/>
  <c r="P45" i="42"/>
  <c r="BB188" i="40"/>
  <c r="L42" i="42"/>
  <c r="AX185" i="40"/>
  <c r="BO186"/>
  <c r="AC43" i="42"/>
  <c r="BG186" i="40"/>
  <c r="U43" i="42"/>
  <c r="BI185" i="40"/>
  <c r="W42" i="42"/>
  <c r="D42"/>
  <c r="AP185" i="40"/>
  <c r="BX450"/>
  <c r="BB449"/>
  <c r="BE451"/>
  <c r="BQ451"/>
  <c r="BI451"/>
  <c r="BN449"/>
  <c r="BJ449"/>
  <c r="BP449"/>
  <c r="BH449"/>
  <c r="CB450"/>
  <c r="BY449"/>
  <c r="BV450"/>
  <c r="BF449"/>
  <c r="BM451"/>
  <c r="BR449"/>
  <c r="BL449"/>
  <c r="BD449"/>
  <c r="CD450"/>
  <c r="BT450"/>
  <c r="CC448"/>
  <c r="BU448"/>
  <c r="AT185"/>
  <c r="H42" i="42"/>
  <c r="H451" i="40" l="1"/>
  <c r="G44" i="45"/>
  <c r="P451" i="40"/>
  <c r="O44" i="45"/>
  <c r="AB451" i="40"/>
  <c r="AA44" i="45"/>
  <c r="V450" i="40"/>
  <c r="U43" i="45"/>
  <c r="AD450" i="40"/>
  <c r="AC43" i="45"/>
  <c r="E451" i="40"/>
  <c r="D44" i="45"/>
  <c r="I451" i="40"/>
  <c r="H44" i="45"/>
  <c r="M451" i="40"/>
  <c r="L44" i="45"/>
  <c r="Q451" i="40"/>
  <c r="P44" i="45"/>
  <c r="D451" i="40"/>
  <c r="C44" i="45"/>
  <c r="L451" i="40"/>
  <c r="K44" i="45"/>
  <c r="T451" i="40"/>
  <c r="S44" i="45"/>
  <c r="Z450" i="40"/>
  <c r="Y43" i="45"/>
  <c r="C451" i="40"/>
  <c r="B44" i="45"/>
  <c r="G451" i="40"/>
  <c r="F44" i="45"/>
  <c r="K451" i="40"/>
  <c r="J44" i="45"/>
  <c r="O451" i="40"/>
  <c r="N44" i="45"/>
  <c r="S451" i="40"/>
  <c r="R44" i="45"/>
  <c r="AA450" i="40"/>
  <c r="Z43" i="45"/>
  <c r="BZ449" i="40"/>
  <c r="BZ450" s="1"/>
  <c r="F43" i="42"/>
  <c r="AR186" i="40"/>
  <c r="AZ187"/>
  <c r="N44" i="42"/>
  <c r="AQ187" i="40"/>
  <c r="E44" i="42"/>
  <c r="M44"/>
  <c r="AY187" i="40"/>
  <c r="Y43" i="42"/>
  <c r="BK186" i="40"/>
  <c r="BK450"/>
  <c r="BW450"/>
  <c r="BS450"/>
  <c r="BO450"/>
  <c r="BC450"/>
  <c r="BG450"/>
  <c r="CA450"/>
  <c r="V46" i="42"/>
  <c r="BH189" i="40"/>
  <c r="V47" i="42" s="1"/>
  <c r="T46"/>
  <c r="BF189" i="40"/>
  <c r="T47" i="42" s="1"/>
  <c r="AW187" i="40"/>
  <c r="K44" i="42"/>
  <c r="AO188" i="40"/>
  <c r="C45" i="42"/>
  <c r="AU188" i="40"/>
  <c r="I45" i="42"/>
  <c r="BC188" i="40"/>
  <c r="Q45" i="42"/>
  <c r="BM188" i="40"/>
  <c r="AA45" i="42"/>
  <c r="AS187" i="40"/>
  <c r="G44" i="42"/>
  <c r="BA187" i="40"/>
  <c r="O44" i="42"/>
  <c r="BE188" i="40"/>
  <c r="S45" i="42"/>
  <c r="P46"/>
  <c r="BB189" i="40"/>
  <c r="P47" i="42" s="1"/>
  <c r="BL189" i="40"/>
  <c r="Z47" i="42" s="1"/>
  <c r="Z46"/>
  <c r="BJ189" i="40"/>
  <c r="X47" i="42" s="1"/>
  <c r="X46"/>
  <c r="B43"/>
  <c r="AN186" i="40"/>
  <c r="R46" i="42"/>
  <c r="BD189" i="40"/>
  <c r="R47" i="42" s="1"/>
  <c r="BI186" i="40"/>
  <c r="W43" i="42"/>
  <c r="BG187" i="40"/>
  <c r="U44" i="42"/>
  <c r="BO187" i="40"/>
  <c r="AC44" i="42"/>
  <c r="H43"/>
  <c r="AT186" i="40"/>
  <c r="BU449"/>
  <c r="CC449"/>
  <c r="BT451"/>
  <c r="CD451"/>
  <c r="BD450"/>
  <c r="BL450"/>
  <c r="BR450"/>
  <c r="BM452"/>
  <c r="BF450"/>
  <c r="BV451"/>
  <c r="BY450"/>
  <c r="CB451"/>
  <c r="BH450"/>
  <c r="BP450"/>
  <c r="BJ450"/>
  <c r="BN450"/>
  <c r="BI452"/>
  <c r="BQ452"/>
  <c r="BE452"/>
  <c r="BB450"/>
  <c r="BX451"/>
  <c r="AP186"/>
  <c r="D43" i="42"/>
  <c r="AX186" i="40"/>
  <c r="L43" i="42"/>
  <c r="AA451" i="40" l="1"/>
  <c r="Z44" i="45"/>
  <c r="S452" i="40"/>
  <c r="R45" i="45"/>
  <c r="O452" i="40"/>
  <c r="N45" i="45"/>
  <c r="K452" i="40"/>
  <c r="J45" i="45"/>
  <c r="G452" i="40"/>
  <c r="F45" i="45"/>
  <c r="C452" i="40"/>
  <c r="B45" i="45"/>
  <c r="Z451" i="40"/>
  <c r="Y44" i="45"/>
  <c r="T452" i="40"/>
  <c r="S45" i="45"/>
  <c r="L452" i="40"/>
  <c r="K45" i="45"/>
  <c r="D452" i="40"/>
  <c r="C45" i="45"/>
  <c r="Q452" i="40"/>
  <c r="P45" i="45"/>
  <c r="M452" i="40"/>
  <c r="L45" i="45"/>
  <c r="I452" i="40"/>
  <c r="H45" i="45"/>
  <c r="E452" i="40"/>
  <c r="D45" i="45"/>
  <c r="AD451" i="40"/>
  <c r="AC44" i="45"/>
  <c r="V451" i="40"/>
  <c r="U44" i="45"/>
  <c r="AB452" i="40"/>
  <c r="AA45" i="45"/>
  <c r="P452" i="40"/>
  <c r="O45" i="45"/>
  <c r="H452" i="40"/>
  <c r="G45" i="45"/>
  <c r="AR187" i="40"/>
  <c r="F44" i="42"/>
  <c r="AQ188" i="40"/>
  <c r="E45" i="42"/>
  <c r="N45"/>
  <c r="AZ188" i="40"/>
  <c r="Y44" i="42"/>
  <c r="BK187" i="40"/>
  <c r="M45" i="42"/>
  <c r="AY188" i="40"/>
  <c r="CA451"/>
  <c r="BG451"/>
  <c r="BC451"/>
  <c r="BO451"/>
  <c r="BS451"/>
  <c r="BW451"/>
  <c r="BK451"/>
  <c r="BE189"/>
  <c r="S47" i="42" s="1"/>
  <c r="S46"/>
  <c r="BA188" i="40"/>
  <c r="O45" i="42"/>
  <c r="AS188" i="40"/>
  <c r="G45" i="42"/>
  <c r="BM189" i="40"/>
  <c r="AA47" i="42" s="1"/>
  <c r="AA46"/>
  <c r="BC189" i="40"/>
  <c r="Q47" i="42" s="1"/>
  <c r="Q46"/>
  <c r="I46"/>
  <c r="AU189" i="40"/>
  <c r="I47" i="42" s="1"/>
  <c r="AO189" i="40"/>
  <c r="C47" i="42" s="1"/>
  <c r="C46"/>
  <c r="AW188" i="40"/>
  <c r="K45" i="42"/>
  <c r="B44"/>
  <c r="AN187" i="40"/>
  <c r="D44" i="42"/>
  <c r="AP187" i="40"/>
  <c r="BV452"/>
  <c r="CD452"/>
  <c r="BO188"/>
  <c r="AC45" i="42"/>
  <c r="BG188" i="40"/>
  <c r="U45" i="42"/>
  <c r="BI187" i="40"/>
  <c r="W44" i="42"/>
  <c r="L44"/>
  <c r="AX187" i="40"/>
  <c r="BX452"/>
  <c r="BB451"/>
  <c r="BE453"/>
  <c r="BQ453"/>
  <c r="BI453"/>
  <c r="BN451"/>
  <c r="BJ451"/>
  <c r="BP451"/>
  <c r="BH451"/>
  <c r="CB452"/>
  <c r="BY451"/>
  <c r="BF451"/>
  <c r="BM453"/>
  <c r="BR451"/>
  <c r="BL451"/>
  <c r="BD451"/>
  <c r="BT452"/>
  <c r="CC450"/>
  <c r="BU450"/>
  <c r="AT187"/>
  <c r="H44" i="42"/>
  <c r="H453" i="40" l="1"/>
  <c r="G47" i="45" s="1"/>
  <c r="G46"/>
  <c r="P453" i="40"/>
  <c r="O47" i="45" s="1"/>
  <c r="O46"/>
  <c r="AB453" i="40"/>
  <c r="AA47" i="45" s="1"/>
  <c r="AA46"/>
  <c r="V452" i="40"/>
  <c r="U45" i="45"/>
  <c r="AD452" i="40"/>
  <c r="AC45" i="45"/>
  <c r="E453" i="40"/>
  <c r="D47" i="45" s="1"/>
  <c r="D46"/>
  <c r="I453" i="40"/>
  <c r="H47" i="45" s="1"/>
  <c r="H46"/>
  <c r="M453" i="40"/>
  <c r="L47" i="45" s="1"/>
  <c r="L46"/>
  <c r="Q453" i="40"/>
  <c r="P47" i="45" s="1"/>
  <c r="P46"/>
  <c r="D453" i="40"/>
  <c r="C47" i="45" s="1"/>
  <c r="C46"/>
  <c r="L453" i="40"/>
  <c r="K47" i="45" s="1"/>
  <c r="K46"/>
  <c r="T453" i="40"/>
  <c r="S47" i="45" s="1"/>
  <c r="S46"/>
  <c r="Z452" i="40"/>
  <c r="Y45" i="45"/>
  <c r="C453" i="40"/>
  <c r="B47" i="45" s="1"/>
  <c r="B46"/>
  <c r="G453" i="40"/>
  <c r="F47" i="45" s="1"/>
  <c r="F46"/>
  <c r="K453" i="40"/>
  <c r="J47" i="45" s="1"/>
  <c r="J46"/>
  <c r="O453" i="40"/>
  <c r="N47" i="45" s="1"/>
  <c r="N46"/>
  <c r="S453" i="40"/>
  <c r="R47" i="45" s="1"/>
  <c r="R46"/>
  <c r="AA452" i="40"/>
  <c r="Z45" i="45"/>
  <c r="BZ451" i="40"/>
  <c r="BZ452" s="1"/>
  <c r="AR188"/>
  <c r="F45" i="42"/>
  <c r="AQ189" i="40"/>
  <c r="E47" i="42" s="1"/>
  <c r="E46"/>
  <c r="M46"/>
  <c r="AY189" i="40"/>
  <c r="M47" i="42" s="1"/>
  <c r="Y45"/>
  <c r="BK188" i="40"/>
  <c r="AZ189"/>
  <c r="N47" i="42" s="1"/>
  <c r="N46"/>
  <c r="BK452" i="40"/>
  <c r="BW452"/>
  <c r="BS452"/>
  <c r="BO452"/>
  <c r="BC452"/>
  <c r="BG452"/>
  <c r="CA452"/>
  <c r="AW189"/>
  <c r="K47" i="42" s="1"/>
  <c r="K46"/>
  <c r="AS189" i="40"/>
  <c r="G47" i="42" s="1"/>
  <c r="G46"/>
  <c r="BA189" i="40"/>
  <c r="O47" i="42" s="1"/>
  <c r="O46"/>
  <c r="B45"/>
  <c r="AN188" i="40"/>
  <c r="BT453"/>
  <c r="BD452"/>
  <c r="BL452"/>
  <c r="CB453"/>
  <c r="BH452"/>
  <c r="BP452"/>
  <c r="BX453"/>
  <c r="BI188"/>
  <c r="W45" i="42"/>
  <c r="BG189" i="40"/>
  <c r="U47" i="42" s="1"/>
  <c r="U46"/>
  <c r="BO189" i="40"/>
  <c r="AC47" i="42" s="1"/>
  <c r="AC46"/>
  <c r="CD453" i="40"/>
  <c r="BV453"/>
  <c r="AT188"/>
  <c r="H45" i="42"/>
  <c r="BU451" i="40"/>
  <c r="CC451"/>
  <c r="BR452"/>
  <c r="BF452"/>
  <c r="BY452"/>
  <c r="BJ452"/>
  <c r="BN452"/>
  <c r="BB452"/>
  <c r="L45" i="42"/>
  <c r="AX188" i="40"/>
  <c r="D45" i="42"/>
  <c r="AP188" i="40"/>
  <c r="AA453" l="1"/>
  <c r="Z46" i="45"/>
  <c r="Z453" i="40"/>
  <c r="Y47" i="45" s="1"/>
  <c r="Y46"/>
  <c r="AD453" i="40"/>
  <c r="AC47" i="45" s="1"/>
  <c r="AC46"/>
  <c r="V453" i="40"/>
  <c r="U47" i="45" s="1"/>
  <c r="U46"/>
  <c r="AR189" i="40"/>
  <c r="F47" i="42" s="1"/>
  <c r="F46"/>
  <c r="BK189" i="40"/>
  <c r="Y47" i="42" s="1"/>
  <c r="Y46"/>
  <c r="CA453" i="40"/>
  <c r="BG453"/>
  <c r="BC453"/>
  <c r="BO453"/>
  <c r="BS453"/>
  <c r="BW453"/>
  <c r="BK453"/>
  <c r="B46" i="42"/>
  <c r="AN189" i="40"/>
  <c r="B47" i="42" s="1"/>
  <c r="AP189" i="40"/>
  <c r="D47" i="42" s="1"/>
  <c r="D46"/>
  <c r="L46"/>
  <c r="AX189" i="40"/>
  <c r="L47" i="42" s="1"/>
  <c r="BB453" i="40"/>
  <c r="BN453"/>
  <c r="BJ453"/>
  <c r="BF453"/>
  <c r="BR453"/>
  <c r="AT189"/>
  <c r="H47" i="42" s="1"/>
  <c r="H46"/>
  <c r="BI189" i="40"/>
  <c r="W47" i="42" s="1"/>
  <c r="W46"/>
  <c r="BP453" i="40"/>
  <c r="BH453"/>
  <c r="BL453"/>
  <c r="BD453"/>
  <c r="BY453"/>
  <c r="CC452"/>
  <c r="BU452"/>
  <c r="Z47" i="45" l="1"/>
  <c r="BZ453" i="40"/>
  <c r="BU453"/>
  <c r="CC453"/>
</calcChain>
</file>

<file path=xl/sharedStrings.xml><?xml version="1.0" encoding="utf-8"?>
<sst xmlns="http://schemas.openxmlformats.org/spreadsheetml/2006/main" count="640" uniqueCount="230">
  <si>
    <t>Выс\Шир</t>
  </si>
  <si>
    <t>Наименование</t>
  </si>
  <si>
    <t xml:space="preserve">РОЛЛЕТНЫЕ СИСТЕМЫ </t>
  </si>
  <si>
    <t>РОЛЛЕТНЫЕ СИСТЕМЫ</t>
  </si>
  <si>
    <t xml:space="preserve"> </t>
  </si>
  <si>
    <t>Solus 2 PA 6/12</t>
  </si>
  <si>
    <t>NR0/06-28</t>
  </si>
  <si>
    <t>NR0/10-16</t>
  </si>
  <si>
    <t>NK1/10-16</t>
  </si>
  <si>
    <t>NK1/15-16</t>
  </si>
  <si>
    <t>NK1/30-16</t>
  </si>
  <si>
    <t>4SIM10/12</t>
  </si>
  <si>
    <t>4SIM15/16</t>
  </si>
  <si>
    <t>6SIM62/11</t>
  </si>
  <si>
    <t>Защита от посторонних взглядов</t>
  </si>
  <si>
    <t>Назначение и функции роллет</t>
  </si>
  <si>
    <t>Защита от шума</t>
  </si>
  <si>
    <t>Защита от солнца</t>
  </si>
  <si>
    <t>Защита от взлома</t>
  </si>
  <si>
    <t>Экономия энергии</t>
  </si>
  <si>
    <t>Профили с пенным наполнителем: 
AG/77, AG/77H</t>
  </si>
  <si>
    <t xml:space="preserve">Профили с пенным наполнителем: 
AR/39 (N),AR/41 (N),
 AR/45 (N), AR/55m (N) </t>
  </si>
  <si>
    <t>Профили с пенным наполнителем: 
AR/40 (N), ARH/40 (N), AR/555 (N)</t>
  </si>
  <si>
    <t>Профили экструдированные: 
AER44/S, AER55m/S, AER55/S</t>
  </si>
  <si>
    <t>ОСНОВНЫЕ ПАРАМЕТРЫ РОЛЛЕТНЫХ СИСТЕМ</t>
  </si>
  <si>
    <t>06 Небесно-син.</t>
  </si>
  <si>
    <t>08
Серебр. металлик</t>
  </si>
  <si>
    <t>16
Лазурно-син.</t>
  </si>
  <si>
    <t>22
Темно-коричн.</t>
  </si>
  <si>
    <t>24
Темно-беж.</t>
  </si>
  <si>
    <t>23
Слонов. кость</t>
  </si>
  <si>
    <t>AR/39</t>
  </si>
  <si>
    <t>AR/41</t>
  </si>
  <si>
    <t>AR/45</t>
  </si>
  <si>
    <t>AR/40</t>
  </si>
  <si>
    <t>ARH/40</t>
  </si>
  <si>
    <t>AR/55m</t>
  </si>
  <si>
    <t>AR/555</t>
  </si>
  <si>
    <t>AG/77</t>
  </si>
  <si>
    <t>AG/77H</t>
  </si>
  <si>
    <t>AER44/S</t>
  </si>
  <si>
    <t>AER55m/S</t>
  </si>
  <si>
    <t>AER55/S</t>
  </si>
  <si>
    <t>Профиль</t>
  </si>
  <si>
    <t>С</t>
  </si>
  <si>
    <t>Н</t>
  </si>
  <si>
    <t>Стандартный цвет, наценка к базовому прайс-листу - 0%</t>
  </si>
  <si>
    <t>Нестандартный цвет, наценка к базовому прайс-листу - 3%</t>
  </si>
  <si>
    <t>ТИП МОНТАЖА</t>
  </si>
  <si>
    <t>ВИД УПРАВЛЕНИЯ</t>
  </si>
  <si>
    <t>1.Монтаж с наружным коробом</t>
  </si>
  <si>
    <t>1.1 Накладной монтаж</t>
  </si>
  <si>
    <t>1.2 Встроенный монтаж</t>
  </si>
  <si>
    <t>Роллеты можно устанавливать как с наружным (круглые, полукруглые, 20- и 45-градусные короба), так и со встроенным ("невидимый" короб SB-I) защитным коробом.</t>
  </si>
  <si>
    <t>1.3 Комбинированный монтаж</t>
  </si>
  <si>
    <t>2. Монтаж со встроенным коробом</t>
  </si>
  <si>
    <t>Роллеты с ручным приводом оптимальны для помещений с несколькими окнами, с небольшими или средними проемами.</t>
  </si>
  <si>
    <t>Ленточный / шнуровой инерционный привод</t>
  </si>
  <si>
    <t>Воротковый привод</t>
  </si>
  <si>
    <t>Пружинно-инерционный механизм</t>
  </si>
  <si>
    <t>Шнуровой / кордовый редукторный привод</t>
  </si>
  <si>
    <t>Автоматическое управление обеспечивает наиболее удобное и многофункциональное обслуживание роллет. Простым нажатием кнопки можно управлять всеми роллетами одновременно либо каждой отдельно.</t>
  </si>
  <si>
    <t xml:space="preserve">• Защита от посторонних глаз
• Солнце- и светозащита
• Защита от шума и пыли
</t>
  </si>
  <si>
    <t>Преимущества серии (профили: AR/39, AR/41, AR/45, AR/55m)</t>
  </si>
  <si>
    <t xml:space="preserve">• Высокая теплоизоляция и энергосбережение
• Большой срок службы и надежное капиталовложение
</t>
  </si>
  <si>
    <t>Встроенный короб</t>
  </si>
  <si>
    <t>Противовзломная</t>
  </si>
  <si>
    <t>Базовая сетка для 9 mm профилей роликовой прокатки</t>
  </si>
  <si>
    <t>Базовая сетка для 11 и 14 mm профилей роликовой прокатки</t>
  </si>
  <si>
    <t>Базовая сетка для 19 mm профилей роликовой прокатки</t>
  </si>
  <si>
    <t>Сетка для профиля AER55/S</t>
  </si>
  <si>
    <t>Сетка для профиля AER55m/S</t>
  </si>
  <si>
    <t>Ручное управление</t>
  </si>
  <si>
    <t>Грузоподъемность, кг</t>
  </si>
  <si>
    <t>Стоимость</t>
  </si>
  <si>
    <t>ПИМ</t>
  </si>
  <si>
    <t>AR/39, AR/41, AR/45</t>
  </si>
  <si>
    <t>4SIM20/16</t>
  </si>
  <si>
    <t>6SIM12/21</t>
  </si>
  <si>
    <t>6SIM38/12</t>
  </si>
  <si>
    <t>AG/77, AG/77H</t>
  </si>
  <si>
    <t>AN-Motors</t>
  </si>
  <si>
    <t>Somfy</t>
  </si>
  <si>
    <t>Nice</t>
  </si>
  <si>
    <t>AR/39, AR/41, AR/45, AR/40</t>
  </si>
  <si>
    <t>Aries 4/14</t>
  </si>
  <si>
    <t>NS 18000</t>
  </si>
  <si>
    <t>Mars 9/14</t>
  </si>
  <si>
    <t>Solus 2 PA 15/12</t>
  </si>
  <si>
    <t>Gemini 25/17</t>
  </si>
  <si>
    <t>NM 46000</t>
  </si>
  <si>
    <t>NK1/40-12</t>
  </si>
  <si>
    <t>Helios 35/17</t>
  </si>
  <si>
    <t>NM65000MA</t>
  </si>
  <si>
    <t>Цвет</t>
  </si>
  <si>
    <t>Наружный короб</t>
  </si>
  <si>
    <t>Короб</t>
  </si>
  <si>
    <t>Тип монтажа</t>
  </si>
  <si>
    <t>Стандартный</t>
  </si>
  <si>
    <t>Нестандартный</t>
  </si>
  <si>
    <t>Вид управления</t>
  </si>
  <si>
    <t>Ручное</t>
  </si>
  <si>
    <t>Автоматическое</t>
  </si>
  <si>
    <t>Отображать</t>
  </si>
  <si>
    <t>Стоимость изделия</t>
  </si>
  <si>
    <t>Отображать в сетке</t>
  </si>
  <si>
    <t>РЕГИОНАЛЬНАЯ НАЦЕНКА</t>
  </si>
  <si>
    <t>1. Тип профиля</t>
  </si>
  <si>
    <t>Стоимость кв.м.</t>
  </si>
  <si>
    <t>Тип профиля</t>
  </si>
  <si>
    <t>Тип профиля:</t>
  </si>
  <si>
    <r>
      <rPr>
        <b/>
        <u/>
        <sz val="9"/>
        <color indexed="62"/>
        <rFont val="Arial"/>
        <family val="2"/>
        <charset val="204"/>
      </rPr>
      <t>Вес 1 м</t>
    </r>
    <r>
      <rPr>
        <b/>
        <u/>
        <vertAlign val="superscript"/>
        <sz val="9"/>
        <color indexed="62"/>
        <rFont val="Arial"/>
        <family val="2"/>
        <charset val="204"/>
      </rPr>
      <t>2</t>
    </r>
    <r>
      <rPr>
        <b/>
        <sz val="9"/>
        <color indexed="62"/>
        <rFont val="Arial"/>
        <family val="2"/>
        <charset val="204"/>
      </rPr>
      <t>.:</t>
    </r>
    <r>
      <rPr>
        <b/>
        <u/>
        <sz val="9"/>
        <color indexed="62"/>
        <rFont val="Arial"/>
        <family val="2"/>
        <charset val="204"/>
      </rPr>
      <t/>
    </r>
  </si>
  <si>
    <r>
      <t>Максимальная площадь, м</t>
    </r>
    <r>
      <rPr>
        <b/>
        <u/>
        <vertAlign val="superscript"/>
        <sz val="9"/>
        <color indexed="62"/>
        <rFont val="Arial"/>
        <family val="2"/>
        <charset val="204"/>
      </rPr>
      <t>2</t>
    </r>
    <r>
      <rPr>
        <b/>
        <u/>
        <sz val="9"/>
        <color indexed="62"/>
        <rFont val="Arial"/>
        <family val="2"/>
        <charset val="204"/>
      </rPr>
      <t>:</t>
    </r>
  </si>
  <si>
    <t>2,49 кг.</t>
  </si>
  <si>
    <t>2,54 кг.</t>
  </si>
  <si>
    <t>2,68 кг.</t>
  </si>
  <si>
    <t>2,93 кг.</t>
  </si>
  <si>
    <t>ВЫБОР ПАРАМЕТРОВ</t>
  </si>
  <si>
    <t>Производитель</t>
  </si>
  <si>
    <t>Электропривод, крепление, адаптер, выключатель KU/1, коробка для наружного монтажа KU/B</t>
  </si>
  <si>
    <t>* Все цены приведены в EUR с учетом НДС</t>
  </si>
  <si>
    <t>Укладчик UCS, шкив TP125, направляющая TG</t>
  </si>
  <si>
    <t>Укладчик SBG, шкив TP155, направляющая BGI, рукоятка KUR, пружина предохранительная SPR250</t>
  </si>
  <si>
    <t>Редуктор W35M, вороток H150, кардан CJ8, пластина PL85, штифт BC, втулка PV, клипса CL</t>
  </si>
  <si>
    <t>Укладчик SBR/40, корд RP3, шкив RP40x150, направляющая RG/F, корпус SPG, трубка защитная PT</t>
  </si>
  <si>
    <t>Укладчик SBR/80, корд RP3, шкив RP60x18, направляющая RG/F, корпус SPG, трубка защитная PT</t>
  </si>
  <si>
    <t>Ленточный привод (инерционный)</t>
  </si>
  <si>
    <t>Шнуровой привод (инерционный)</t>
  </si>
  <si>
    <t>Шнуровой привод (редукторный)</t>
  </si>
  <si>
    <t>Артикул</t>
  </si>
  <si>
    <t>Комплектация</t>
  </si>
  <si>
    <t>Преимущества серии (профили: AR/40, ARH/40, AR/555)</t>
  </si>
  <si>
    <t>3,35 кг.</t>
  </si>
  <si>
    <t>4,55 кг.</t>
  </si>
  <si>
    <t>3,4 кг.</t>
  </si>
  <si>
    <t>Цена не включает расходы на монтаж и доставку продукции до объекта</t>
  </si>
  <si>
    <t>ПИМ, пластина крепления PLA100, замок ригельный RL, разница м/ду стандартным и ригельным концевыми</t>
  </si>
  <si>
    <t>Преимущества серии (профили: AG/77, AG/77H)</t>
  </si>
  <si>
    <t>4,73 кг.</t>
  </si>
  <si>
    <t>5,9 кг.</t>
  </si>
  <si>
    <t>6 кг.</t>
  </si>
  <si>
    <t xml:space="preserve">• Предназначены для больших гаражных проемов
• Повышенная защита от взлома
</t>
  </si>
  <si>
    <t>РОЛЛЕТНЫЕ ВОРОТА</t>
  </si>
  <si>
    <t>Укладчик UCR, шкив TP125, направляющая BGI, пружина предохранительная SPR250</t>
  </si>
  <si>
    <t>ПИМ, пластина крепления PLA100, замок ригельный RL/77, ригельный концевой профиль</t>
  </si>
  <si>
    <t>Преимущества серии (профили: AER44/S, AER55m/S, AER55/S)</t>
  </si>
  <si>
    <t xml:space="preserve">• Экструдированные алюминиевые профили
• Применяются на проемах с высокими требованиями по безопасности
</t>
  </si>
  <si>
    <t>да</t>
  </si>
  <si>
    <t>нет</t>
  </si>
  <si>
    <r>
      <t>Максимальная ширина, м</t>
    </r>
    <r>
      <rPr>
        <b/>
        <u/>
        <sz val="9"/>
        <color indexed="62"/>
        <rFont val="Arial"/>
        <family val="2"/>
        <charset val="204"/>
      </rPr>
      <t>:</t>
    </r>
  </si>
  <si>
    <t>Сетка для профиля AER44/S</t>
  </si>
  <si>
    <t>• Повышенные прочностные характеристики
• Высокая интенсивность эксплуатации
• Сертифицированы по классам защиты от взлома</t>
  </si>
  <si>
    <t>8,44 кг.</t>
  </si>
  <si>
    <t>6,15 кг.</t>
  </si>
  <si>
    <r>
      <t xml:space="preserve">Использование усилленых направляющих шин позволит обеспечить </t>
    </r>
    <r>
      <rPr>
        <b/>
        <sz val="10"/>
        <rFont val="Arial"/>
        <family val="2"/>
        <charset val="204"/>
      </rPr>
      <t>ПОВЫШЕННЫЙ УРОВЕНЬ БЕЗОПАСНОСТИ:</t>
    </r>
  </si>
  <si>
    <r>
      <t xml:space="preserve">Роллеты из профилей AER44/S и AER55m/S при совместном применении с усиленными шинами GR60x21/S и GR75x27/S сертифицированы на </t>
    </r>
    <r>
      <rPr>
        <b/>
        <u/>
        <sz val="10"/>
        <rFont val="Arial"/>
        <family val="2"/>
        <charset val="204"/>
      </rPr>
      <t>класс устойчивости ко взлому P3</t>
    </r>
  </si>
  <si>
    <r>
      <t xml:space="preserve">Роллеты из профиля AER55/S при совместном применении с усиленной шиной GR75x27/S сертифицированы на </t>
    </r>
    <r>
      <rPr>
        <b/>
        <u/>
        <sz val="10"/>
        <rFont val="Arial"/>
        <family val="2"/>
        <charset val="204"/>
      </rPr>
      <t>класс устойчивости ко взлому P4</t>
    </r>
  </si>
  <si>
    <t>Кордовый привод (до 40 кг.)</t>
  </si>
  <si>
    <t>Кордовый привод (до 80 кг.)</t>
  </si>
  <si>
    <t>ЦВЕТОВАЯ ГАММА ПРОФИЛЕЙ</t>
  </si>
  <si>
    <t xml:space="preserve">01
Белый
</t>
  </si>
  <si>
    <t xml:space="preserve">02 Коричн.
</t>
  </si>
  <si>
    <t xml:space="preserve"> 03 Серый
</t>
  </si>
  <si>
    <t xml:space="preserve">04 Бежев.
</t>
  </si>
  <si>
    <t xml:space="preserve">07
Кр.рубин
</t>
  </si>
  <si>
    <t xml:space="preserve">13 Антрацит
</t>
  </si>
  <si>
    <t xml:space="preserve">15
Зел.ель
</t>
  </si>
  <si>
    <t xml:space="preserve">19 
Зол.дуб
</t>
  </si>
  <si>
    <t xml:space="preserve">20
Желт.
</t>
  </si>
  <si>
    <t xml:space="preserve">21
Кремов.
</t>
  </si>
  <si>
    <t xml:space="preserve">10
Черн.
</t>
  </si>
  <si>
    <t xml:space="preserve">29
Бронза
</t>
  </si>
  <si>
    <t xml:space="preserve">39
Ирл.дуб
</t>
  </si>
  <si>
    <t xml:space="preserve">49
Вишня
</t>
  </si>
  <si>
    <t xml:space="preserve">59
Орех
</t>
  </si>
  <si>
    <t xml:space="preserve">25
Зел.мох
</t>
  </si>
  <si>
    <t xml:space="preserve">26
Темно-син.
</t>
  </si>
  <si>
    <t>1. ТИП РОЛЛЕТНОГО ПРОФИЛЯ</t>
  </si>
  <si>
    <t>ТИП ЗАЩИТНОГО КОРОБА</t>
  </si>
  <si>
    <t>Круглые и полукруглые короба удачно подчеркнут плавность линий и гармоничность всех элементов фасада.</t>
  </si>
  <si>
    <t>Защитный короб круглый</t>
  </si>
  <si>
    <t>Защитный короб полукруглый</t>
  </si>
  <si>
    <r>
      <t>Защитный короб 45</t>
    </r>
    <r>
      <rPr>
        <b/>
        <sz val="12"/>
        <rFont val="Calibri"/>
        <family val="2"/>
        <charset val="204"/>
      </rPr>
      <t>°</t>
    </r>
  </si>
  <si>
    <r>
      <t>Защитный короб 20</t>
    </r>
    <r>
      <rPr>
        <b/>
        <sz val="12"/>
        <rFont val="Calibri"/>
        <family val="2"/>
        <charset val="204"/>
      </rPr>
      <t>°</t>
    </r>
  </si>
  <si>
    <t>Серия защитных коробов  20° и 45° − классическое решение роллетных систем. Отличо подходит для зданий со строгой геометрией.</t>
  </si>
  <si>
    <t>ЗОНА ВЕТРОВОЙ УСТОЙЧИВОСТИ</t>
  </si>
  <si>
    <t>20°</t>
  </si>
  <si>
    <t>45°</t>
  </si>
  <si>
    <t>круглый</t>
  </si>
  <si>
    <t>полукруглый</t>
  </si>
  <si>
    <t>Ветровая зона</t>
  </si>
  <si>
    <t>1а</t>
  </si>
  <si>
    <t>55м</t>
  </si>
  <si>
    <t>Устойчивость роллетного профиля к ветровым нагрузкам является одним из основных критериев при его выборе. Главным документом в области проектирования и строительства зданий на территории СНГ является СНиП 2.01.07, который выделяет 8 классов ветровой устойчивости. Распределение зон в зависимости от регионов отображено на карте.</t>
  </si>
  <si>
    <t>ЦВЕТОВАЯ ГАММА КОРОБОВ</t>
  </si>
  <si>
    <t>1. Автоматическое управление</t>
  </si>
  <si>
    <t>2. Ручное управление</t>
  </si>
  <si>
    <t>Высокий ценовой сегмент</t>
  </si>
  <si>
    <t>Италия</t>
  </si>
  <si>
    <t>Средний ценовой сегмент</t>
  </si>
  <si>
    <t>Германия</t>
  </si>
  <si>
    <t>Низкий ценовой сегмент</t>
  </si>
  <si>
    <t>ВСТРОЕННЫЙ КОРОБ</t>
  </si>
  <si>
    <t>НАРУЖНЫЕ КОРОБА</t>
  </si>
  <si>
    <t>Представляет собой невидимый взгляду короб, который устанавливается внутри оконного проема в заранее подготовленной нише. После завершения строительных работ поверхность короба оштукатуривается, окрашивается и становится неотличимой от поверхности фасада.</t>
  </si>
  <si>
    <t>Противовзломная устойчивость</t>
  </si>
  <si>
    <t>Розничные цены* на роллетные системы.</t>
  </si>
  <si>
    <t>Розничные цены* на роллетные системы. Серия СТАНДАРТ</t>
  </si>
  <si>
    <t>Розничные цены* на роллетные системы. Серия КОМФОРТ</t>
  </si>
  <si>
    <t>Розничные цены* на роллетные системы. Серия УЛЬТРА</t>
  </si>
  <si>
    <t>XM1500000</t>
  </si>
  <si>
    <t>XM2800000</t>
  </si>
  <si>
    <t>XM5600000</t>
  </si>
  <si>
    <t>Рекомендованный розничный прайс-лист, действующий с декабря 2013г.</t>
  </si>
  <si>
    <t>Наценки к базовому прайс-листу:</t>
  </si>
  <si>
    <t>Наценка к базовому прайс-листу - 12%</t>
  </si>
  <si>
    <r>
      <t xml:space="preserve">AR/39, AR/41, AR/45, AR/55m - </t>
    </r>
    <r>
      <rPr>
        <b/>
        <sz val="12"/>
        <color rgb="FFFF0000"/>
        <rFont val="Arial"/>
        <family val="2"/>
        <charset val="204"/>
      </rPr>
      <t>7%</t>
    </r>
  </si>
  <si>
    <r>
      <t>AR(H)/40, AR/555, AG/77(H), AER44/S, AER55(m)/S -</t>
    </r>
    <r>
      <rPr>
        <b/>
        <sz val="10"/>
        <color rgb="FFFF0000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13%</t>
    </r>
  </si>
  <si>
    <t>Наценка к базовому прайс-листу - 0%</t>
  </si>
  <si>
    <r>
      <t xml:space="preserve">AR/39, AR/41, AR/45, AR/55m - </t>
    </r>
    <r>
      <rPr>
        <b/>
        <sz val="12"/>
        <color rgb="FFFF0000"/>
        <rFont val="Arial"/>
        <family val="2"/>
        <charset val="204"/>
      </rPr>
      <t>5%</t>
    </r>
  </si>
  <si>
    <r>
      <t>AR(H)/40, AR/555, AG/77(H), AER44/S, AER55(m)/S -</t>
    </r>
    <r>
      <rPr>
        <sz val="12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10%</t>
    </r>
  </si>
  <si>
    <t>Стоимость управления указана для типовых роллет: профили AR/39, AR/41, AR/45 - 1,8x1,5 м, AR/55m - 2,4x2,7 м</t>
  </si>
  <si>
    <t>Стоимость управления указана для типовых роллет: профили AR/40, ARH/40 - 1,8x1,5 м, AR/555 - 2,4x2,7 м</t>
  </si>
  <si>
    <t>Стоимость управления указана для типовых роллет: профили AER44/S - 1,8x1,5 м, AER55m/S, AER55/S - 2,4x2,7 м</t>
  </si>
  <si>
    <t>Стоимость управления указана для типовых роллетных ворот: 2,4x2,7 м</t>
  </si>
  <si>
    <t>Ручное управление (ориентировочная стоимость комплекта на 1 изделие)</t>
  </si>
  <si>
    <t>Пружинно-инерционный механизм (ориентировочная стоимость комплекта на 1 изделие)</t>
  </si>
  <si>
    <t>Автоматическое управление (ориентировочная стоимость комплекта на 1 изделие)</t>
  </si>
  <si>
    <r>
      <t xml:space="preserve">Представленные цены являются </t>
    </r>
    <r>
      <rPr>
        <b/>
        <u/>
        <sz val="10.1"/>
        <rFont val="Arial"/>
        <family val="2"/>
        <charset val="204"/>
      </rPr>
      <t>ориентировочными</t>
    </r>
    <r>
      <rPr>
        <sz val="10.1"/>
        <rFont val="Arial"/>
        <family val="2"/>
        <charset val="204"/>
      </rPr>
      <t>.</t>
    </r>
  </si>
  <si>
    <r>
      <t xml:space="preserve">Представленные цены являются </t>
    </r>
    <r>
      <rPr>
        <b/>
        <u/>
        <sz val="10.1"/>
        <rFont val="Arial"/>
        <family val="2"/>
        <charset val="204"/>
      </rPr>
      <t>ориентировочными</t>
    </r>
    <r>
      <rPr>
        <sz val="10.1"/>
        <rFont val="Arial"/>
        <family val="2"/>
        <charset val="204"/>
      </rPr>
      <t xml:space="preserve">. </t>
    </r>
  </si>
</sst>
</file>

<file path=xl/styles.xml><?xml version="1.0" encoding="utf-8"?>
<styleSheet xmlns="http://schemas.openxmlformats.org/spreadsheetml/2006/main">
  <numFmts count="1">
    <numFmt numFmtId="164" formatCode="#,##0\ [$€-1]"/>
  </numFmts>
  <fonts count="92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u/>
      <sz val="6"/>
      <color indexed="12"/>
      <name val="Arial"/>
      <family val="2"/>
      <charset val="204"/>
    </font>
    <font>
      <sz val="7"/>
      <name val="Arial"/>
      <family val="2"/>
      <charset val="204"/>
    </font>
    <font>
      <sz val="7"/>
      <color indexed="8"/>
      <name val="Arial"/>
      <family val="2"/>
      <charset val="204"/>
    </font>
    <font>
      <sz val="7"/>
      <name val="Arial CYR"/>
      <charset val="204"/>
    </font>
    <font>
      <sz val="6.5"/>
      <name val="Arial Cyr"/>
      <charset val="204"/>
    </font>
    <font>
      <b/>
      <sz val="10"/>
      <name val="Arial Cyr"/>
      <charset val="204"/>
    </font>
    <font>
      <u/>
      <sz val="10"/>
      <color indexed="12"/>
      <name val="Arial Cyr"/>
      <charset val="204"/>
    </font>
    <font>
      <b/>
      <sz val="12"/>
      <color indexed="56"/>
      <name val="Arial Cyr"/>
      <charset val="204"/>
    </font>
    <font>
      <b/>
      <sz val="10"/>
      <color indexed="56"/>
      <name val="Arial Cyr"/>
      <family val="2"/>
      <charset val="204"/>
    </font>
    <font>
      <sz val="8"/>
      <name val="Arial"/>
      <family val="2"/>
      <charset val="204"/>
    </font>
    <font>
      <b/>
      <sz val="6.5"/>
      <name val="Arial Cyr"/>
      <charset val="204"/>
    </font>
    <font>
      <b/>
      <sz val="10"/>
      <name val="Arial"/>
      <family val="2"/>
      <charset val="204"/>
    </font>
    <font>
      <i/>
      <sz val="10"/>
      <color indexed="56"/>
      <name val="Arial Cyr"/>
      <charset val="204"/>
    </font>
    <font>
      <b/>
      <sz val="22"/>
      <color indexed="56"/>
      <name val="Arial Cyr"/>
      <charset val="204"/>
    </font>
    <font>
      <b/>
      <sz val="12"/>
      <name val="Arial Cyr"/>
      <charset val="204"/>
    </font>
    <font>
      <sz val="9"/>
      <name val="Arial"/>
      <family val="2"/>
      <charset val="204"/>
    </font>
    <font>
      <b/>
      <sz val="9"/>
      <color indexed="62"/>
      <name val="Arial"/>
      <family val="2"/>
      <charset val="204"/>
    </font>
    <font>
      <b/>
      <sz val="9"/>
      <name val="Courier New"/>
      <family val="3"/>
      <charset val="204"/>
    </font>
    <font>
      <b/>
      <sz val="9"/>
      <name val="Arial"/>
      <family val="2"/>
      <charset val="204"/>
    </font>
    <font>
      <b/>
      <sz val="11"/>
      <name val="Arial"/>
      <family val="2"/>
      <charset val="204"/>
    </font>
    <font>
      <sz val="12"/>
      <name val="Arial"/>
      <family val="2"/>
      <charset val="204"/>
    </font>
    <font>
      <b/>
      <i/>
      <sz val="10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b/>
      <i/>
      <sz val="9"/>
      <name val="Arial Cyr"/>
      <charset val="204"/>
    </font>
    <font>
      <b/>
      <sz val="40"/>
      <name val="Arial Cyr"/>
      <charset val="204"/>
    </font>
    <font>
      <b/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  <font>
      <sz val="8"/>
      <color indexed="8"/>
      <name val="Arial"/>
      <family val="2"/>
      <charset val="204"/>
    </font>
    <font>
      <b/>
      <sz val="24"/>
      <name val="Arial"/>
      <family val="2"/>
      <charset val="204"/>
    </font>
    <font>
      <b/>
      <sz val="12"/>
      <name val="Arial"/>
      <family val="2"/>
      <charset val="204"/>
    </font>
    <font>
      <b/>
      <u/>
      <sz val="11"/>
      <name val="Arial"/>
      <family val="2"/>
      <charset val="204"/>
    </font>
    <font>
      <u/>
      <sz val="11"/>
      <name val="Arial Cyr"/>
      <charset val="204"/>
    </font>
    <font>
      <b/>
      <u/>
      <sz val="9"/>
      <name val="Arial"/>
      <family val="2"/>
      <charset val="204"/>
    </font>
    <font>
      <b/>
      <u/>
      <sz val="9"/>
      <color indexed="62"/>
      <name val="Arial"/>
      <family val="2"/>
      <charset val="204"/>
    </font>
    <font>
      <b/>
      <u/>
      <vertAlign val="superscript"/>
      <sz val="9"/>
      <color indexed="62"/>
      <name val="Arial"/>
      <family val="2"/>
      <charset val="204"/>
    </font>
    <font>
      <b/>
      <sz val="8.5"/>
      <color indexed="8"/>
      <name val="Arial"/>
      <family val="2"/>
      <charset val="204"/>
    </font>
    <font>
      <u/>
      <sz val="10"/>
      <name val="Arial"/>
      <family val="2"/>
      <charset val="204"/>
    </font>
    <font>
      <sz val="9"/>
      <color indexed="8"/>
      <name val="Arial"/>
      <family val="2"/>
      <charset val="204"/>
    </font>
    <font>
      <b/>
      <sz val="11"/>
      <color indexed="12"/>
      <name val="Arial"/>
      <family val="2"/>
      <charset val="204"/>
    </font>
    <font>
      <b/>
      <sz val="12"/>
      <color indexed="62"/>
      <name val="Arial"/>
      <family val="2"/>
      <charset val="204"/>
    </font>
    <font>
      <b/>
      <sz val="6.5"/>
      <name val="Arial"/>
      <family val="2"/>
      <charset val="204"/>
    </font>
    <font>
      <b/>
      <u/>
      <sz val="6.5"/>
      <name val="Arial"/>
      <family val="2"/>
      <charset val="204"/>
    </font>
    <font>
      <b/>
      <u/>
      <sz val="10"/>
      <name val="Arial"/>
      <family val="2"/>
      <charset val="204"/>
    </font>
    <font>
      <b/>
      <sz val="12"/>
      <name val="Calibri"/>
      <family val="2"/>
      <charset val="204"/>
    </font>
    <font>
      <u/>
      <sz val="9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7"/>
      <color theme="1" tint="0.34998626667073579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2"/>
      <color theme="9" tint="-0.249977111117893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theme="0"/>
      <name val="Arial Cyr"/>
      <charset val="204"/>
    </font>
    <font>
      <b/>
      <sz val="10"/>
      <color rgb="FFFF0000"/>
      <name val="Arial"/>
      <family val="2"/>
      <charset val="204"/>
    </font>
    <font>
      <b/>
      <sz val="12"/>
      <color theme="0"/>
      <name val="Calibri"/>
      <family val="2"/>
      <charset val="204"/>
      <scheme val="minor"/>
    </font>
    <font>
      <sz val="11"/>
      <color theme="3" tint="-0.249977111117893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11"/>
      <color theme="5" tint="-0.249977111117893"/>
      <name val="Calibri"/>
      <family val="2"/>
      <charset val="204"/>
      <scheme val="minor"/>
    </font>
    <font>
      <b/>
      <sz val="11"/>
      <color theme="3" tint="-0.249977111117893"/>
      <name val="Calibri"/>
      <family val="2"/>
      <charset val="204"/>
      <scheme val="minor"/>
    </font>
    <font>
      <b/>
      <u/>
      <sz val="10"/>
      <color theme="9" tint="-0.249977111117893"/>
      <name val="Arial"/>
      <family val="2"/>
      <charset val="204"/>
    </font>
    <font>
      <b/>
      <sz val="14"/>
      <color rgb="FFFFFF00"/>
      <name val="Arial"/>
      <family val="2"/>
      <charset val="204"/>
    </font>
    <font>
      <b/>
      <u/>
      <sz val="12"/>
      <color theme="0"/>
      <name val="Arial"/>
      <family val="2"/>
      <charset val="204"/>
    </font>
    <font>
      <b/>
      <sz val="18"/>
      <color theme="0"/>
      <name val="Arial Cyr"/>
      <family val="2"/>
      <charset val="204"/>
    </font>
    <font>
      <b/>
      <sz val="14"/>
      <color theme="9" tint="-0.249977111117893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10.1"/>
      <name val="Arial"/>
      <family val="2"/>
      <charset val="204"/>
    </font>
    <font>
      <b/>
      <u/>
      <sz val="10.1"/>
      <name val="Arial"/>
      <family val="2"/>
      <charset val="204"/>
    </font>
    <font>
      <b/>
      <u/>
      <sz val="10"/>
      <color theme="3" tint="0.39997558519241921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u/>
      <sz val="10"/>
      <color rgb="FFFF0000"/>
      <name val="Arial"/>
      <family val="2"/>
      <charset val="204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</fills>
  <borders count="8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theme="3" tint="-0.24994659260841701"/>
      </left>
      <right style="thin">
        <color theme="3" tint="-0.24994659260841701"/>
      </right>
      <top style="medium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 style="medium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medium">
        <color theme="3" tint="-0.24994659260841701"/>
      </bottom>
      <diagonal/>
    </border>
    <border>
      <left style="thin">
        <color theme="3" tint="-0.24994659260841701"/>
      </left>
      <right style="medium">
        <color theme="3" tint="-0.24994659260841701"/>
      </right>
      <top style="thin">
        <color theme="3" tint="-0.24994659260841701"/>
      </top>
      <bottom style="medium">
        <color theme="3" tint="-0.24994659260841701"/>
      </bottom>
      <diagonal/>
    </border>
    <border>
      <left style="thin">
        <color theme="3" tint="-0.24994659260841701"/>
      </left>
      <right/>
      <top style="medium">
        <color theme="3" tint="-0.24994659260841701"/>
      </top>
      <bottom/>
      <diagonal/>
    </border>
    <border>
      <left/>
      <right style="medium">
        <color theme="3" tint="-0.24994659260841701"/>
      </right>
      <top style="medium">
        <color theme="3" tint="-0.24994659260841701"/>
      </top>
      <bottom/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 style="medium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medium">
        <color theme="3" tint="-0.24994659260841701"/>
      </bottom>
      <diagonal/>
    </border>
    <border>
      <left/>
      <right style="medium">
        <color theme="3" tint="-0.24994659260841701"/>
      </right>
      <top style="thin">
        <color theme="3" tint="-0.24994659260841701"/>
      </top>
      <bottom style="medium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/>
      <right style="medium">
        <color theme="3" tint="-0.24994659260841701"/>
      </right>
      <top style="thin">
        <color theme="3" tint="-0.24994659260841701"/>
      </top>
      <bottom/>
      <diagonal/>
    </border>
    <border>
      <left style="thin">
        <color theme="3" tint="-0.24994659260841701"/>
      </left>
      <right/>
      <top/>
      <bottom style="medium">
        <color theme="3" tint="-0.24994659260841701"/>
      </bottom>
      <diagonal/>
    </border>
    <border>
      <left/>
      <right style="medium">
        <color theme="3" tint="-0.24994659260841701"/>
      </right>
      <top/>
      <bottom style="medium">
        <color theme="3" tint="-0.24994659260841701"/>
      </bottom>
      <diagonal/>
    </border>
    <border>
      <left/>
      <right/>
      <top style="medium">
        <color theme="3" tint="-0.24994659260841701"/>
      </top>
      <bottom style="thin">
        <color theme="3" tint="-0.24994659260841701"/>
      </bottom>
      <diagonal/>
    </border>
    <border>
      <left/>
      <right style="thin">
        <color rgb="FF003399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theme="3" tint="-0.24994659260841701"/>
      </right>
      <top style="medium">
        <color theme="3" tint="-0.24994659260841701"/>
      </top>
      <bottom style="thin">
        <color theme="3" tint="-0.24994659260841701"/>
      </bottom>
      <diagonal/>
    </border>
    <border>
      <left/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 style="thin">
        <color theme="3" tint="-0.24994659260841701"/>
      </right>
      <top style="thin">
        <color theme="3" tint="-0.24994659260841701"/>
      </top>
      <bottom style="medium">
        <color theme="3" tint="-0.24994659260841701"/>
      </bottom>
      <diagonal/>
    </border>
    <border>
      <left style="thin">
        <color rgb="FF003399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/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rgb="FF003399"/>
      </left>
      <right style="thin">
        <color rgb="FF003399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rgb="FF003399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theme="3" tint="-0.24994659260841701"/>
      </left>
      <right/>
      <top style="medium">
        <color theme="3" tint="-0.24994659260841701"/>
      </top>
      <bottom style="thin">
        <color theme="3" tint="-0.24994659260841701"/>
      </bottom>
      <diagonal/>
    </border>
    <border>
      <left/>
      <right/>
      <top style="thin">
        <color theme="3" tint="-0.24994659260841701"/>
      </top>
      <bottom style="medium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/>
      <diagonal/>
    </border>
    <border>
      <left/>
      <right/>
      <top style="medium">
        <color theme="3" tint="-0.24994659260841701"/>
      </top>
      <bottom/>
      <diagonal/>
    </border>
    <border>
      <left/>
      <right style="thin">
        <color theme="3" tint="-0.24994659260841701"/>
      </right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medium">
        <color theme="3" tint="-0.24994659260841701"/>
      </left>
      <right/>
      <top style="thin">
        <color theme="3" tint="-0.24994659260841701"/>
      </top>
      <bottom style="medium">
        <color theme="3" tint="-0.24994659260841701"/>
      </bottom>
      <diagonal/>
    </border>
    <border>
      <left style="medium">
        <color theme="3" tint="-0.24994659260841701"/>
      </left>
      <right/>
      <top style="thin">
        <color theme="3" tint="-0.24994659260841701"/>
      </top>
      <bottom/>
      <diagonal/>
    </border>
    <border>
      <left/>
      <right/>
      <top style="thin">
        <color theme="3" tint="-0.24994659260841701"/>
      </top>
      <bottom/>
      <diagonal/>
    </border>
    <border>
      <left/>
      <right style="thin">
        <color theme="3" tint="-0.24994659260841701"/>
      </right>
      <top style="thin">
        <color theme="3" tint="-0.24994659260841701"/>
      </top>
      <bottom/>
      <diagonal/>
    </border>
    <border>
      <left style="medium">
        <color theme="3" tint="-0.24994659260841701"/>
      </left>
      <right/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/>
      <right style="thin">
        <color theme="3" tint="-0.24994659260841701"/>
      </right>
      <top/>
      <bottom style="medium">
        <color theme="3" tint="-0.24994659260841701"/>
      </bottom>
      <diagonal/>
    </border>
    <border>
      <left style="thin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 style="thin">
        <color theme="3" tint="-0.24994659260841701"/>
      </left>
      <right/>
      <top/>
      <bottom style="thin">
        <color theme="3" tint="-0.24994659260841701"/>
      </bottom>
      <diagonal/>
    </border>
    <border>
      <left/>
      <right style="medium">
        <color theme="3" tint="-0.24994659260841701"/>
      </right>
      <top/>
      <bottom style="thin">
        <color theme="3" tint="-0.24994659260841701"/>
      </bottom>
      <diagonal/>
    </border>
    <border>
      <left/>
      <right style="thin">
        <color theme="3" tint="-0.24994659260841701"/>
      </right>
      <top/>
      <bottom/>
      <diagonal/>
    </border>
    <border>
      <left/>
      <right/>
      <top/>
      <bottom style="thin">
        <color theme="3" tint="-0.24994659260841701"/>
      </bottom>
      <diagonal/>
    </border>
    <border>
      <left/>
      <right style="thin">
        <color theme="3" tint="-0.24994659260841701"/>
      </right>
      <top/>
      <bottom style="thin">
        <color theme="3" tint="-0.2499465926084170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19">
    <xf numFmtId="0" fontId="0" fillId="0" borderId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5" fillId="27" borderId="27" applyNumberFormat="0" applyAlignment="0" applyProtection="0"/>
    <xf numFmtId="0" fontId="55" fillId="27" borderId="27" applyNumberFormat="0" applyAlignment="0" applyProtection="0"/>
    <xf numFmtId="0" fontId="55" fillId="27" borderId="27" applyNumberFormat="0" applyAlignment="0" applyProtection="0"/>
    <xf numFmtId="0" fontId="55" fillId="27" borderId="27" applyNumberFormat="0" applyAlignment="0" applyProtection="0"/>
    <xf numFmtId="0" fontId="55" fillId="27" borderId="27" applyNumberFormat="0" applyAlignment="0" applyProtection="0"/>
    <xf numFmtId="0" fontId="56" fillId="28" borderId="28" applyNumberFormat="0" applyAlignment="0" applyProtection="0"/>
    <xf numFmtId="0" fontId="56" fillId="28" borderId="28" applyNumberFormat="0" applyAlignment="0" applyProtection="0"/>
    <xf numFmtId="0" fontId="56" fillId="28" borderId="28" applyNumberFormat="0" applyAlignment="0" applyProtection="0"/>
    <xf numFmtId="0" fontId="56" fillId="28" borderId="28" applyNumberFormat="0" applyAlignment="0" applyProtection="0"/>
    <xf numFmtId="0" fontId="56" fillId="28" borderId="28" applyNumberFormat="0" applyAlignment="0" applyProtection="0"/>
    <xf numFmtId="0" fontId="57" fillId="28" borderId="27" applyNumberFormat="0" applyAlignment="0" applyProtection="0"/>
    <xf numFmtId="0" fontId="57" fillId="28" borderId="27" applyNumberFormat="0" applyAlignment="0" applyProtection="0"/>
    <xf numFmtId="0" fontId="57" fillId="28" borderId="27" applyNumberFormat="0" applyAlignment="0" applyProtection="0"/>
    <xf numFmtId="0" fontId="57" fillId="28" borderId="27" applyNumberFormat="0" applyAlignment="0" applyProtection="0"/>
    <xf numFmtId="0" fontId="57" fillId="28" borderId="27" applyNumberFormat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60" fillId="0" borderId="31" applyNumberFormat="0" applyFill="0" applyAlignment="0" applyProtection="0"/>
    <xf numFmtId="0" fontId="60" fillId="0" borderId="31" applyNumberFormat="0" applyFill="0" applyAlignment="0" applyProtection="0"/>
    <xf numFmtId="0" fontId="60" fillId="0" borderId="31" applyNumberFormat="0" applyFill="0" applyAlignment="0" applyProtection="0"/>
    <xf numFmtId="0" fontId="60" fillId="0" borderId="31" applyNumberFormat="0" applyFill="0" applyAlignment="0" applyProtection="0"/>
    <xf numFmtId="0" fontId="60" fillId="0" borderId="31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2" fillId="29" borderId="33" applyNumberFormat="0" applyAlignment="0" applyProtection="0"/>
    <xf numFmtId="0" fontId="62" fillId="29" borderId="33" applyNumberFormat="0" applyAlignment="0" applyProtection="0"/>
    <xf numFmtId="0" fontId="62" fillId="29" borderId="33" applyNumberFormat="0" applyAlignment="0" applyProtection="0"/>
    <xf numFmtId="0" fontId="62" fillId="29" borderId="33" applyNumberFormat="0" applyAlignment="0" applyProtection="0"/>
    <xf numFmtId="0" fontId="62" fillId="29" borderId="33" applyNumberFormat="0" applyAlignment="0" applyProtection="0"/>
    <xf numFmtId="0" fontId="63" fillId="0" borderId="0" applyNumberFormat="0" applyFill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3" fillId="32" borderId="34" applyNumberFormat="0" applyFont="0" applyAlignment="0" applyProtection="0"/>
    <xf numFmtId="0" fontId="53" fillId="32" borderId="34" applyNumberFormat="0" applyFont="0" applyAlignment="0" applyProtection="0"/>
    <xf numFmtId="0" fontId="53" fillId="32" borderId="34" applyNumberFormat="0" applyFont="0" applyAlignment="0" applyProtection="0"/>
    <xf numFmtId="0" fontId="53" fillId="32" borderId="34" applyNumberFormat="0" applyFont="0" applyAlignment="0" applyProtection="0"/>
    <xf numFmtId="0" fontId="53" fillId="32" borderId="34" applyNumberFormat="0" applyFont="0" applyAlignment="0" applyProtection="0"/>
    <xf numFmtId="9" fontId="1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33" borderId="0" applyNumberFormat="0" applyBorder="0" applyAlignment="0" applyProtection="0"/>
    <xf numFmtId="0" fontId="69" fillId="33" borderId="0" applyNumberFormat="0" applyBorder="0" applyAlignment="0" applyProtection="0"/>
    <xf numFmtId="0" fontId="69" fillId="33" borderId="0" applyNumberFormat="0" applyBorder="0" applyAlignment="0" applyProtection="0"/>
    <xf numFmtId="0" fontId="69" fillId="33" borderId="0" applyNumberFormat="0" applyBorder="0" applyAlignment="0" applyProtection="0"/>
    <xf numFmtId="0" fontId="69" fillId="33" borderId="0" applyNumberFormat="0" applyBorder="0" applyAlignment="0" applyProtection="0"/>
  </cellStyleXfs>
  <cellXfs count="350">
    <xf numFmtId="0" fontId="0" fillId="0" borderId="0" xfId="0"/>
    <xf numFmtId="0" fontId="0" fillId="0" borderId="0" xfId="0" applyBorder="1"/>
    <xf numFmtId="0" fontId="2" fillId="0" borderId="0" xfId="92"/>
    <xf numFmtId="0" fontId="2" fillId="0" borderId="0" xfId="92" applyFill="1"/>
    <xf numFmtId="0" fontId="2" fillId="0" borderId="0" xfId="92" applyFont="1" applyFill="1"/>
    <xf numFmtId="0" fontId="9" fillId="0" borderId="0" xfId="92" applyFont="1"/>
    <xf numFmtId="0" fontId="22" fillId="0" borderId="0" xfId="92" applyFont="1" applyBorder="1" applyAlignment="1">
      <alignment horizontal="left"/>
    </xf>
    <xf numFmtId="0" fontId="15" fillId="0" borderId="0" xfId="92" applyFont="1"/>
    <xf numFmtId="0" fontId="2" fillId="0" borderId="0" xfId="92" applyFont="1"/>
    <xf numFmtId="0" fontId="2" fillId="0" borderId="0" xfId="92" applyFont="1" applyBorder="1"/>
    <xf numFmtId="0" fontId="25" fillId="2" borderId="0" xfId="92" applyFont="1" applyFill="1" applyBorder="1" applyAlignment="1">
      <alignment vertical="top" wrapText="1"/>
    </xf>
    <xf numFmtId="0" fontId="3" fillId="0" borderId="0" xfId="0" applyFont="1" applyBorder="1"/>
    <xf numFmtId="0" fontId="2" fillId="34" borderId="0" xfId="92" applyFont="1" applyFill="1" applyBorder="1"/>
    <xf numFmtId="0" fontId="2" fillId="0" borderId="0" xfId="92" applyFont="1" applyFill="1" applyBorder="1"/>
    <xf numFmtId="0" fontId="29" fillId="2" borderId="0" xfId="92" applyFont="1" applyFill="1" applyBorder="1" applyAlignment="1">
      <alignment vertical="center"/>
    </xf>
    <xf numFmtId="1" fontId="70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5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0" xfId="0" applyFont="1" applyFill="1" applyBorder="1"/>
    <xf numFmtId="0" fontId="31" fillId="0" borderId="0" xfId="92" applyFont="1" applyBorder="1" applyAlignment="1">
      <alignment horizontal="right"/>
    </xf>
    <xf numFmtId="0" fontId="32" fillId="0" borderId="0" xfId="92" applyFont="1" applyBorder="1" applyAlignment="1">
      <alignment horizontal="left"/>
    </xf>
    <xf numFmtId="0" fontId="36" fillId="2" borderId="0" xfId="92" applyFont="1" applyFill="1" applyBorder="1" applyAlignment="1">
      <alignment vertical="center"/>
    </xf>
    <xf numFmtId="0" fontId="3" fillId="0" borderId="0" xfId="92" applyFont="1" applyBorder="1"/>
    <xf numFmtId="0" fontId="34" fillId="2" borderId="0" xfId="92" applyFont="1" applyFill="1" applyBorder="1" applyAlignment="1">
      <alignment wrapText="1"/>
    </xf>
    <xf numFmtId="0" fontId="34" fillId="0" borderId="0" xfId="92" applyFont="1" applyFill="1" applyBorder="1" applyAlignment="1">
      <alignment wrapText="1"/>
    </xf>
    <xf numFmtId="0" fontId="33" fillId="2" borderId="0" xfId="92" applyFont="1" applyFill="1" applyBorder="1" applyAlignment="1">
      <alignment vertical="top" wrapText="1"/>
    </xf>
    <xf numFmtId="0" fontId="71" fillId="0" borderId="0" xfId="0" applyFont="1"/>
    <xf numFmtId="0" fontId="72" fillId="0" borderId="0" xfId="92" applyFont="1" applyBorder="1" applyAlignment="1">
      <alignment horizontal="left"/>
    </xf>
    <xf numFmtId="0" fontId="29" fillId="2" borderId="0" xfId="92" applyFont="1" applyFill="1" applyBorder="1" applyAlignment="1" applyProtection="1">
      <alignment vertical="center"/>
      <protection locked="0"/>
    </xf>
    <xf numFmtId="0" fontId="36" fillId="2" borderId="0" xfId="92" applyFont="1" applyFill="1" applyBorder="1" applyAlignment="1" applyProtection="1">
      <alignment vertical="center"/>
      <protection locked="0"/>
    </xf>
    <xf numFmtId="0" fontId="3" fillId="0" borderId="0" xfId="92" applyFont="1" applyBorder="1" applyProtection="1">
      <protection locked="0"/>
    </xf>
    <xf numFmtId="0" fontId="2" fillId="0" borderId="0" xfId="92" applyFont="1" applyBorder="1" applyProtection="1">
      <protection locked="0"/>
    </xf>
    <xf numFmtId="0" fontId="72" fillId="0" borderId="0" xfId="92" applyFont="1" applyBorder="1" applyAlignment="1" applyProtection="1">
      <alignment horizontal="left"/>
      <protection locked="0"/>
    </xf>
    <xf numFmtId="0" fontId="34" fillId="2" borderId="0" xfId="92" applyFont="1" applyFill="1" applyBorder="1" applyAlignment="1" applyProtection="1">
      <alignment wrapText="1"/>
      <protection locked="0"/>
    </xf>
    <xf numFmtId="0" fontId="34" fillId="0" borderId="0" xfId="92" applyFont="1" applyFill="1" applyBorder="1" applyAlignment="1" applyProtection="1">
      <alignment wrapText="1"/>
      <protection locked="0"/>
    </xf>
    <xf numFmtId="0" fontId="33" fillId="2" borderId="0" xfId="92" applyFont="1" applyFill="1" applyBorder="1" applyAlignment="1" applyProtection="1">
      <alignment vertical="top" wrapText="1"/>
      <protection locked="0"/>
    </xf>
    <xf numFmtId="0" fontId="27" fillId="0" borderId="0" xfId="92" applyFont="1" applyFill="1" applyBorder="1" applyProtection="1">
      <protection locked="0"/>
    </xf>
    <xf numFmtId="0" fontId="23" fillId="0" borderId="0" xfId="92" applyFont="1" applyFill="1" applyBorder="1" applyAlignment="1" applyProtection="1">
      <alignment vertical="center" wrapText="1"/>
      <protection locked="0"/>
    </xf>
    <xf numFmtId="0" fontId="23" fillId="0" borderId="0" xfId="92" applyFont="1" applyFill="1" applyBorder="1" applyAlignment="1" applyProtection="1">
      <alignment vertical="top" wrapText="1"/>
      <protection locked="0"/>
    </xf>
    <xf numFmtId="0" fontId="26" fillId="0" borderId="0" xfId="92" applyFont="1" applyFill="1" applyBorder="1" applyAlignment="1" applyProtection="1">
      <alignment vertical="top" wrapText="1"/>
      <protection locked="0"/>
    </xf>
    <xf numFmtId="0" fontId="26" fillId="0" borderId="0" xfId="92" applyFont="1" applyFill="1" applyBorder="1" applyAlignment="1" applyProtection="1">
      <alignment horizontal="left" vertical="top" wrapText="1"/>
      <protection locked="0"/>
    </xf>
    <xf numFmtId="0" fontId="27" fillId="0" borderId="0" xfId="92" applyFont="1" applyFill="1" applyAlignment="1" applyProtection="1">
      <protection locked="0"/>
    </xf>
    <xf numFmtId="0" fontId="27" fillId="0" borderId="0" xfId="92" applyFont="1" applyFill="1" applyProtection="1">
      <protection locked="0"/>
    </xf>
    <xf numFmtId="0" fontId="71" fillId="0" borderId="0" xfId="0" applyFont="1" applyProtection="1">
      <protection locked="0"/>
    </xf>
    <xf numFmtId="0" fontId="26" fillId="0" borderId="1" xfId="92" applyFont="1" applyFill="1" applyBorder="1" applyAlignment="1" applyProtection="1">
      <alignment horizontal="left" vertical="top" wrapText="1"/>
      <protection locked="0"/>
    </xf>
    <xf numFmtId="0" fontId="23" fillId="0" borderId="2" xfId="92" applyFont="1" applyFill="1" applyBorder="1" applyAlignment="1" applyProtection="1">
      <alignment vertical="center" wrapText="1"/>
      <protection locked="0" hidden="1"/>
    </xf>
    <xf numFmtId="0" fontId="23" fillId="0" borderId="2" xfId="92" applyFont="1" applyFill="1" applyBorder="1" applyAlignment="1" applyProtection="1">
      <alignment horizontal="left" vertical="top" wrapText="1"/>
      <protection locked="0" hidden="1"/>
    </xf>
    <xf numFmtId="0" fontId="23" fillId="0" borderId="2" xfId="92" applyFont="1" applyFill="1" applyBorder="1" applyAlignment="1" applyProtection="1">
      <alignment vertical="top" wrapText="1"/>
      <protection locked="0" hidden="1"/>
    </xf>
    <xf numFmtId="0" fontId="26" fillId="0" borderId="2" xfId="92" applyFont="1" applyFill="1" applyBorder="1" applyAlignment="1" applyProtection="1">
      <alignment vertical="top" wrapText="1"/>
      <protection locked="0" hidden="1"/>
    </xf>
    <xf numFmtId="0" fontId="26" fillId="0" borderId="2" xfId="92" applyFont="1" applyFill="1" applyBorder="1" applyAlignment="1" applyProtection="1">
      <alignment horizontal="left" vertical="top" wrapText="1"/>
      <protection locked="0" hidden="1"/>
    </xf>
    <xf numFmtId="0" fontId="27" fillId="0" borderId="2" xfId="92" applyFont="1" applyFill="1" applyBorder="1" applyProtection="1">
      <protection locked="0" hidden="1"/>
    </xf>
    <xf numFmtId="0" fontId="23" fillId="0" borderId="0" xfId="92" applyFont="1" applyFill="1" applyBorder="1" applyAlignment="1" applyProtection="1">
      <alignment vertical="center" wrapText="1"/>
      <protection locked="0" hidden="1"/>
    </xf>
    <xf numFmtId="0" fontId="23" fillId="0" borderId="0" xfId="92" applyFont="1" applyFill="1" applyBorder="1" applyAlignment="1" applyProtection="1">
      <alignment horizontal="left" vertical="top" wrapText="1"/>
      <protection locked="0" hidden="1"/>
    </xf>
    <xf numFmtId="0" fontId="23" fillId="0" borderId="0" xfId="92" applyFont="1" applyFill="1" applyBorder="1" applyAlignment="1" applyProtection="1">
      <alignment vertical="top" wrapText="1"/>
      <protection locked="0" hidden="1"/>
    </xf>
    <xf numFmtId="0" fontId="26" fillId="0" borderId="0" xfId="92" applyFont="1" applyFill="1" applyBorder="1" applyAlignment="1" applyProtection="1">
      <alignment vertical="top" wrapText="1"/>
      <protection locked="0" hidden="1"/>
    </xf>
    <xf numFmtId="0" fontId="26" fillId="0" borderId="0" xfId="92" applyFont="1" applyFill="1" applyBorder="1" applyAlignment="1" applyProtection="1">
      <alignment horizontal="left" vertical="top" wrapText="1"/>
      <protection locked="0" hidden="1"/>
    </xf>
    <xf numFmtId="0" fontId="27" fillId="0" borderId="0" xfId="92" applyFont="1" applyFill="1" applyBorder="1" applyProtection="1">
      <protection locked="0" hidden="1"/>
    </xf>
    <xf numFmtId="0" fontId="25" fillId="0" borderId="0" xfId="92" applyFont="1" applyFill="1" applyAlignment="1" applyProtection="1">
      <alignment vertical="center"/>
      <protection locked="0" hidden="1"/>
    </xf>
    <xf numFmtId="0" fontId="28" fillId="0" borderId="0" xfId="92" applyFont="1" applyFill="1" applyAlignment="1" applyProtection="1">
      <alignment vertical="top"/>
      <protection locked="0"/>
    </xf>
    <xf numFmtId="0" fontId="33" fillId="0" borderId="3" xfId="92" applyFont="1" applyFill="1" applyBorder="1" applyAlignment="1" applyProtection="1">
      <alignment vertical="center" wrapText="1"/>
      <protection locked="0" hidden="1"/>
    </xf>
    <xf numFmtId="0" fontId="2" fillId="0" borderId="0" xfId="92" applyFont="1" applyFill="1" applyAlignment="1" applyProtection="1">
      <protection locked="0" hidden="1"/>
    </xf>
    <xf numFmtId="0" fontId="9" fillId="0" borderId="0" xfId="92" applyFont="1" applyProtection="1">
      <protection locked="0" hidden="1"/>
    </xf>
    <xf numFmtId="0" fontId="27" fillId="0" borderId="0" xfId="92" applyFont="1" applyFill="1" applyAlignment="1" applyProtection="1">
      <protection locked="0" hidden="1"/>
    </xf>
    <xf numFmtId="0" fontId="3" fillId="0" borderId="0" xfId="92" applyFont="1" applyBorder="1" applyAlignment="1" applyProtection="1">
      <alignment horizontal="left"/>
      <protection locked="0" hidden="1"/>
    </xf>
    <xf numFmtId="0" fontId="2" fillId="0" borderId="0" xfId="92" applyFont="1" applyProtection="1">
      <protection locked="0"/>
    </xf>
    <xf numFmtId="0" fontId="9" fillId="0" borderId="0" xfId="92" applyFont="1" applyProtection="1">
      <protection locked="0"/>
    </xf>
    <xf numFmtId="0" fontId="13" fillId="0" borderId="0" xfId="0" applyFont="1" applyFill="1" applyBorder="1" applyProtection="1">
      <protection locked="0"/>
    </xf>
    <xf numFmtId="0" fontId="22" fillId="0" borderId="0" xfId="92" applyFont="1" applyBorder="1" applyAlignment="1" applyProtection="1">
      <alignment horizontal="left"/>
      <protection locked="0"/>
    </xf>
    <xf numFmtId="0" fontId="25" fillId="2" borderId="0" xfId="92" applyFont="1" applyFill="1" applyBorder="1" applyAlignment="1" applyProtection="1">
      <alignment vertical="top" wrapText="1"/>
      <protection locked="0"/>
    </xf>
    <xf numFmtId="0" fontId="73" fillId="0" borderId="4" xfId="92" applyFont="1" applyFill="1" applyBorder="1" applyAlignment="1" applyProtection="1">
      <alignment horizontal="left" vertical="top" wrapText="1"/>
      <protection locked="0" hidden="1"/>
    </xf>
    <xf numFmtId="0" fontId="74" fillId="0" borderId="0" xfId="92" applyFont="1" applyFill="1" applyAlignment="1" applyProtection="1">
      <protection locked="0" hidden="1"/>
    </xf>
    <xf numFmtId="0" fontId="74" fillId="0" borderId="0" xfId="92" applyFont="1" applyFill="1" applyProtection="1">
      <protection locked="0"/>
    </xf>
    <xf numFmtId="0" fontId="39" fillId="0" borderId="0" xfId="92" applyFont="1" applyFill="1" applyProtection="1">
      <protection locked="0"/>
    </xf>
    <xf numFmtId="0" fontId="3" fillId="0" borderId="0" xfId="0" applyFont="1" applyBorder="1" applyAlignment="1">
      <alignment horizontal="center" vertical="center" wrapText="1"/>
    </xf>
    <xf numFmtId="0" fontId="2" fillId="0" borderId="0" xfId="92" applyFont="1" applyAlignment="1">
      <alignment horizontal="center" vertical="center" wrapText="1"/>
    </xf>
    <xf numFmtId="0" fontId="9" fillId="0" borderId="0" xfId="92" applyFont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3" fillId="0" borderId="5" xfId="0" applyFont="1" applyBorder="1"/>
    <xf numFmtId="0" fontId="13" fillId="0" borderId="5" xfId="0" applyFont="1" applyFill="1" applyBorder="1"/>
    <xf numFmtId="0" fontId="31" fillId="0" borderId="6" xfId="92" applyFont="1" applyBorder="1" applyAlignment="1">
      <alignment horizontal="right"/>
    </xf>
    <xf numFmtId="0" fontId="3" fillId="35" borderId="7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31" fillId="0" borderId="8" xfId="92" applyFont="1" applyBorder="1" applyAlignment="1">
      <alignment horizontal="center" vertical="center"/>
    </xf>
    <xf numFmtId="0" fontId="3" fillId="36" borderId="7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5" fillId="0" borderId="0" xfId="0" applyFont="1" applyBorder="1"/>
    <xf numFmtId="0" fontId="37" fillId="0" borderId="0" xfId="92" applyFont="1" applyBorder="1" applyAlignment="1">
      <alignment horizontal="left"/>
    </xf>
    <xf numFmtId="0" fontId="75" fillId="0" borderId="0" xfId="0" applyFont="1" applyBorder="1"/>
    <xf numFmtId="0" fontId="0" fillId="0" borderId="0" xfId="0" applyProtection="1">
      <protection locked="0"/>
    </xf>
    <xf numFmtId="0" fontId="0" fillId="37" borderId="0" xfId="0" applyFill="1" applyProtection="1">
      <protection locked="0"/>
    </xf>
    <xf numFmtId="0" fontId="0" fillId="38" borderId="0" xfId="0" applyFill="1" applyProtection="1">
      <protection locked="0"/>
    </xf>
    <xf numFmtId="0" fontId="76" fillId="39" borderId="0" xfId="0" applyFont="1" applyFill="1"/>
    <xf numFmtId="0" fontId="0" fillId="39" borderId="0" xfId="0" applyFill="1"/>
    <xf numFmtId="0" fontId="77" fillId="40" borderId="0" xfId="0" applyFont="1" applyFill="1"/>
    <xf numFmtId="9" fontId="61" fillId="38" borderId="0" xfId="203" applyFont="1" applyFill="1"/>
    <xf numFmtId="0" fontId="0" fillId="34" borderId="0" xfId="0" applyFill="1"/>
    <xf numFmtId="0" fontId="78" fillId="0" borderId="0" xfId="0" applyFont="1"/>
    <xf numFmtId="0" fontId="77" fillId="40" borderId="10" xfId="0" applyFont="1" applyFill="1" applyBorder="1"/>
    <xf numFmtId="0" fontId="0" fillId="34" borderId="10" xfId="0" applyFill="1" applyBorder="1"/>
    <xf numFmtId="0" fontId="79" fillId="0" borderId="36" xfId="0" applyFont="1" applyBorder="1" applyAlignment="1"/>
    <xf numFmtId="0" fontId="79" fillId="0" borderId="37" xfId="0" applyFont="1" applyBorder="1" applyAlignment="1"/>
    <xf numFmtId="0" fontId="77" fillId="0" borderId="0" xfId="0" applyFont="1" applyBorder="1" applyAlignment="1">
      <alignment vertical="center"/>
    </xf>
    <xf numFmtId="0" fontId="79" fillId="0" borderId="38" xfId="0" applyFont="1" applyBorder="1" applyAlignment="1"/>
    <xf numFmtId="0" fontId="79" fillId="0" borderId="39" xfId="0" applyFont="1" applyBorder="1" applyAlignment="1"/>
    <xf numFmtId="0" fontId="79" fillId="0" borderId="40" xfId="0" applyFont="1" applyBorder="1" applyAlignment="1"/>
    <xf numFmtId="0" fontId="79" fillId="0" borderId="41" xfId="0" applyFont="1" applyBorder="1" applyAlignment="1"/>
    <xf numFmtId="0" fontId="79" fillId="0" borderId="42" xfId="0" applyFont="1" applyBorder="1" applyAlignment="1">
      <alignment vertical="center"/>
    </xf>
    <xf numFmtId="0" fontId="79" fillId="0" borderId="43" xfId="0" applyFont="1" applyBorder="1" applyAlignment="1">
      <alignment vertical="center"/>
    </xf>
    <xf numFmtId="0" fontId="79" fillId="0" borderId="44" xfId="0" applyFont="1" applyBorder="1" applyAlignment="1">
      <alignment vertical="center"/>
    </xf>
    <xf numFmtId="0" fontId="79" fillId="0" borderId="45" xfId="0" applyFont="1" applyBorder="1" applyAlignment="1">
      <alignment vertical="center"/>
    </xf>
    <xf numFmtId="0" fontId="79" fillId="0" borderId="46" xfId="0" applyFont="1" applyBorder="1" applyAlignment="1">
      <alignment vertical="center"/>
    </xf>
    <xf numFmtId="0" fontId="79" fillId="0" borderId="47" xfId="0" applyFont="1" applyBorder="1" applyAlignment="1">
      <alignment vertical="center"/>
    </xf>
    <xf numFmtId="0" fontId="79" fillId="0" borderId="48" xfId="0" applyFont="1" applyBorder="1" applyAlignment="1">
      <alignment vertical="center"/>
    </xf>
    <xf numFmtId="0" fontId="79" fillId="0" borderId="49" xfId="0" applyFont="1" applyBorder="1" applyAlignment="1">
      <alignment vertical="center"/>
    </xf>
    <xf numFmtId="0" fontId="0" fillId="0" borderId="45" xfId="0" applyBorder="1" applyAlignment="1"/>
    <xf numFmtId="0" fontId="79" fillId="0" borderId="51" xfId="0" applyFont="1" applyBorder="1" applyAlignment="1">
      <alignment vertical="center"/>
    </xf>
    <xf numFmtId="0" fontId="3" fillId="37" borderId="0" xfId="0" applyFont="1" applyFill="1" applyProtection="1">
      <protection locked="0"/>
    </xf>
    <xf numFmtId="0" fontId="3" fillId="0" borderId="0" xfId="0" applyFont="1" applyProtection="1">
      <protection locked="0"/>
    </xf>
    <xf numFmtId="0" fontId="0" fillId="0" borderId="52" xfId="0" applyBorder="1" applyAlignment="1">
      <alignment vertical="center"/>
    </xf>
    <xf numFmtId="0" fontId="3" fillId="37" borderId="0" xfId="0" applyFont="1" applyFill="1" applyAlignment="1" applyProtection="1">
      <protection locked="0"/>
    </xf>
    <xf numFmtId="0" fontId="0" fillId="0" borderId="53" xfId="0" applyBorder="1" applyAlignment="1"/>
    <xf numFmtId="0" fontId="0" fillId="0" borderId="5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79" fillId="0" borderId="0" xfId="0" applyFont="1" applyBorder="1" applyAlignment="1">
      <alignment vertical="center"/>
    </xf>
    <xf numFmtId="0" fontId="77" fillId="0" borderId="57" xfId="0" applyFont="1" applyBorder="1" applyAlignment="1"/>
    <xf numFmtId="0" fontId="0" fillId="0" borderId="58" xfId="0" applyBorder="1" applyAlignment="1"/>
    <xf numFmtId="0" fontId="80" fillId="0" borderId="57" xfId="0" applyFont="1" applyBorder="1" applyAlignment="1"/>
    <xf numFmtId="0" fontId="80" fillId="0" borderId="59" xfId="0" applyFont="1" applyBorder="1" applyAlignment="1"/>
    <xf numFmtId="0" fontId="61" fillId="0" borderId="53" xfId="0" applyFont="1" applyBorder="1" applyAlignment="1"/>
    <xf numFmtId="0" fontId="77" fillId="0" borderId="59" xfId="0" applyFont="1" applyBorder="1" applyAlignment="1"/>
    <xf numFmtId="0" fontId="0" fillId="0" borderId="59" xfId="0" applyBorder="1" applyAlignment="1"/>
    <xf numFmtId="0" fontId="77" fillId="0" borderId="60" xfId="0" applyFont="1" applyBorder="1" applyAlignment="1"/>
    <xf numFmtId="0" fontId="77" fillId="0" borderId="61" xfId="0" applyFont="1" applyBorder="1" applyAlignment="1"/>
    <xf numFmtId="0" fontId="77" fillId="0" borderId="62" xfId="0" applyFont="1" applyBorder="1" applyAlignment="1">
      <alignment vertical="center"/>
    </xf>
    <xf numFmtId="0" fontId="0" fillId="0" borderId="54" xfId="0" applyBorder="1" applyAlignment="1">
      <alignment vertical="center"/>
    </xf>
    <xf numFmtId="0" fontId="77" fillId="0" borderId="62" xfId="0" applyFont="1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77" fillId="0" borderId="44" xfId="0" applyFont="1" applyBorder="1" applyAlignment="1">
      <alignment vertical="center"/>
    </xf>
    <xf numFmtId="0" fontId="77" fillId="0" borderId="58" xfId="0" applyFont="1" applyBorder="1" applyAlignment="1">
      <alignment vertical="center"/>
    </xf>
    <xf numFmtId="0" fontId="0" fillId="0" borderId="55" xfId="0" applyBorder="1" applyAlignment="1">
      <alignment vertical="center"/>
    </xf>
    <xf numFmtId="0" fontId="77" fillId="0" borderId="44" xfId="0" applyFont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77" fillId="0" borderId="46" xfId="0" applyFont="1" applyBorder="1" applyAlignment="1">
      <alignment vertical="center"/>
    </xf>
    <xf numFmtId="0" fontId="77" fillId="0" borderId="63" xfId="0" applyFont="1" applyBorder="1" applyAlignment="1">
      <alignment vertical="center"/>
    </xf>
    <xf numFmtId="0" fontId="0" fillId="0" borderId="56" xfId="0" applyBorder="1" applyAlignment="1">
      <alignment vertical="center"/>
    </xf>
    <xf numFmtId="0" fontId="77" fillId="0" borderId="46" xfId="0" applyFont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77" fillId="0" borderId="64" xfId="0" applyFont="1" applyBorder="1" applyAlignment="1">
      <alignment horizontal="left"/>
    </xf>
    <xf numFmtId="0" fontId="0" fillId="0" borderId="59" xfId="0" applyFont="1" applyBorder="1" applyAlignment="1">
      <alignment horizontal="left"/>
    </xf>
    <xf numFmtId="0" fontId="0" fillId="0" borderId="53" xfId="0" applyFont="1" applyBorder="1" applyAlignment="1">
      <alignment horizontal="left"/>
    </xf>
    <xf numFmtId="0" fontId="80" fillId="0" borderId="57" xfId="0" applyFont="1" applyBorder="1" applyAlignment="1">
      <alignment horizontal="center"/>
    </xf>
    <xf numFmtId="0" fontId="80" fillId="0" borderId="59" xfId="0" applyFont="1" applyBorder="1" applyAlignment="1">
      <alignment horizontal="center"/>
    </xf>
    <xf numFmtId="0" fontId="80" fillId="0" borderId="53" xfId="0" applyFont="1" applyBorder="1" applyAlignment="1">
      <alignment horizontal="center"/>
    </xf>
    <xf numFmtId="0" fontId="77" fillId="0" borderId="65" xfId="0" applyFont="1" applyBorder="1" applyAlignment="1">
      <alignment vertical="center" wrapText="1"/>
    </xf>
    <xf numFmtId="0" fontId="0" fillId="0" borderId="66" xfId="0" applyBorder="1" applyAlignment="1">
      <alignment vertical="center" wrapText="1"/>
    </xf>
    <xf numFmtId="0" fontId="0" fillId="0" borderId="67" xfId="0" applyBorder="1" applyAlignment="1">
      <alignment vertical="center" wrapText="1"/>
    </xf>
    <xf numFmtId="0" fontId="77" fillId="0" borderId="42" xfId="0" applyFont="1" applyBorder="1" applyAlignment="1">
      <alignment vertical="center"/>
    </xf>
    <xf numFmtId="0" fontId="0" fillId="0" borderId="66" xfId="0" applyBorder="1" applyAlignment="1">
      <alignment vertical="center"/>
    </xf>
    <xf numFmtId="0" fontId="0" fillId="0" borderId="67" xfId="0" applyBorder="1" applyAlignment="1">
      <alignment vertical="center"/>
    </xf>
    <xf numFmtId="0" fontId="77" fillId="0" borderId="68" xfId="0" applyFont="1" applyBorder="1" applyAlignment="1">
      <alignment vertical="center"/>
    </xf>
    <xf numFmtId="0" fontId="77" fillId="0" borderId="55" xfId="0" applyFont="1" applyBorder="1" applyAlignment="1">
      <alignment vertical="center"/>
    </xf>
    <xf numFmtId="0" fontId="77" fillId="0" borderId="69" xfId="0" applyFont="1" applyBorder="1" applyAlignment="1">
      <alignment vertical="center"/>
    </xf>
    <xf numFmtId="0" fontId="77" fillId="0" borderId="56" xfId="0" applyFont="1" applyBorder="1" applyAlignment="1">
      <alignment vertical="center"/>
    </xf>
    <xf numFmtId="0" fontId="77" fillId="0" borderId="70" xfId="0" applyFont="1" applyBorder="1" applyAlignment="1">
      <alignment vertical="center" wrapText="1"/>
    </xf>
    <xf numFmtId="0" fontId="77" fillId="0" borderId="71" xfId="0" applyFont="1" applyBorder="1" applyAlignment="1">
      <alignment vertical="center" wrapText="1"/>
    </xf>
    <xf numFmtId="0" fontId="77" fillId="0" borderId="72" xfId="0" applyFont="1" applyBorder="1" applyAlignment="1">
      <alignment vertical="center" wrapText="1"/>
    </xf>
    <xf numFmtId="0" fontId="77" fillId="0" borderId="48" xfId="0" applyFont="1" applyBorder="1" applyAlignment="1">
      <alignment vertical="center"/>
    </xf>
    <xf numFmtId="0" fontId="77" fillId="0" borderId="71" xfId="0" applyFont="1" applyBorder="1" applyAlignment="1">
      <alignment vertical="center"/>
    </xf>
    <xf numFmtId="0" fontId="77" fillId="0" borderId="72" xfId="0" applyFont="1" applyBorder="1" applyAlignment="1">
      <alignment vertical="center"/>
    </xf>
    <xf numFmtId="0" fontId="77" fillId="0" borderId="73" xfId="0" applyFont="1" applyBorder="1" applyAlignment="1">
      <alignment vertical="center"/>
    </xf>
    <xf numFmtId="0" fontId="77" fillId="0" borderId="74" xfId="0" applyFont="1" applyBorder="1" applyAlignment="1">
      <alignment vertical="center"/>
    </xf>
    <xf numFmtId="0" fontId="77" fillId="0" borderId="75" xfId="0" applyFont="1" applyBorder="1" applyAlignment="1">
      <alignment vertical="center"/>
    </xf>
    <xf numFmtId="0" fontId="77" fillId="0" borderId="50" xfId="0" applyFont="1" applyBorder="1" applyAlignment="1">
      <alignment vertical="center"/>
    </xf>
    <xf numFmtId="0" fontId="0" fillId="0" borderId="43" xfId="0" applyBorder="1" applyAlignment="1"/>
    <xf numFmtId="0" fontId="0" fillId="0" borderId="49" xfId="0" applyBorder="1" applyAlignment="1"/>
    <xf numFmtId="0" fontId="0" fillId="0" borderId="76" xfId="0" applyBorder="1" applyAlignment="1"/>
    <xf numFmtId="0" fontId="0" fillId="0" borderId="77" xfId="0" applyBorder="1" applyAlignment="1"/>
    <xf numFmtId="0" fontId="0" fillId="0" borderId="78" xfId="0" applyBorder="1" applyAlignment="1"/>
    <xf numFmtId="0" fontId="0" fillId="0" borderId="79" xfId="0" applyBorder="1" applyAlignment="1"/>
    <xf numFmtId="0" fontId="0" fillId="0" borderId="47" xfId="0" applyBorder="1" applyAlignment="1"/>
    <xf numFmtId="0" fontId="3" fillId="0" borderId="0" xfId="0" applyFont="1"/>
    <xf numFmtId="0" fontId="79" fillId="0" borderId="38" xfId="0" applyFont="1" applyBorder="1" applyAlignment="1">
      <alignment vertical="center"/>
    </xf>
    <xf numFmtId="0" fontId="79" fillId="0" borderId="39" xfId="0" applyFont="1" applyBorder="1" applyAlignment="1">
      <alignment vertical="center"/>
    </xf>
    <xf numFmtId="0" fontId="0" fillId="0" borderId="0" xfId="0" applyAlignment="1"/>
    <xf numFmtId="0" fontId="0" fillId="0" borderId="66" xfId="0" applyBorder="1" applyAlignment="1"/>
    <xf numFmtId="0" fontId="0" fillId="0" borderId="67" xfId="0" applyBorder="1" applyAlignment="1"/>
    <xf numFmtId="0" fontId="0" fillId="0" borderId="55" xfId="0" applyBorder="1" applyAlignment="1"/>
    <xf numFmtId="0" fontId="0" fillId="0" borderId="71" xfId="0" applyBorder="1" applyAlignment="1"/>
    <xf numFmtId="0" fontId="0" fillId="0" borderId="72" xfId="0" applyBorder="1" applyAlignment="1"/>
    <xf numFmtId="0" fontId="0" fillId="0" borderId="80" xfId="0" applyBorder="1" applyAlignment="1"/>
    <xf numFmtId="0" fontId="0" fillId="0" borderId="81" xfId="0" applyBorder="1" applyAlignment="1"/>
    <xf numFmtId="0" fontId="0" fillId="0" borderId="82" xfId="0" applyBorder="1" applyAlignment="1"/>
    <xf numFmtId="0" fontId="2" fillId="0" borderId="0" xfId="92" applyProtection="1">
      <protection locked="0" hidden="1"/>
    </xf>
    <xf numFmtId="0" fontId="2" fillId="0" borderId="0" xfId="92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ill="1" applyProtection="1">
      <protection locked="0" hidden="1"/>
    </xf>
    <xf numFmtId="0" fontId="13" fillId="41" borderId="0" xfId="92" applyFont="1" applyFill="1" applyBorder="1" applyAlignment="1" applyProtection="1">
      <alignment horizontal="left" vertical="center"/>
      <protection locked="0" hidden="1"/>
    </xf>
    <xf numFmtId="0" fontId="7" fillId="41" borderId="0" xfId="92" applyFont="1" applyFill="1" applyBorder="1" applyAlignment="1" applyProtection="1">
      <alignment vertical="top" wrapText="1"/>
      <protection locked="0" hidden="1"/>
    </xf>
    <xf numFmtId="0" fontId="2" fillId="0" borderId="0" xfId="92" applyFill="1" applyProtection="1">
      <protection locked="0" hidden="1"/>
    </xf>
    <xf numFmtId="0" fontId="2" fillId="41" borderId="0" xfId="92" applyFill="1" applyProtection="1">
      <protection locked="0" hidden="1"/>
    </xf>
    <xf numFmtId="0" fontId="8" fillId="41" borderId="0" xfId="92" applyFont="1" applyFill="1" applyBorder="1" applyAlignment="1" applyProtection="1">
      <alignment horizontal="left" vertical="center"/>
      <protection locked="0" hidden="1"/>
    </xf>
    <xf numFmtId="0" fontId="20" fillId="42" borderId="2" xfId="92" applyFont="1" applyFill="1" applyBorder="1" applyAlignment="1" applyProtection="1">
      <alignment horizontal="left" vertical="center" wrapText="1"/>
      <protection locked="0" hidden="1"/>
    </xf>
    <xf numFmtId="0" fontId="20" fillId="42" borderId="11" xfId="92" applyFont="1" applyFill="1" applyBorder="1" applyAlignment="1" applyProtection="1">
      <alignment horizontal="left" vertical="center" wrapText="1"/>
      <protection locked="0" hidden="1"/>
    </xf>
    <xf numFmtId="0" fontId="75" fillId="42" borderId="1" xfId="92" applyFont="1" applyFill="1" applyBorder="1" applyAlignment="1" applyProtection="1">
      <alignment horizontal="center" vertical="center" wrapText="1"/>
      <protection locked="0" hidden="1"/>
    </xf>
    <xf numFmtId="0" fontId="75" fillId="42" borderId="1" xfId="92" applyFont="1" applyFill="1" applyBorder="1" applyAlignment="1" applyProtection="1">
      <alignment horizontal="left" vertical="center" wrapText="1"/>
      <protection locked="0" hidden="1"/>
    </xf>
    <xf numFmtId="0" fontId="20" fillId="42" borderId="1" xfId="92" applyFont="1" applyFill="1" applyBorder="1" applyAlignment="1" applyProtection="1">
      <alignment horizontal="left" vertical="center" wrapText="1"/>
      <protection locked="0" hidden="1"/>
    </xf>
    <xf numFmtId="0" fontId="8" fillId="0" borderId="0" xfId="92" applyFont="1" applyBorder="1" applyAlignment="1" applyProtection="1">
      <alignment horizontal="left" vertical="center"/>
      <protection locked="0" hidden="1"/>
    </xf>
    <xf numFmtId="0" fontId="45" fillId="0" borderId="0" xfId="0" applyFont="1" applyFill="1" applyBorder="1" applyAlignment="1" applyProtection="1">
      <alignment horizontal="center" vertical="center" wrapText="1"/>
      <protection locked="0" hidden="1"/>
    </xf>
    <xf numFmtId="0" fontId="43" fillId="35" borderId="1" xfId="0" applyFont="1" applyFill="1" applyBorder="1" applyAlignment="1" applyProtection="1">
      <alignment horizontal="center" vertical="center" wrapText="1"/>
      <protection locked="0" hidden="1"/>
    </xf>
    <xf numFmtId="0" fontId="13" fillId="0" borderId="0" xfId="0" applyFont="1" applyProtection="1">
      <protection locked="0" hidden="1"/>
    </xf>
    <xf numFmtId="0" fontId="5" fillId="0" borderId="0" xfId="0" applyFont="1" applyProtection="1">
      <protection locked="0" hidden="1"/>
    </xf>
    <xf numFmtId="0" fontId="43" fillId="35" borderId="12" xfId="0" applyFont="1" applyFill="1" applyBorder="1" applyAlignment="1" applyProtection="1">
      <alignment horizontal="center" vertical="center" wrapText="1"/>
      <protection locked="0" hidden="1"/>
    </xf>
    <xf numFmtId="0" fontId="19" fillId="0" borderId="13" xfId="0" applyFont="1" applyBorder="1" applyProtection="1">
      <protection locked="0" hidden="1"/>
    </xf>
    <xf numFmtId="0" fontId="35" fillId="0" borderId="3" xfId="0" applyFont="1" applyFill="1" applyBorder="1" applyAlignment="1" applyProtection="1">
      <alignment horizontal="center" vertical="center" wrapText="1"/>
      <protection locked="0" hidden="1"/>
    </xf>
    <xf numFmtId="1" fontId="6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0" fontId="6" fillId="0" borderId="0" xfId="0" applyFont="1" applyFill="1" applyBorder="1" applyAlignment="1" applyProtection="1">
      <alignment horizontal="center" vertical="center" wrapText="1"/>
      <protection locked="0" hidden="1"/>
    </xf>
    <xf numFmtId="0" fontId="15" fillId="0" borderId="0" xfId="92" applyFont="1" applyProtection="1">
      <protection locked="0" hidden="1"/>
    </xf>
    <xf numFmtId="0" fontId="46" fillId="42" borderId="14" xfId="139" applyFont="1" applyFill="1" applyBorder="1" applyAlignment="1" applyProtection="1">
      <alignment horizontal="left" vertical="center" wrapText="1"/>
      <protection locked="0" hidden="1"/>
    </xf>
    <xf numFmtId="0" fontId="14" fillId="0" borderId="0" xfId="92" applyFont="1" applyBorder="1" applyAlignment="1" applyProtection="1">
      <alignment vertical="center" wrapText="1"/>
      <protection locked="0" hidden="1"/>
    </xf>
    <xf numFmtId="0" fontId="46" fillId="42" borderId="14" xfId="139" applyFont="1" applyFill="1" applyBorder="1" applyAlignment="1" applyProtection="1">
      <alignment horizontal="left" vertical="center" wrapText="1"/>
      <protection locked="0" hidden="1"/>
    </xf>
    <xf numFmtId="0" fontId="3" fillId="0" borderId="0" xfId="92" applyFont="1"/>
    <xf numFmtId="0" fontId="22" fillId="41" borderId="0" xfId="92" applyFont="1" applyFill="1" applyBorder="1" applyAlignment="1" applyProtection="1">
      <alignment horizontal="left" vertical="center"/>
      <protection locked="0" hidden="1"/>
    </xf>
    <xf numFmtId="0" fontId="22" fillId="41" borderId="0" xfId="92" applyFont="1" applyFill="1" applyBorder="1" applyAlignment="1" applyProtection="1">
      <alignment vertical="top" wrapText="1"/>
      <protection locked="0" hidden="1"/>
    </xf>
    <xf numFmtId="0" fontId="15" fillId="0" borderId="0" xfId="0" applyFont="1" applyProtection="1">
      <protection locked="0"/>
    </xf>
    <xf numFmtId="0" fontId="77" fillId="40" borderId="0" xfId="0" applyFont="1" applyFill="1" applyBorder="1"/>
    <xf numFmtId="0" fontId="23" fillId="0" borderId="15" xfId="0" applyFont="1" applyBorder="1"/>
    <xf numFmtId="0" fontId="23" fillId="0" borderId="15" xfId="0" applyFont="1" applyBorder="1" applyAlignment="1">
      <alignment horizontal="center" vertical="center"/>
    </xf>
    <xf numFmtId="0" fontId="3" fillId="0" borderId="16" xfId="0" applyFont="1" applyBorder="1"/>
    <xf numFmtId="0" fontId="3" fillId="0" borderId="2" xfId="0" applyFont="1" applyBorder="1"/>
    <xf numFmtId="0" fontId="13" fillId="0" borderId="2" xfId="0" applyFont="1" applyFill="1" applyBorder="1"/>
    <xf numFmtId="0" fontId="13" fillId="0" borderId="17" xfId="0" applyFont="1" applyFill="1" applyBorder="1"/>
    <xf numFmtId="0" fontId="0" fillId="0" borderId="12" xfId="0" applyBorder="1"/>
    <xf numFmtId="0" fontId="3" fillId="0" borderId="3" xfId="0" applyFont="1" applyBorder="1"/>
    <xf numFmtId="0" fontId="0" fillId="0" borderId="3" xfId="0" applyBorder="1"/>
    <xf numFmtId="0" fontId="0" fillId="0" borderId="11" xfId="0" applyBorder="1"/>
    <xf numFmtId="0" fontId="0" fillId="0" borderId="1" xfId="0" applyBorder="1"/>
    <xf numFmtId="0" fontId="0" fillId="0" borderId="18" xfId="0" applyBorder="1"/>
    <xf numFmtId="0" fontId="37" fillId="0" borderId="0" xfId="0" applyFont="1" applyBorder="1"/>
    <xf numFmtId="0" fontId="37" fillId="0" borderId="3" xfId="0" applyFont="1" applyBorder="1"/>
    <xf numFmtId="0" fontId="72" fillId="0" borderId="3" xfId="0" applyFont="1" applyBorder="1"/>
    <xf numFmtId="0" fontId="37" fillId="0" borderId="0" xfId="92" applyFont="1" applyFill="1" applyBorder="1" applyAlignment="1" applyProtection="1">
      <alignment horizontal="center" vertical="center" wrapText="1"/>
      <protection locked="0" hidden="1"/>
    </xf>
    <xf numFmtId="0" fontId="24" fillId="0" borderId="0" xfId="92" applyFont="1" applyFill="1" applyBorder="1" applyAlignment="1" applyProtection="1">
      <alignment vertical="center" wrapText="1"/>
      <protection locked="0" hidden="1"/>
    </xf>
    <xf numFmtId="0" fontId="75" fillId="42" borderId="1" xfId="92" applyFont="1" applyFill="1" applyBorder="1" applyAlignment="1" applyProtection="1">
      <alignment horizontal="center" vertical="center" wrapText="1"/>
      <protection locked="0" hidden="1"/>
    </xf>
    <xf numFmtId="0" fontId="75" fillId="42" borderId="1" xfId="92" applyFont="1" applyFill="1" applyBorder="1" applyAlignment="1" applyProtection="1">
      <alignment horizontal="left" vertical="center" wrapText="1"/>
      <protection locked="0" hidden="1"/>
    </xf>
    <xf numFmtId="0" fontId="82" fillId="0" borderId="0" xfId="92" applyFont="1" applyFill="1" applyAlignment="1" applyProtection="1">
      <alignment vertical="center"/>
      <protection locked="0"/>
    </xf>
    <xf numFmtId="0" fontId="2" fillId="0" borderId="0" xfId="92" applyFont="1" applyFill="1" applyProtection="1">
      <protection locked="0"/>
    </xf>
    <xf numFmtId="9" fontId="82" fillId="0" borderId="0" xfId="202" applyFont="1" applyFill="1" applyAlignment="1" applyProtection="1">
      <alignment vertical="center"/>
      <protection locked="0"/>
    </xf>
    <xf numFmtId="0" fontId="17" fillId="2" borderId="0" xfId="92" applyFont="1" applyFill="1" applyBorder="1" applyAlignment="1" applyProtection="1">
      <alignment horizontal="left" vertical="center"/>
      <protection locked="0"/>
    </xf>
    <xf numFmtId="0" fontId="11" fillId="2" borderId="0" xfId="92" applyFont="1" applyFill="1" applyBorder="1" applyAlignment="1" applyProtection="1">
      <alignment horizontal="left" vertical="center"/>
      <protection locked="0"/>
    </xf>
    <xf numFmtId="0" fontId="18" fillId="0" borderId="0" xfId="92" applyFont="1" applyBorder="1" applyAlignment="1" applyProtection="1">
      <alignment horizontal="left"/>
      <protection locked="0"/>
    </xf>
    <xf numFmtId="0" fontId="12" fillId="2" borderId="0" xfId="92" applyFont="1" applyFill="1" applyBorder="1" applyAlignment="1" applyProtection="1">
      <alignment wrapText="1"/>
      <protection locked="0"/>
    </xf>
    <xf numFmtId="0" fontId="2" fillId="0" borderId="0" xfId="92" applyBorder="1" applyProtection="1">
      <protection locked="0"/>
    </xf>
    <xf numFmtId="0" fontId="21" fillId="0" borderId="0" xfId="92" applyFont="1" applyBorder="1" applyAlignment="1" applyProtection="1">
      <alignment horizontal="left"/>
      <protection locked="0"/>
    </xf>
    <xf numFmtId="0" fontId="16" fillId="2" borderId="0" xfId="92" applyFont="1" applyFill="1" applyBorder="1" applyAlignment="1" applyProtection="1">
      <alignment wrapText="1"/>
      <protection locked="0"/>
    </xf>
    <xf numFmtId="0" fontId="3" fillId="0" borderId="0" xfId="92" applyFont="1" applyBorder="1" applyAlignment="1" applyProtection="1">
      <alignment horizontal="left"/>
      <protection locked="0"/>
    </xf>
    <xf numFmtId="0" fontId="14" fillId="0" borderId="0" xfId="92" applyFont="1" applyBorder="1" applyAlignment="1" applyProtection="1">
      <alignment vertical="center" wrapText="1"/>
      <protection locked="0"/>
    </xf>
    <xf numFmtId="0" fontId="2" fillId="0" borderId="0" xfId="92" applyFill="1" applyProtection="1">
      <protection locked="0"/>
    </xf>
    <xf numFmtId="0" fontId="2" fillId="0" borderId="0" xfId="92" applyProtection="1">
      <protection locked="0"/>
    </xf>
    <xf numFmtId="0" fontId="0" fillId="0" borderId="1" xfId="0" applyBorder="1" applyProtection="1">
      <protection locked="0"/>
    </xf>
    <xf numFmtId="0" fontId="3" fillId="0" borderId="1" xfId="0" applyFont="1" applyBorder="1" applyProtection="1">
      <protection locked="0"/>
    </xf>
    <xf numFmtId="0" fontId="3" fillId="0" borderId="1" xfId="0" applyFont="1" applyBorder="1"/>
    <xf numFmtId="0" fontId="1" fillId="0" borderId="0" xfId="0" applyFont="1"/>
    <xf numFmtId="0" fontId="79" fillId="0" borderId="40" xfId="0" applyFont="1" applyBorder="1" applyAlignment="1">
      <alignment vertical="center"/>
    </xf>
    <xf numFmtId="0" fontId="1" fillId="0" borderId="0" xfId="0" applyFont="1" applyProtection="1">
      <protection locked="0"/>
    </xf>
    <xf numFmtId="0" fontId="87" fillId="0" borderId="0" xfId="92" applyFont="1" applyBorder="1" applyAlignment="1" applyProtection="1">
      <alignment horizontal="left"/>
      <protection locked="0"/>
    </xf>
    <xf numFmtId="0" fontId="89" fillId="0" borderId="0" xfId="139" applyFont="1" applyFill="1" applyAlignment="1" applyProtection="1">
      <alignment horizontal="left"/>
      <protection locked="0"/>
    </xf>
    <xf numFmtId="0" fontId="90" fillId="0" borderId="0" xfId="0" applyFont="1" applyBorder="1"/>
    <xf numFmtId="0" fontId="1" fillId="0" borderId="0" xfId="0" applyFont="1" applyBorder="1"/>
    <xf numFmtId="0" fontId="1" fillId="0" borderId="0" xfId="92" applyFont="1" applyBorder="1" applyAlignment="1" applyProtection="1">
      <alignment horizontal="left"/>
      <protection locked="0"/>
    </xf>
    <xf numFmtId="0" fontId="1" fillId="0" borderId="0" xfId="92" applyFont="1" applyBorder="1" applyAlignment="1" applyProtection="1">
      <alignment horizontal="left" vertical="center"/>
      <protection locked="0" hidden="1"/>
    </xf>
    <xf numFmtId="0" fontId="91" fillId="0" borderId="0" xfId="92" applyFont="1" applyBorder="1" applyAlignment="1" applyProtection="1">
      <alignment horizontal="left" vertical="center"/>
      <protection locked="0" hidden="1"/>
    </xf>
    <xf numFmtId="0" fontId="19" fillId="0" borderId="13" xfId="0" applyFont="1" applyBorder="1" applyProtection="1">
      <protection hidden="1"/>
    </xf>
    <xf numFmtId="0" fontId="19" fillId="0" borderId="83" xfId="0" applyFont="1" applyBorder="1" applyProtection="1">
      <protection hidden="1"/>
    </xf>
    <xf numFmtId="0" fontId="81" fillId="0" borderId="0" xfId="92" applyFont="1" applyBorder="1" applyAlignment="1" applyProtection="1">
      <alignment horizontal="left"/>
      <protection hidden="1"/>
    </xf>
    <xf numFmtId="0" fontId="49" fillId="0" borderId="0" xfId="92" applyFont="1" applyBorder="1" applyAlignment="1" applyProtection="1">
      <alignment wrapText="1"/>
      <protection hidden="1"/>
    </xf>
    <xf numFmtId="0" fontId="44" fillId="0" borderId="0" xfId="92" applyFont="1" applyFill="1" applyAlignment="1" applyProtection="1">
      <protection hidden="1"/>
    </xf>
    <xf numFmtId="0" fontId="44" fillId="0" borderId="0" xfId="92" applyFont="1" applyAlignment="1" applyProtection="1">
      <protection hidden="1"/>
    </xf>
    <xf numFmtId="0" fontId="50" fillId="0" borderId="0" xfId="92" applyFont="1" applyAlignment="1" applyProtection="1">
      <protection hidden="1"/>
    </xf>
    <xf numFmtId="0" fontId="15" fillId="0" borderId="0" xfId="92" applyFont="1" applyAlignment="1" applyProtection="1">
      <protection hidden="1"/>
    </xf>
    <xf numFmtId="0" fontId="48" fillId="0" borderId="0" xfId="92" applyFont="1" applyBorder="1" applyAlignment="1" applyProtection="1">
      <alignment wrapText="1"/>
      <protection hidden="1"/>
    </xf>
    <xf numFmtId="0" fontId="75" fillId="0" borderId="0" xfId="92" applyFont="1" applyBorder="1" applyAlignment="1" applyProtection="1">
      <alignment wrapText="1"/>
      <protection hidden="1"/>
    </xf>
    <xf numFmtId="0" fontId="1" fillId="0" borderId="0" xfId="92" applyFont="1" applyFill="1" applyAlignment="1" applyProtection="1">
      <protection hidden="1"/>
    </xf>
    <xf numFmtId="0" fontId="1" fillId="0" borderId="0" xfId="92" applyFont="1" applyAlignment="1" applyProtection="1">
      <protection hidden="1"/>
    </xf>
    <xf numFmtId="0" fontId="15" fillId="0" borderId="0" xfId="92" applyFont="1" applyBorder="1" applyAlignment="1" applyProtection="1">
      <alignment horizontal="left"/>
      <protection hidden="1"/>
    </xf>
    <xf numFmtId="0" fontId="75" fillId="0" borderId="0" xfId="92" applyFont="1" applyProtection="1">
      <protection hidden="1"/>
    </xf>
    <xf numFmtId="0" fontId="15" fillId="0" borderId="0" xfId="92" applyFont="1" applyProtection="1">
      <protection hidden="1"/>
    </xf>
    <xf numFmtId="0" fontId="1" fillId="0" borderId="0" xfId="92" applyFont="1" applyBorder="1" applyAlignment="1" applyProtection="1">
      <alignment horizontal="left"/>
      <protection hidden="1"/>
    </xf>
    <xf numFmtId="164" fontId="75" fillId="0" borderId="0" xfId="92" applyNumberFormat="1" applyFont="1" applyProtection="1">
      <protection hidden="1"/>
    </xf>
    <xf numFmtId="0" fontId="84" fillId="43" borderId="14" xfId="92" applyFont="1" applyFill="1" applyBorder="1" applyAlignment="1" applyProtection="1">
      <alignment horizontal="center" vertical="center" wrapText="1"/>
      <protection locked="0"/>
    </xf>
    <xf numFmtId="0" fontId="30" fillId="0" borderId="2" xfId="92" applyFont="1" applyFill="1" applyBorder="1" applyAlignment="1" applyProtection="1">
      <alignment horizontal="left" vertical="center" wrapText="1"/>
      <protection locked="0"/>
    </xf>
    <xf numFmtId="0" fontId="30" fillId="0" borderId="0" xfId="92" applyFont="1" applyFill="1" applyBorder="1" applyAlignment="1" applyProtection="1">
      <alignment horizontal="left" vertical="center" wrapText="1"/>
      <protection locked="0"/>
    </xf>
    <xf numFmtId="0" fontId="30" fillId="0" borderId="1" xfId="92" applyFont="1" applyFill="1" applyBorder="1" applyAlignment="1" applyProtection="1">
      <alignment horizontal="left" vertical="center" wrapText="1"/>
      <protection locked="0"/>
    </xf>
    <xf numFmtId="0" fontId="23" fillId="0" borderId="0" xfId="92" applyFont="1" applyFill="1" applyBorder="1" applyAlignment="1" applyProtection="1">
      <alignment vertical="center" wrapText="1"/>
      <protection locked="0" hidden="1"/>
    </xf>
    <xf numFmtId="0" fontId="83" fillId="43" borderId="25" xfId="139" applyFont="1" applyFill="1" applyBorder="1" applyAlignment="1" applyProtection="1">
      <alignment horizontal="center" vertical="center" wrapText="1"/>
      <protection locked="0" hidden="1"/>
    </xf>
    <xf numFmtId="0" fontId="83" fillId="43" borderId="14" xfId="139" applyFont="1" applyFill="1" applyBorder="1" applyAlignment="1" applyProtection="1">
      <alignment horizontal="center" vertical="center" wrapText="1"/>
      <protection locked="0" hidden="1"/>
    </xf>
    <xf numFmtId="0" fontId="38" fillId="0" borderId="0" xfId="92" applyFont="1" applyFill="1" applyBorder="1" applyAlignment="1" applyProtection="1">
      <alignment vertical="center" wrapText="1"/>
      <protection locked="0" hidden="1"/>
    </xf>
    <xf numFmtId="0" fontId="73" fillId="43" borderId="14" xfId="92" applyFont="1" applyFill="1" applyBorder="1" applyAlignment="1" applyProtection="1">
      <alignment horizontal="center" vertical="center" wrapText="1"/>
      <protection locked="0" hidden="1"/>
    </xf>
    <xf numFmtId="0" fontId="33" fillId="34" borderId="19" xfId="92" applyFont="1" applyFill="1" applyBorder="1" applyAlignment="1" applyProtection="1">
      <alignment horizontal="center" vertical="center" wrapText="1"/>
      <protection locked="0" hidden="1"/>
    </xf>
    <xf numFmtId="0" fontId="33" fillId="34" borderId="20" xfId="92" applyFont="1" applyFill="1" applyBorder="1" applyAlignment="1" applyProtection="1">
      <alignment horizontal="center" vertical="center" wrapText="1"/>
      <protection locked="0" hidden="1"/>
    </xf>
    <xf numFmtId="0" fontId="33" fillId="34" borderId="21" xfId="92" applyFont="1" applyFill="1" applyBorder="1" applyAlignment="1" applyProtection="1">
      <alignment horizontal="center" vertical="center" wrapText="1"/>
      <protection locked="0" hidden="1"/>
    </xf>
    <xf numFmtId="0" fontId="33" fillId="34" borderId="22" xfId="92" applyFont="1" applyFill="1" applyBorder="1" applyAlignment="1" applyProtection="1">
      <alignment horizontal="center" vertical="center" wrapText="1"/>
      <protection locked="0" hidden="1"/>
    </xf>
    <xf numFmtId="0" fontId="33" fillId="34" borderId="23" xfId="92" applyFont="1" applyFill="1" applyBorder="1" applyAlignment="1" applyProtection="1">
      <alignment horizontal="center" vertical="center" wrapText="1"/>
      <protection locked="0" hidden="1"/>
    </xf>
    <xf numFmtId="0" fontId="33" fillId="34" borderId="24" xfId="92" applyFont="1" applyFill="1" applyBorder="1" applyAlignment="1" applyProtection="1">
      <alignment horizontal="center" vertical="center" wrapText="1"/>
      <protection locked="0" hidden="1"/>
    </xf>
    <xf numFmtId="0" fontId="83" fillId="43" borderId="14" xfId="92" applyFont="1" applyFill="1" applyBorder="1" applyAlignment="1" applyProtection="1">
      <alignment horizontal="center" vertical="center" wrapText="1"/>
      <protection locked="0" hidden="1"/>
    </xf>
    <xf numFmtId="0" fontId="83" fillId="43" borderId="26" xfId="92" applyFont="1" applyFill="1" applyBorder="1" applyAlignment="1" applyProtection="1">
      <alignment horizontal="center" vertical="center" wrapText="1"/>
      <protection locked="0" hidden="1"/>
    </xf>
    <xf numFmtId="0" fontId="33" fillId="34" borderId="16" xfId="92" applyFont="1" applyFill="1" applyBorder="1" applyAlignment="1" applyProtection="1">
      <alignment horizontal="center" vertical="center" wrapText="1"/>
      <protection locked="0" hidden="1"/>
    </xf>
    <xf numFmtId="0" fontId="33" fillId="34" borderId="2" xfId="92" applyFont="1" applyFill="1" applyBorder="1" applyAlignment="1" applyProtection="1">
      <alignment horizontal="center" vertical="center" wrapText="1"/>
      <protection locked="0" hidden="1"/>
    </xf>
    <xf numFmtId="0" fontId="33" fillId="34" borderId="17" xfId="92" applyFont="1" applyFill="1" applyBorder="1" applyAlignment="1" applyProtection="1">
      <alignment horizontal="center" vertical="center" wrapText="1"/>
      <protection locked="0" hidden="1"/>
    </xf>
    <xf numFmtId="0" fontId="33" fillId="34" borderId="11" xfId="92" applyFont="1" applyFill="1" applyBorder="1" applyAlignment="1" applyProtection="1">
      <alignment horizontal="center" vertical="center" wrapText="1"/>
      <protection locked="0" hidden="1"/>
    </xf>
    <xf numFmtId="0" fontId="33" fillId="34" borderId="1" xfId="92" applyFont="1" applyFill="1" applyBorder="1" applyAlignment="1" applyProtection="1">
      <alignment horizontal="center" vertical="center" wrapText="1"/>
      <protection locked="0" hidden="1"/>
    </xf>
    <xf numFmtId="0" fontId="33" fillId="34" borderId="18" xfId="92" applyFont="1" applyFill="1" applyBorder="1" applyAlignment="1" applyProtection="1">
      <alignment horizontal="center" vertical="center" wrapText="1"/>
      <protection locked="0" hidden="1"/>
    </xf>
    <xf numFmtId="0" fontId="85" fillId="0" borderId="0" xfId="92" applyFont="1" applyFill="1" applyBorder="1" applyAlignment="1" applyProtection="1">
      <alignment vertical="center" wrapText="1"/>
      <protection locked="0" hidden="1"/>
    </xf>
    <xf numFmtId="0" fontId="24" fillId="0" borderId="0" xfId="92" applyFont="1" applyFill="1" applyBorder="1" applyAlignment="1" applyProtection="1">
      <alignment vertical="center" wrapText="1"/>
      <protection locked="0" hidden="1"/>
    </xf>
    <xf numFmtId="0" fontId="37" fillId="0" borderId="0" xfId="92" applyFont="1" applyFill="1" applyBorder="1" applyAlignment="1" applyProtection="1">
      <alignment horizontal="center" vertical="center" wrapText="1"/>
      <protection locked="0" hidden="1"/>
    </xf>
    <xf numFmtId="0" fontId="37" fillId="0" borderId="0" xfId="92" applyFont="1" applyFill="1" applyBorder="1" applyAlignment="1" applyProtection="1">
      <alignment vertical="center" wrapText="1"/>
      <protection locked="0" hidden="1"/>
    </xf>
    <xf numFmtId="0" fontId="24" fillId="0" borderId="0" xfId="92" applyFont="1" applyFill="1" applyBorder="1" applyAlignment="1" applyProtection="1">
      <alignment horizontal="justify" vertical="justify" wrapText="1"/>
      <protection locked="0" hidden="1"/>
    </xf>
    <xf numFmtId="0" fontId="84" fillId="43" borderId="14" xfId="92" applyFont="1" applyFill="1" applyBorder="1" applyAlignment="1">
      <alignment horizontal="center" vertical="center" wrapText="1"/>
    </xf>
    <xf numFmtId="0" fontId="24" fillId="0" borderId="0" xfId="92" applyFont="1" applyBorder="1" applyAlignment="1">
      <alignment horizontal="left" vertical="top" wrapText="1"/>
    </xf>
    <xf numFmtId="0" fontId="24" fillId="0" borderId="0" xfId="92" applyFont="1" applyBorder="1" applyAlignment="1">
      <alignment horizontal="left" wrapText="1"/>
    </xf>
    <xf numFmtId="0" fontId="41" fillId="42" borderId="16" xfId="92" applyFont="1" applyFill="1" applyBorder="1" applyAlignment="1" applyProtection="1">
      <alignment horizontal="left" vertical="center" wrapText="1"/>
      <protection locked="0" hidden="1"/>
    </xf>
    <xf numFmtId="0" fontId="41" fillId="42" borderId="2" xfId="92" applyFont="1" applyFill="1" applyBorder="1" applyAlignment="1" applyProtection="1">
      <alignment horizontal="left" vertical="center" wrapText="1"/>
      <protection locked="0" hidden="1"/>
    </xf>
    <xf numFmtId="0" fontId="41" fillId="42" borderId="1" xfId="92" applyFont="1" applyFill="1" applyBorder="1" applyAlignment="1" applyProtection="1">
      <alignment horizontal="left" vertical="center" wrapText="1"/>
      <protection locked="0" hidden="1"/>
    </xf>
    <xf numFmtId="0" fontId="47" fillId="42" borderId="25" xfId="92" applyFont="1" applyFill="1" applyBorder="1" applyAlignment="1" applyProtection="1">
      <alignment horizontal="left" vertical="center" wrapText="1"/>
      <protection locked="0" hidden="1"/>
    </xf>
    <xf numFmtId="0" fontId="47" fillId="42" borderId="14" xfId="92" applyFont="1" applyFill="1" applyBorder="1" applyAlignment="1" applyProtection="1">
      <alignment horizontal="left" vertical="center" wrapText="1"/>
      <protection locked="0" hidden="1"/>
    </xf>
    <xf numFmtId="0" fontId="47" fillId="42" borderId="26" xfId="92" applyFont="1" applyFill="1" applyBorder="1" applyAlignment="1" applyProtection="1">
      <alignment horizontal="left" vertical="center" wrapText="1"/>
      <protection locked="0" hidden="1"/>
    </xf>
    <xf numFmtId="0" fontId="75" fillId="42" borderId="2" xfId="92" applyFont="1" applyFill="1" applyBorder="1" applyAlignment="1" applyProtection="1">
      <alignment horizontal="left" vertical="center" wrapText="1"/>
      <protection locked="0" hidden="1"/>
    </xf>
    <xf numFmtId="0" fontId="75" fillId="42" borderId="1" xfId="92" applyFont="1" applyFill="1" applyBorder="1" applyAlignment="1" applyProtection="1">
      <alignment horizontal="center" vertical="center" wrapText="1"/>
      <protection locked="0" hidden="1"/>
    </xf>
    <xf numFmtId="0" fontId="20" fillId="42" borderId="14" xfId="0" applyFont="1" applyFill="1" applyBorder="1" applyAlignment="1" applyProtection="1">
      <alignment horizontal="left" vertical="center" wrapText="1"/>
      <protection locked="0"/>
    </xf>
    <xf numFmtId="0" fontId="20" fillId="42" borderId="14" xfId="92" applyFont="1" applyFill="1" applyBorder="1" applyAlignment="1" applyProtection="1">
      <alignment horizontal="left" vertical="center" wrapText="1"/>
      <protection locked="0"/>
    </xf>
    <xf numFmtId="0" fontId="3" fillId="0" borderId="2" xfId="92" applyFont="1" applyFill="1" applyBorder="1" applyAlignment="1" applyProtection="1">
      <alignment horizontal="left" vertical="top" wrapText="1"/>
      <protection locked="0"/>
    </xf>
    <xf numFmtId="0" fontId="3" fillId="0" borderId="0" xfId="92" applyFont="1" applyFill="1" applyBorder="1" applyAlignment="1" applyProtection="1">
      <alignment horizontal="left" vertical="top" wrapText="1"/>
      <protection locked="0"/>
    </xf>
    <xf numFmtId="0" fontId="3" fillId="0" borderId="1" xfId="92" applyFont="1" applyFill="1" applyBorder="1" applyAlignment="1" applyProtection="1">
      <alignment horizontal="left" vertical="top" wrapText="1"/>
      <protection locked="0"/>
    </xf>
    <xf numFmtId="0" fontId="40" fillId="41" borderId="2" xfId="139" applyFont="1" applyFill="1" applyBorder="1" applyAlignment="1" applyProtection="1">
      <alignment horizontal="center" vertical="center"/>
      <protection locked="0" hidden="1"/>
    </xf>
    <xf numFmtId="0" fontId="40" fillId="41" borderId="2" xfId="92" applyFont="1" applyFill="1" applyBorder="1" applyAlignment="1" applyProtection="1">
      <alignment horizontal="center" vertical="center"/>
      <protection locked="0" hidden="1"/>
    </xf>
    <xf numFmtId="0" fontId="40" fillId="41" borderId="2" xfId="139" applyFont="1" applyFill="1" applyBorder="1" applyAlignment="1" applyProtection="1">
      <alignment horizontal="left" vertical="center"/>
      <protection locked="0" hidden="1"/>
    </xf>
    <xf numFmtId="0" fontId="22" fillId="41" borderId="2" xfId="92" applyFont="1" applyFill="1" applyBorder="1" applyAlignment="1" applyProtection="1">
      <alignment horizontal="center" vertical="center"/>
      <protection locked="0" hidden="1"/>
    </xf>
    <xf numFmtId="0" fontId="86" fillId="41" borderId="2" xfId="92" applyFont="1" applyFill="1" applyBorder="1" applyAlignment="1" applyProtection="1">
      <alignment horizontal="center" vertical="center"/>
      <protection locked="0" hidden="1"/>
    </xf>
    <xf numFmtId="0" fontId="89" fillId="0" borderId="0" xfId="139" applyFont="1" applyFill="1" applyAlignment="1" applyProtection="1">
      <alignment horizontal="left"/>
      <protection locked="0"/>
    </xf>
    <xf numFmtId="164" fontId="75" fillId="0" borderId="0" xfId="92" applyNumberFormat="1" applyFont="1" applyFill="1" applyAlignment="1" applyProtection="1">
      <alignment horizontal="center"/>
      <protection hidden="1"/>
    </xf>
    <xf numFmtId="0" fontId="1" fillId="0" borderId="0" xfId="92" applyFont="1" applyAlignment="1" applyProtection="1">
      <protection hidden="1"/>
    </xf>
    <xf numFmtId="0" fontId="46" fillId="42" borderId="14" xfId="139" applyFont="1" applyFill="1" applyBorder="1" applyAlignment="1" applyProtection="1">
      <alignment horizontal="left" vertical="center" wrapText="1"/>
      <protection locked="0"/>
    </xf>
    <xf numFmtId="164" fontId="75" fillId="0" borderId="0" xfId="92" applyNumberFormat="1" applyFont="1" applyAlignment="1" applyProtection="1">
      <alignment horizontal="right"/>
      <protection hidden="1"/>
    </xf>
    <xf numFmtId="0" fontId="46" fillId="42" borderId="14" xfId="139" applyFont="1" applyFill="1" applyBorder="1" applyAlignment="1" applyProtection="1">
      <alignment horizontal="left" vertical="center" wrapText="1"/>
      <protection locked="0" hidden="1"/>
    </xf>
    <xf numFmtId="0" fontId="47" fillId="42" borderId="25" xfId="92" applyFont="1" applyFill="1" applyBorder="1" applyAlignment="1" applyProtection="1">
      <alignment horizontal="left" vertical="center" wrapText="1"/>
      <protection locked="0"/>
    </xf>
    <xf numFmtId="0" fontId="47" fillId="42" borderId="14" xfId="92" applyFont="1" applyFill="1" applyBorder="1" applyAlignment="1" applyProtection="1">
      <alignment horizontal="left" vertical="center" wrapText="1"/>
      <protection locked="0"/>
    </xf>
    <xf numFmtId="0" fontId="47" fillId="42" borderId="26" xfId="92" applyFont="1" applyFill="1" applyBorder="1" applyAlignment="1" applyProtection="1">
      <alignment horizontal="left" vertical="center" wrapText="1"/>
      <protection locked="0"/>
    </xf>
    <xf numFmtId="0" fontId="75" fillId="42" borderId="1" xfId="92" applyFont="1" applyFill="1" applyBorder="1" applyAlignment="1" applyProtection="1">
      <alignment horizontal="left" vertical="center" wrapText="1"/>
      <protection locked="0" hidden="1"/>
    </xf>
    <xf numFmtId="0" fontId="52" fillId="41" borderId="2" xfId="139" applyFont="1" applyFill="1" applyBorder="1" applyAlignment="1" applyProtection="1">
      <alignment horizontal="center" vertical="center"/>
      <protection locked="0" hidden="1"/>
    </xf>
    <xf numFmtId="0" fontId="22" fillId="41" borderId="2" xfId="92" applyFont="1" applyFill="1" applyBorder="1" applyAlignment="1" applyProtection="1">
      <alignment horizontal="left" vertical="center"/>
      <protection locked="0" hidden="1"/>
    </xf>
  </cellXfs>
  <cellStyles count="219">
    <cellStyle name="20% - Акцент1 2" xfId="1"/>
    <cellStyle name="20% - Акцент1 3" xfId="2"/>
    <cellStyle name="20% - Акцент1 4" xfId="3"/>
    <cellStyle name="20% - Акцент1 5" xfId="4"/>
    <cellStyle name="20% - Акцент1 6" xfId="5"/>
    <cellStyle name="20% - Акцент2 2" xfId="6"/>
    <cellStyle name="20% - Акцент2 3" xfId="7"/>
    <cellStyle name="20% - Акцент2 4" xfId="8"/>
    <cellStyle name="20% - Акцент2 5" xfId="9"/>
    <cellStyle name="20% - Акцент2 6" xfId="10"/>
    <cellStyle name="20% - Акцент3 2" xfId="11"/>
    <cellStyle name="20% - Акцент3 3" xfId="12"/>
    <cellStyle name="20% - Акцент3 4" xfId="13"/>
    <cellStyle name="20% - Акцент3 5" xfId="14"/>
    <cellStyle name="20% - Акцент3 6" xfId="15"/>
    <cellStyle name="20% - Акцент4 2" xfId="16"/>
    <cellStyle name="20% - Акцент4 3" xfId="17"/>
    <cellStyle name="20% - Акцент4 4" xfId="18"/>
    <cellStyle name="20% - Акцент4 5" xfId="19"/>
    <cellStyle name="20% - Акцент4 6" xfId="20"/>
    <cellStyle name="20% - Акцент5 2" xfId="21"/>
    <cellStyle name="20% - Акцент5 3" xfId="22"/>
    <cellStyle name="20% - Акцент5 4" xfId="23"/>
    <cellStyle name="20% - Акцент5 5" xfId="24"/>
    <cellStyle name="20% - Акцент5 6" xfId="25"/>
    <cellStyle name="20% - Акцент6 2" xfId="26"/>
    <cellStyle name="20% - Акцент6 3" xfId="27"/>
    <cellStyle name="20% - Акцент6 4" xfId="28"/>
    <cellStyle name="20% - Акцент6 5" xfId="29"/>
    <cellStyle name="20% - Акцент6 6" xfId="30"/>
    <cellStyle name="40% - Акцент1 2" xfId="31"/>
    <cellStyle name="40% - Акцент1 3" xfId="32"/>
    <cellStyle name="40% - Акцент1 4" xfId="33"/>
    <cellStyle name="40% - Акцент1 5" xfId="34"/>
    <cellStyle name="40% - Акцент1 6" xfId="35"/>
    <cellStyle name="40% - Акцент2 2" xfId="36"/>
    <cellStyle name="40% - Акцент2 3" xfId="37"/>
    <cellStyle name="40% - Акцент2 4" xfId="38"/>
    <cellStyle name="40% - Акцент2 5" xfId="39"/>
    <cellStyle name="40% - Акцент2 6" xfId="40"/>
    <cellStyle name="40% - Акцент3 2" xfId="41"/>
    <cellStyle name="40% - Акцент3 3" xfId="42"/>
    <cellStyle name="40% - Акцент3 4" xfId="43"/>
    <cellStyle name="40% - Акцент3 5" xfId="44"/>
    <cellStyle name="40% - Акцент3 6" xfId="45"/>
    <cellStyle name="40% - Акцент4 2" xfId="46"/>
    <cellStyle name="40% - Акцент4 3" xfId="47"/>
    <cellStyle name="40% - Акцент4 4" xfId="48"/>
    <cellStyle name="40% - Акцент4 5" xfId="49"/>
    <cellStyle name="40% - Акцент4 6" xfId="50"/>
    <cellStyle name="40% - Акцент5 2" xfId="51"/>
    <cellStyle name="40% - Акцент5 3" xfId="52"/>
    <cellStyle name="40% - Акцент5 4" xfId="53"/>
    <cellStyle name="40% - Акцент5 5" xfId="54"/>
    <cellStyle name="40% - Акцент5 6" xfId="55"/>
    <cellStyle name="40% - Акцент6 2" xfId="56"/>
    <cellStyle name="40% - Акцент6 3" xfId="57"/>
    <cellStyle name="40% - Акцент6 4" xfId="58"/>
    <cellStyle name="40% - Акцент6 5" xfId="59"/>
    <cellStyle name="40% - Акцент6 6" xfId="60"/>
    <cellStyle name="60% - Акцент1 2" xfId="61"/>
    <cellStyle name="60% - Акцент1 3" xfId="62"/>
    <cellStyle name="60% - Акцент1 4" xfId="63"/>
    <cellStyle name="60% - Акцент1 5" xfId="64"/>
    <cellStyle name="60% - Акцент1 6" xfId="65"/>
    <cellStyle name="60% - Акцент2 2" xfId="66"/>
    <cellStyle name="60% - Акцент2 3" xfId="67"/>
    <cellStyle name="60% - Акцент2 4" xfId="68"/>
    <cellStyle name="60% - Акцент2 5" xfId="69"/>
    <cellStyle name="60% - Акцент2 6" xfId="70"/>
    <cellStyle name="60% - Акцент3 2" xfId="71"/>
    <cellStyle name="60% - Акцент3 3" xfId="72"/>
    <cellStyle name="60% - Акцент3 4" xfId="73"/>
    <cellStyle name="60% - Акцент3 5" xfId="74"/>
    <cellStyle name="60% - Акцент3 6" xfId="75"/>
    <cellStyle name="60% - Акцент4 2" xfId="76"/>
    <cellStyle name="60% - Акцент4 3" xfId="77"/>
    <cellStyle name="60% - Акцент4 4" xfId="78"/>
    <cellStyle name="60% - Акцент4 5" xfId="79"/>
    <cellStyle name="60% - Акцент4 6" xfId="80"/>
    <cellStyle name="60% - Акцент5 2" xfId="81"/>
    <cellStyle name="60% - Акцент5 3" xfId="82"/>
    <cellStyle name="60% - Акцент5 4" xfId="83"/>
    <cellStyle name="60% - Акцент5 5" xfId="84"/>
    <cellStyle name="60% - Акцент5 6" xfId="85"/>
    <cellStyle name="60% - Акцент6 2" xfId="86"/>
    <cellStyle name="60% - Акцент6 3" xfId="87"/>
    <cellStyle name="60% - Акцент6 4" xfId="88"/>
    <cellStyle name="60% - Акцент6 5" xfId="89"/>
    <cellStyle name="60% - Акцент6 6" xfId="90"/>
    <cellStyle name="Hyperlink 2" xfId="91"/>
    <cellStyle name="Normal 2" xfId="92"/>
    <cellStyle name="Normal 3" xfId="93"/>
    <cellStyle name="Акцент1 2" xfId="94"/>
    <cellStyle name="Акцент1 3" xfId="95"/>
    <cellStyle name="Акцент1 4" xfId="96"/>
    <cellStyle name="Акцент1 5" xfId="97"/>
    <cellStyle name="Акцент1 6" xfId="98"/>
    <cellStyle name="Акцент2 2" xfId="99"/>
    <cellStyle name="Акцент2 3" xfId="100"/>
    <cellStyle name="Акцент2 4" xfId="101"/>
    <cellStyle name="Акцент2 5" xfId="102"/>
    <cellStyle name="Акцент2 6" xfId="103"/>
    <cellStyle name="Акцент3 2" xfId="104"/>
    <cellStyle name="Акцент3 3" xfId="105"/>
    <cellStyle name="Акцент3 4" xfId="106"/>
    <cellStyle name="Акцент3 5" xfId="107"/>
    <cellStyle name="Акцент3 6" xfId="108"/>
    <cellStyle name="Акцент4 2" xfId="109"/>
    <cellStyle name="Акцент4 3" xfId="110"/>
    <cellStyle name="Акцент4 4" xfId="111"/>
    <cellStyle name="Акцент4 5" xfId="112"/>
    <cellStyle name="Акцент4 6" xfId="113"/>
    <cellStyle name="Акцент5 2" xfId="114"/>
    <cellStyle name="Акцент5 3" xfId="115"/>
    <cellStyle name="Акцент5 4" xfId="116"/>
    <cellStyle name="Акцент5 5" xfId="117"/>
    <cellStyle name="Акцент5 6" xfId="118"/>
    <cellStyle name="Акцент6 2" xfId="119"/>
    <cellStyle name="Акцент6 3" xfId="120"/>
    <cellStyle name="Акцент6 4" xfId="121"/>
    <cellStyle name="Акцент6 5" xfId="122"/>
    <cellStyle name="Акцент6 6" xfId="123"/>
    <cellStyle name="Ввод  2" xfId="124"/>
    <cellStyle name="Ввод  3" xfId="125"/>
    <cellStyle name="Ввод  4" xfId="126"/>
    <cellStyle name="Ввод  5" xfId="127"/>
    <cellStyle name="Ввод  6" xfId="128"/>
    <cellStyle name="Вывод 2" xfId="129"/>
    <cellStyle name="Вывод 3" xfId="130"/>
    <cellStyle name="Вывод 4" xfId="131"/>
    <cellStyle name="Вывод 5" xfId="132"/>
    <cellStyle name="Вывод 6" xfId="133"/>
    <cellStyle name="Вычисление 2" xfId="134"/>
    <cellStyle name="Вычисление 3" xfId="135"/>
    <cellStyle name="Вычисление 4" xfId="136"/>
    <cellStyle name="Вычисление 5" xfId="137"/>
    <cellStyle name="Вычисление 6" xfId="138"/>
    <cellStyle name="Гиперссылка" xfId="139" builtinId="8"/>
    <cellStyle name="Заголовок 1 2" xfId="140"/>
    <cellStyle name="Заголовок 1 3" xfId="141"/>
    <cellStyle name="Заголовок 1 4" xfId="142"/>
    <cellStyle name="Заголовок 1 5" xfId="143"/>
    <cellStyle name="Заголовок 1 6" xfId="144"/>
    <cellStyle name="Заголовок 2 2" xfId="145"/>
    <cellStyle name="Заголовок 2 3" xfId="146"/>
    <cellStyle name="Заголовок 2 4" xfId="147"/>
    <cellStyle name="Заголовок 2 5" xfId="148"/>
    <cellStyle name="Заголовок 2 6" xfId="149"/>
    <cellStyle name="Заголовок 3 2" xfId="150"/>
    <cellStyle name="Заголовок 3 3" xfId="151"/>
    <cellStyle name="Заголовок 3 4" xfId="152"/>
    <cellStyle name="Заголовок 3 5" xfId="153"/>
    <cellStyle name="Заголовок 3 6" xfId="154"/>
    <cellStyle name="Заголовок 4 2" xfId="155"/>
    <cellStyle name="Заголовок 4 3" xfId="156"/>
    <cellStyle name="Заголовок 4 4" xfId="157"/>
    <cellStyle name="Заголовок 4 5" xfId="158"/>
    <cellStyle name="Заголовок 4 6" xfId="159"/>
    <cellStyle name="Итог 2" xfId="160"/>
    <cellStyle name="Итог 3" xfId="161"/>
    <cellStyle name="Итог 4" xfId="162"/>
    <cellStyle name="Итог 5" xfId="163"/>
    <cellStyle name="Итог 6" xfId="164"/>
    <cellStyle name="Контрольная ячейка 2" xfId="165"/>
    <cellStyle name="Контрольная ячейка 3" xfId="166"/>
    <cellStyle name="Контрольная ячейка 4" xfId="167"/>
    <cellStyle name="Контрольная ячейка 5" xfId="168"/>
    <cellStyle name="Контрольная ячейка 6" xfId="169"/>
    <cellStyle name="Название" xfId="170" builtinId="15" customBuiltin="1"/>
    <cellStyle name="Нейтральный 2" xfId="171"/>
    <cellStyle name="Нейтральный 3" xfId="172"/>
    <cellStyle name="Нейтральный 4" xfId="173"/>
    <cellStyle name="Нейтральный 5" xfId="174"/>
    <cellStyle name="Нейтральный 6" xfId="175"/>
    <cellStyle name="Обычный" xfId="0" builtinId="0"/>
    <cellStyle name="Обычный 10" xfId="176"/>
    <cellStyle name="Обычный 11" xfId="177"/>
    <cellStyle name="Обычный 12" xfId="178"/>
    <cellStyle name="Обычный 2" xfId="179"/>
    <cellStyle name="Обычный 2 2" xfId="180"/>
    <cellStyle name="Обычный 4" xfId="181"/>
    <cellStyle name="Обычный 5" xfId="182"/>
    <cellStyle name="Обычный 6" xfId="183"/>
    <cellStyle name="Обычный 7" xfId="184"/>
    <cellStyle name="Обычный 8" xfId="185"/>
    <cellStyle name="Обычный 9" xfId="186"/>
    <cellStyle name="Плохой 2" xfId="187"/>
    <cellStyle name="Плохой 3" xfId="188"/>
    <cellStyle name="Плохой 4" xfId="189"/>
    <cellStyle name="Плохой 5" xfId="190"/>
    <cellStyle name="Плохой 6" xfId="191"/>
    <cellStyle name="Пояснение 2" xfId="192"/>
    <cellStyle name="Пояснение 3" xfId="193"/>
    <cellStyle name="Пояснение 4" xfId="194"/>
    <cellStyle name="Пояснение 5" xfId="195"/>
    <cellStyle name="Пояснение 6" xfId="196"/>
    <cellStyle name="Примечание 2" xfId="197"/>
    <cellStyle name="Примечание 3" xfId="198"/>
    <cellStyle name="Примечание 4" xfId="199"/>
    <cellStyle name="Примечание 5" xfId="200"/>
    <cellStyle name="Примечание 6" xfId="201"/>
    <cellStyle name="Процентный" xfId="202" builtinId="5"/>
    <cellStyle name="Процентный 2" xfId="203"/>
    <cellStyle name="Связанная ячейка 2" xfId="204"/>
    <cellStyle name="Связанная ячейка 3" xfId="205"/>
    <cellStyle name="Связанная ячейка 4" xfId="206"/>
    <cellStyle name="Связанная ячейка 5" xfId="207"/>
    <cellStyle name="Связанная ячейка 6" xfId="208"/>
    <cellStyle name="Текст предупреждения 2" xfId="209"/>
    <cellStyle name="Текст предупреждения 3" xfId="210"/>
    <cellStyle name="Текст предупреждения 4" xfId="211"/>
    <cellStyle name="Текст предупреждения 5" xfId="212"/>
    <cellStyle name="Текст предупреждения 6" xfId="213"/>
    <cellStyle name="Хороший 2" xfId="214"/>
    <cellStyle name="Хороший 3" xfId="215"/>
    <cellStyle name="Хороший 4" xfId="216"/>
    <cellStyle name="Хороший 5" xfId="217"/>
    <cellStyle name="Хороший 6" xfId="21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1.jpeg"/><Relationship Id="rId1" Type="http://schemas.openxmlformats.org/officeDocument/2006/relationships/image" Target="../media/image6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5" Type="http://schemas.openxmlformats.org/officeDocument/2006/relationships/image" Target="../media/image12.jpe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26.jpeg"/><Relationship Id="rId18" Type="http://schemas.openxmlformats.org/officeDocument/2006/relationships/image" Target="../media/image31.jpeg"/><Relationship Id="rId3" Type="http://schemas.openxmlformats.org/officeDocument/2006/relationships/image" Target="../media/image16.jpeg"/><Relationship Id="rId21" Type="http://schemas.openxmlformats.org/officeDocument/2006/relationships/image" Target="../media/image34.jpeg"/><Relationship Id="rId7" Type="http://schemas.openxmlformats.org/officeDocument/2006/relationships/image" Target="../media/image20.jpeg"/><Relationship Id="rId12" Type="http://schemas.openxmlformats.org/officeDocument/2006/relationships/image" Target="../media/image25.jpeg"/><Relationship Id="rId17" Type="http://schemas.openxmlformats.org/officeDocument/2006/relationships/image" Target="../media/image30.jpeg"/><Relationship Id="rId2" Type="http://schemas.openxmlformats.org/officeDocument/2006/relationships/image" Target="../media/image15.jpeg"/><Relationship Id="rId16" Type="http://schemas.openxmlformats.org/officeDocument/2006/relationships/image" Target="../media/image29.jpeg"/><Relationship Id="rId20" Type="http://schemas.openxmlformats.org/officeDocument/2006/relationships/image" Target="../media/image33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11" Type="http://schemas.openxmlformats.org/officeDocument/2006/relationships/image" Target="../media/image24.jpeg"/><Relationship Id="rId5" Type="http://schemas.openxmlformats.org/officeDocument/2006/relationships/image" Target="../media/image18.jpeg"/><Relationship Id="rId15" Type="http://schemas.openxmlformats.org/officeDocument/2006/relationships/image" Target="../media/image28.jpeg"/><Relationship Id="rId23" Type="http://schemas.openxmlformats.org/officeDocument/2006/relationships/image" Target="../media/image36.png"/><Relationship Id="rId10" Type="http://schemas.openxmlformats.org/officeDocument/2006/relationships/image" Target="../media/image23.jpeg"/><Relationship Id="rId19" Type="http://schemas.openxmlformats.org/officeDocument/2006/relationships/image" Target="../media/image32.jpeg"/><Relationship Id="rId4" Type="http://schemas.openxmlformats.org/officeDocument/2006/relationships/image" Target="../media/image17.jpeg"/><Relationship Id="rId9" Type="http://schemas.openxmlformats.org/officeDocument/2006/relationships/image" Target="../media/image22.jpeg"/><Relationship Id="rId14" Type="http://schemas.openxmlformats.org/officeDocument/2006/relationships/image" Target="../media/image27.jpeg"/><Relationship Id="rId22" Type="http://schemas.openxmlformats.org/officeDocument/2006/relationships/image" Target="../media/image3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jpeg"/><Relationship Id="rId3" Type="http://schemas.openxmlformats.org/officeDocument/2006/relationships/image" Target="../media/image39.jpeg"/><Relationship Id="rId7" Type="http://schemas.openxmlformats.org/officeDocument/2006/relationships/image" Target="../media/image43.jpeg"/><Relationship Id="rId2" Type="http://schemas.openxmlformats.org/officeDocument/2006/relationships/image" Target="../media/image38.jpeg"/><Relationship Id="rId1" Type="http://schemas.openxmlformats.org/officeDocument/2006/relationships/image" Target="../media/image37.jpeg"/><Relationship Id="rId6" Type="http://schemas.openxmlformats.org/officeDocument/2006/relationships/image" Target="../media/image42.jpeg"/><Relationship Id="rId5" Type="http://schemas.openxmlformats.org/officeDocument/2006/relationships/image" Target="../media/image41.jpeg"/><Relationship Id="rId4" Type="http://schemas.openxmlformats.org/officeDocument/2006/relationships/image" Target="../media/image40.jpeg"/><Relationship Id="rId9" Type="http://schemas.openxmlformats.org/officeDocument/2006/relationships/image" Target="../media/image4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jpeg"/><Relationship Id="rId3" Type="http://schemas.openxmlformats.org/officeDocument/2006/relationships/image" Target="../media/image48.png"/><Relationship Id="rId7" Type="http://schemas.openxmlformats.org/officeDocument/2006/relationships/image" Target="../media/image52.jpeg"/><Relationship Id="rId2" Type="http://schemas.openxmlformats.org/officeDocument/2006/relationships/image" Target="../media/image47.png"/><Relationship Id="rId1" Type="http://schemas.openxmlformats.org/officeDocument/2006/relationships/image" Target="../media/image46.png"/><Relationship Id="rId6" Type="http://schemas.openxmlformats.org/officeDocument/2006/relationships/image" Target="../media/image51.jpeg"/><Relationship Id="rId5" Type="http://schemas.openxmlformats.org/officeDocument/2006/relationships/image" Target="../media/image50.jpeg"/><Relationship Id="rId4" Type="http://schemas.openxmlformats.org/officeDocument/2006/relationships/image" Target="../media/image4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jpeg"/><Relationship Id="rId2" Type="http://schemas.openxmlformats.org/officeDocument/2006/relationships/image" Target="../media/image55.jpeg"/><Relationship Id="rId1" Type="http://schemas.openxmlformats.org/officeDocument/2006/relationships/image" Target="../media/image54.jpeg"/><Relationship Id="rId5" Type="http://schemas.openxmlformats.org/officeDocument/2006/relationships/image" Target="../media/image58.jpeg"/><Relationship Id="rId4" Type="http://schemas.openxmlformats.org/officeDocument/2006/relationships/image" Target="../media/image57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jpeg"/><Relationship Id="rId2" Type="http://schemas.openxmlformats.org/officeDocument/2006/relationships/image" Target="../media/image55.jpeg"/><Relationship Id="rId1" Type="http://schemas.openxmlformats.org/officeDocument/2006/relationships/image" Target="../media/image54.jpeg"/><Relationship Id="rId5" Type="http://schemas.openxmlformats.org/officeDocument/2006/relationships/image" Target="../media/image58.jpeg"/><Relationship Id="rId4" Type="http://schemas.openxmlformats.org/officeDocument/2006/relationships/image" Target="../media/image5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5</xdr:row>
      <xdr:rowOff>19050</xdr:rowOff>
    </xdr:from>
    <xdr:to>
      <xdr:col>2</xdr:col>
      <xdr:colOff>114300</xdr:colOff>
      <xdr:row>5</xdr:row>
      <xdr:rowOff>752475</xdr:rowOff>
    </xdr:to>
    <xdr:pic>
      <xdr:nvPicPr>
        <xdr:cNvPr id="119420" name="Picture 1024" descr="Оконные и дверные роллетные системы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953" r="1682"/>
        <a:stretch>
          <a:fillRect/>
        </a:stretch>
      </xdr:blipFill>
      <xdr:spPr bwMode="auto">
        <a:xfrm>
          <a:off x="66675" y="1685925"/>
          <a:ext cx="7524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</xdr:row>
      <xdr:rowOff>752475</xdr:rowOff>
    </xdr:from>
    <xdr:to>
      <xdr:col>2</xdr:col>
      <xdr:colOff>142875</xdr:colOff>
      <xdr:row>6</xdr:row>
      <xdr:rowOff>742950</xdr:rowOff>
    </xdr:to>
    <xdr:pic>
      <xdr:nvPicPr>
        <xdr:cNvPr id="119421" name="Picture 1025" descr="Оконные и дверные роллетные системы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675" y="2419350"/>
          <a:ext cx="7810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</xdr:row>
      <xdr:rowOff>762000</xdr:rowOff>
    </xdr:from>
    <xdr:to>
      <xdr:col>2</xdr:col>
      <xdr:colOff>123825</xdr:colOff>
      <xdr:row>7</xdr:row>
      <xdr:rowOff>742950</xdr:rowOff>
    </xdr:to>
    <xdr:pic>
      <xdr:nvPicPr>
        <xdr:cNvPr id="119422" name="Picture 1029" descr="Оконные и дверные роллетные системы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675" y="3190875"/>
          <a:ext cx="7620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171450</xdr:colOff>
      <xdr:row>5</xdr:row>
      <xdr:rowOff>19050</xdr:rowOff>
    </xdr:from>
    <xdr:to>
      <xdr:col>19</xdr:col>
      <xdr:colOff>200025</xdr:colOff>
      <xdr:row>6</xdr:row>
      <xdr:rowOff>0</xdr:rowOff>
    </xdr:to>
    <xdr:pic>
      <xdr:nvPicPr>
        <xdr:cNvPr id="119423" name="Рисунок 21" descr="ico_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1547" r="2411"/>
        <a:stretch>
          <a:fillRect/>
        </a:stretch>
      </xdr:blipFill>
      <xdr:spPr bwMode="auto">
        <a:xfrm>
          <a:off x="5848350" y="1685925"/>
          <a:ext cx="7334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123825</xdr:colOff>
      <xdr:row>6</xdr:row>
      <xdr:rowOff>19050</xdr:rowOff>
    </xdr:from>
    <xdr:to>
      <xdr:col>19</xdr:col>
      <xdr:colOff>266700</xdr:colOff>
      <xdr:row>7</xdr:row>
      <xdr:rowOff>9525</xdr:rowOff>
    </xdr:to>
    <xdr:pic>
      <xdr:nvPicPr>
        <xdr:cNvPr id="119424" name="Рисунок 22" descr="ico_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00725" y="2447925"/>
          <a:ext cx="8477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152400</xdr:colOff>
      <xdr:row>6</xdr:row>
      <xdr:rowOff>752475</xdr:rowOff>
    </xdr:from>
    <xdr:to>
      <xdr:col>19</xdr:col>
      <xdr:colOff>209550</xdr:colOff>
      <xdr:row>7</xdr:row>
      <xdr:rowOff>752475</xdr:rowOff>
    </xdr:to>
    <xdr:pic>
      <xdr:nvPicPr>
        <xdr:cNvPr id="119425" name="Рисунок 23" descr="ico_4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29300" y="318135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8</xdr:row>
      <xdr:rowOff>0</xdr:rowOff>
    </xdr:from>
    <xdr:to>
      <xdr:col>0</xdr:col>
      <xdr:colOff>466725</xdr:colOff>
      <xdr:row>8</xdr:row>
      <xdr:rowOff>447675</xdr:rowOff>
    </xdr:to>
    <xdr:pic>
      <xdr:nvPicPr>
        <xdr:cNvPr id="111941" name="Рисунок 8" descr="n1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743075"/>
          <a:ext cx="4000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</xdr:row>
      <xdr:rowOff>171450</xdr:rowOff>
    </xdr:from>
    <xdr:to>
      <xdr:col>2</xdr:col>
      <xdr:colOff>95250</xdr:colOff>
      <xdr:row>8</xdr:row>
      <xdr:rowOff>457200</xdr:rowOff>
    </xdr:to>
    <xdr:pic>
      <xdr:nvPicPr>
        <xdr:cNvPr id="111942" name="Рисунок 12" descr="n15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0" y="1724025"/>
          <a:ext cx="4095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23</xdr:row>
      <xdr:rowOff>190500</xdr:rowOff>
    </xdr:from>
    <xdr:to>
      <xdr:col>10</xdr:col>
      <xdr:colOff>114300</xdr:colOff>
      <xdr:row>35</xdr:row>
      <xdr:rowOff>9525</xdr:rowOff>
    </xdr:to>
    <xdr:pic>
      <xdr:nvPicPr>
        <xdr:cNvPr id="117223" name="Рисунок 10" descr="Page 16-17 red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5419725"/>
          <a:ext cx="3419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304800</xdr:colOff>
      <xdr:row>8</xdr:row>
      <xdr:rowOff>171450</xdr:rowOff>
    </xdr:from>
    <xdr:to>
      <xdr:col>24</xdr:col>
      <xdr:colOff>304800</xdr:colOff>
      <xdr:row>19</xdr:row>
      <xdr:rowOff>200025</xdr:rowOff>
    </xdr:to>
    <xdr:pic>
      <xdr:nvPicPr>
        <xdr:cNvPr id="117224" name="Рисунок 12" descr="Page 16-17 blue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38725" y="2400300"/>
          <a:ext cx="34099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295275</xdr:colOff>
      <xdr:row>23</xdr:row>
      <xdr:rowOff>190500</xdr:rowOff>
    </xdr:from>
    <xdr:to>
      <xdr:col>24</xdr:col>
      <xdr:colOff>304800</xdr:colOff>
      <xdr:row>35</xdr:row>
      <xdr:rowOff>9525</xdr:rowOff>
    </xdr:to>
    <xdr:pic>
      <xdr:nvPicPr>
        <xdr:cNvPr id="117225" name="Рисунок 9" descr="Page 16-17 orange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29200" y="5419725"/>
          <a:ext cx="3419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8</xdr:row>
      <xdr:rowOff>171450</xdr:rowOff>
    </xdr:from>
    <xdr:to>
      <xdr:col>10</xdr:col>
      <xdr:colOff>133350</xdr:colOff>
      <xdr:row>19</xdr:row>
      <xdr:rowOff>200025</xdr:rowOff>
    </xdr:to>
    <xdr:pic>
      <xdr:nvPicPr>
        <xdr:cNvPr id="117226" name="Рисунок 11" descr="Page 16-17 green.tif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0" y="2400300"/>
          <a:ext cx="3419475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41</xdr:row>
      <xdr:rowOff>19050</xdr:rowOff>
    </xdr:from>
    <xdr:to>
      <xdr:col>10</xdr:col>
      <xdr:colOff>114300</xdr:colOff>
      <xdr:row>57</xdr:row>
      <xdr:rowOff>180975</xdr:rowOff>
    </xdr:to>
    <xdr:pic>
      <xdr:nvPicPr>
        <xdr:cNvPr id="117227" name="Рисунок 5" descr="montag_sm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0975" y="8848725"/>
          <a:ext cx="3409950" cy="3362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7</xdr:row>
      <xdr:rowOff>38100</xdr:rowOff>
    </xdr:from>
    <xdr:to>
      <xdr:col>31</xdr:col>
      <xdr:colOff>171450</xdr:colOff>
      <xdr:row>36</xdr:row>
      <xdr:rowOff>9525</xdr:rowOff>
    </xdr:to>
    <xdr:pic>
      <xdr:nvPicPr>
        <xdr:cNvPr id="117868" name="Рисунок 5" descr="F:\12.ТЕХНИЧЕСКАЯ ИНФОРМАЦИЯ\_ВЕТРОВЫЕ НАГРУЗКИ\КАРТА ветровых зон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2076450"/>
          <a:ext cx="10553700" cy="577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9525</xdr:colOff>
      <xdr:row>6</xdr:row>
      <xdr:rowOff>9525</xdr:rowOff>
    </xdr:from>
    <xdr:to>
      <xdr:col>23</xdr:col>
      <xdr:colOff>514350</xdr:colOff>
      <xdr:row>7</xdr:row>
      <xdr:rowOff>0</xdr:rowOff>
    </xdr:to>
    <xdr:pic>
      <xdr:nvPicPr>
        <xdr:cNvPr id="124294" name="Рисунок 51" descr="59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087225" y="1962150"/>
          <a:ext cx="5048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</xdr:row>
      <xdr:rowOff>9525</xdr:rowOff>
    </xdr:from>
    <xdr:to>
      <xdr:col>2</xdr:col>
      <xdr:colOff>0</xdr:colOff>
      <xdr:row>7</xdr:row>
      <xdr:rowOff>0</xdr:rowOff>
    </xdr:to>
    <xdr:pic>
      <xdr:nvPicPr>
        <xdr:cNvPr id="124295" name="Рисунок 13" descr="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2975" y="1962150"/>
          <a:ext cx="5143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</xdr:row>
      <xdr:rowOff>9525</xdr:rowOff>
    </xdr:from>
    <xdr:to>
      <xdr:col>2</xdr:col>
      <xdr:colOff>504825</xdr:colOff>
      <xdr:row>7</xdr:row>
      <xdr:rowOff>0</xdr:rowOff>
    </xdr:to>
    <xdr:pic>
      <xdr:nvPicPr>
        <xdr:cNvPr id="124296" name="Рисунок 14" descr="0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66850" y="1962150"/>
          <a:ext cx="495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6</xdr:row>
      <xdr:rowOff>9525</xdr:rowOff>
    </xdr:from>
    <xdr:to>
      <xdr:col>4</xdr:col>
      <xdr:colOff>9525</xdr:colOff>
      <xdr:row>7</xdr:row>
      <xdr:rowOff>0</xdr:rowOff>
    </xdr:to>
    <xdr:pic>
      <xdr:nvPicPr>
        <xdr:cNvPr id="124297" name="Рисунок 15" descr="03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62150" y="1962150"/>
          <a:ext cx="5143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6</xdr:row>
      <xdr:rowOff>9525</xdr:rowOff>
    </xdr:from>
    <xdr:to>
      <xdr:col>5</xdr:col>
      <xdr:colOff>9525</xdr:colOff>
      <xdr:row>7</xdr:row>
      <xdr:rowOff>0</xdr:rowOff>
    </xdr:to>
    <xdr:pic>
      <xdr:nvPicPr>
        <xdr:cNvPr id="124298" name="Рисунок 16" descr="0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76500" y="1962150"/>
          <a:ext cx="5048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6</xdr:row>
      <xdr:rowOff>9525</xdr:rowOff>
    </xdr:from>
    <xdr:to>
      <xdr:col>6</xdr:col>
      <xdr:colOff>9525</xdr:colOff>
      <xdr:row>7</xdr:row>
      <xdr:rowOff>0</xdr:rowOff>
    </xdr:to>
    <xdr:pic>
      <xdr:nvPicPr>
        <xdr:cNvPr id="124299" name="Рисунок 17" descr="06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81325" y="1962150"/>
          <a:ext cx="4667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</xdr:row>
      <xdr:rowOff>9525</xdr:rowOff>
    </xdr:from>
    <xdr:to>
      <xdr:col>7</xdr:col>
      <xdr:colOff>9525</xdr:colOff>
      <xdr:row>7</xdr:row>
      <xdr:rowOff>0</xdr:rowOff>
    </xdr:to>
    <xdr:pic>
      <xdr:nvPicPr>
        <xdr:cNvPr id="124300" name="Рисунок 18" descr="07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38525" y="1962150"/>
          <a:ext cx="5048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6</xdr:row>
      <xdr:rowOff>9525</xdr:rowOff>
    </xdr:from>
    <xdr:to>
      <xdr:col>8</xdr:col>
      <xdr:colOff>9525</xdr:colOff>
      <xdr:row>7</xdr:row>
      <xdr:rowOff>0</xdr:rowOff>
    </xdr:to>
    <xdr:pic>
      <xdr:nvPicPr>
        <xdr:cNvPr id="124301" name="Рисунок 19" descr="08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43350" y="1962150"/>
          <a:ext cx="5048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</xdr:row>
      <xdr:rowOff>9525</xdr:rowOff>
    </xdr:from>
    <xdr:to>
      <xdr:col>9</xdr:col>
      <xdr:colOff>9525</xdr:colOff>
      <xdr:row>7</xdr:row>
      <xdr:rowOff>0</xdr:rowOff>
    </xdr:to>
    <xdr:pic>
      <xdr:nvPicPr>
        <xdr:cNvPr id="124302" name="Рисунок 20" descr="10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438650" y="1962150"/>
          <a:ext cx="5048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6</xdr:row>
      <xdr:rowOff>9525</xdr:rowOff>
    </xdr:from>
    <xdr:to>
      <xdr:col>10</xdr:col>
      <xdr:colOff>9525</xdr:colOff>
      <xdr:row>7</xdr:row>
      <xdr:rowOff>0</xdr:rowOff>
    </xdr:to>
    <xdr:pic>
      <xdr:nvPicPr>
        <xdr:cNvPr id="124303" name="Рисунок 21" descr="1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943475" y="1962150"/>
          <a:ext cx="5143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6</xdr:row>
      <xdr:rowOff>9525</xdr:rowOff>
    </xdr:from>
    <xdr:to>
      <xdr:col>10</xdr:col>
      <xdr:colOff>485775</xdr:colOff>
      <xdr:row>7</xdr:row>
      <xdr:rowOff>0</xdr:rowOff>
    </xdr:to>
    <xdr:pic>
      <xdr:nvPicPr>
        <xdr:cNvPr id="124304" name="Рисунок 22" descr="1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448300" y="1962150"/>
          <a:ext cx="4857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6</xdr:row>
      <xdr:rowOff>9525</xdr:rowOff>
    </xdr:from>
    <xdr:to>
      <xdr:col>12</xdr:col>
      <xdr:colOff>9525</xdr:colOff>
      <xdr:row>7</xdr:row>
      <xdr:rowOff>0</xdr:rowOff>
    </xdr:to>
    <xdr:pic>
      <xdr:nvPicPr>
        <xdr:cNvPr id="124305" name="Рисунок 23" descr="1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934075" y="1962150"/>
          <a:ext cx="4857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6</xdr:row>
      <xdr:rowOff>9525</xdr:rowOff>
    </xdr:from>
    <xdr:to>
      <xdr:col>13</xdr:col>
      <xdr:colOff>9525</xdr:colOff>
      <xdr:row>7</xdr:row>
      <xdr:rowOff>0</xdr:rowOff>
    </xdr:to>
    <xdr:pic>
      <xdr:nvPicPr>
        <xdr:cNvPr id="124306" name="Рисунок 24" descr="19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419850" y="1962150"/>
          <a:ext cx="552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6</xdr:row>
      <xdr:rowOff>9525</xdr:rowOff>
    </xdr:from>
    <xdr:to>
      <xdr:col>14</xdr:col>
      <xdr:colOff>9525</xdr:colOff>
      <xdr:row>7</xdr:row>
      <xdr:rowOff>0</xdr:rowOff>
    </xdr:to>
    <xdr:pic>
      <xdr:nvPicPr>
        <xdr:cNvPr id="124307" name="Рисунок 25" descr="2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972300" y="1962150"/>
          <a:ext cx="495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9525</xdr:colOff>
      <xdr:row>6</xdr:row>
      <xdr:rowOff>9525</xdr:rowOff>
    </xdr:from>
    <xdr:to>
      <xdr:col>15</xdr:col>
      <xdr:colOff>9525</xdr:colOff>
      <xdr:row>7</xdr:row>
      <xdr:rowOff>0</xdr:rowOff>
    </xdr:to>
    <xdr:pic>
      <xdr:nvPicPr>
        <xdr:cNvPr id="124308" name="Рисунок 26" descr="2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467600" y="1962150"/>
          <a:ext cx="5143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514350</xdr:colOff>
      <xdr:row>6</xdr:row>
      <xdr:rowOff>9525</xdr:rowOff>
    </xdr:from>
    <xdr:to>
      <xdr:col>15</xdr:col>
      <xdr:colOff>485775</xdr:colOff>
      <xdr:row>7</xdr:row>
      <xdr:rowOff>0</xdr:rowOff>
    </xdr:to>
    <xdr:pic>
      <xdr:nvPicPr>
        <xdr:cNvPr id="124309" name="Рисунок 27" descr="2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972425" y="1962150"/>
          <a:ext cx="4857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9525</xdr:colOff>
      <xdr:row>6</xdr:row>
      <xdr:rowOff>9525</xdr:rowOff>
    </xdr:from>
    <xdr:to>
      <xdr:col>17</xdr:col>
      <xdr:colOff>9525</xdr:colOff>
      <xdr:row>7</xdr:row>
      <xdr:rowOff>0</xdr:rowOff>
    </xdr:to>
    <xdr:pic>
      <xdr:nvPicPr>
        <xdr:cNvPr id="124310" name="Рисунок 28" descr="2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467725" y="1962150"/>
          <a:ext cx="5238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6</xdr:row>
      <xdr:rowOff>9525</xdr:rowOff>
    </xdr:from>
    <xdr:to>
      <xdr:col>18</xdr:col>
      <xdr:colOff>9525</xdr:colOff>
      <xdr:row>7</xdr:row>
      <xdr:rowOff>0</xdr:rowOff>
    </xdr:to>
    <xdr:pic>
      <xdr:nvPicPr>
        <xdr:cNvPr id="124311" name="Рисунок 29" descr="24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991600" y="1962150"/>
          <a:ext cx="495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6</xdr:row>
      <xdr:rowOff>9525</xdr:rowOff>
    </xdr:from>
    <xdr:to>
      <xdr:col>19</xdr:col>
      <xdr:colOff>0</xdr:colOff>
      <xdr:row>7</xdr:row>
      <xdr:rowOff>0</xdr:rowOff>
    </xdr:to>
    <xdr:pic>
      <xdr:nvPicPr>
        <xdr:cNvPr id="124312" name="Рисунок 30" descr="25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477375" y="1962150"/>
          <a:ext cx="5619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9525</xdr:colOff>
      <xdr:row>6</xdr:row>
      <xdr:rowOff>9525</xdr:rowOff>
    </xdr:from>
    <xdr:to>
      <xdr:col>20</xdr:col>
      <xdr:colOff>28575</xdr:colOff>
      <xdr:row>7</xdr:row>
      <xdr:rowOff>0</xdr:rowOff>
    </xdr:to>
    <xdr:pic>
      <xdr:nvPicPr>
        <xdr:cNvPr id="124313" name="Рисунок 48" descr="26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048875" y="1962150"/>
          <a:ext cx="5048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9525</xdr:colOff>
      <xdr:row>6</xdr:row>
      <xdr:rowOff>9525</xdr:rowOff>
    </xdr:from>
    <xdr:to>
      <xdr:col>21</xdr:col>
      <xdr:colOff>9525</xdr:colOff>
      <xdr:row>7</xdr:row>
      <xdr:rowOff>0</xdr:rowOff>
    </xdr:to>
    <xdr:pic>
      <xdr:nvPicPr>
        <xdr:cNvPr id="124314" name="Рисунок 49" descr="29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534650" y="1962150"/>
          <a:ext cx="5143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552450</xdr:colOff>
      <xdr:row>6</xdr:row>
      <xdr:rowOff>9525</xdr:rowOff>
    </xdr:from>
    <xdr:to>
      <xdr:col>23</xdr:col>
      <xdr:colOff>9525</xdr:colOff>
      <xdr:row>7</xdr:row>
      <xdr:rowOff>0</xdr:rowOff>
    </xdr:to>
    <xdr:pic>
      <xdr:nvPicPr>
        <xdr:cNvPr id="124315" name="Рисунок 50" descr="49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591925" y="1962150"/>
          <a:ext cx="495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9525</xdr:colOff>
      <xdr:row>6</xdr:row>
      <xdr:rowOff>9525</xdr:rowOff>
    </xdr:from>
    <xdr:to>
      <xdr:col>22</xdr:col>
      <xdr:colOff>0</xdr:colOff>
      <xdr:row>7</xdr:row>
      <xdr:rowOff>0</xdr:rowOff>
    </xdr:to>
    <xdr:pic>
      <xdr:nvPicPr>
        <xdr:cNvPr id="124316" name="Picture 43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l="56834" t="40375" r="33376" b="50993"/>
        <a:stretch>
          <a:fillRect/>
        </a:stretch>
      </xdr:blipFill>
      <xdr:spPr bwMode="auto">
        <a:xfrm>
          <a:off x="11049000" y="1962150"/>
          <a:ext cx="542925" cy="438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10</xdr:row>
      <xdr:rowOff>85725</xdr:rowOff>
    </xdr:from>
    <xdr:to>
      <xdr:col>5</xdr:col>
      <xdr:colOff>180975</xdr:colOff>
      <xdr:row>20</xdr:row>
      <xdr:rowOff>0</xdr:rowOff>
    </xdr:to>
    <xdr:pic>
      <xdr:nvPicPr>
        <xdr:cNvPr id="121486" name="Рисунок 1" descr="pic_2_thumb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2781300"/>
          <a:ext cx="17145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10</xdr:row>
      <xdr:rowOff>104775</xdr:rowOff>
    </xdr:from>
    <xdr:to>
      <xdr:col>12</xdr:col>
      <xdr:colOff>190500</xdr:colOff>
      <xdr:row>20</xdr:row>
      <xdr:rowOff>19050</xdr:rowOff>
    </xdr:to>
    <xdr:pic>
      <xdr:nvPicPr>
        <xdr:cNvPr id="121487" name="Рисунок 2" descr="pic_3_thumb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90775" y="2800350"/>
          <a:ext cx="17049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25</xdr:row>
      <xdr:rowOff>76200</xdr:rowOff>
    </xdr:from>
    <xdr:to>
      <xdr:col>5</xdr:col>
      <xdr:colOff>200025</xdr:colOff>
      <xdr:row>34</xdr:row>
      <xdr:rowOff>171450</xdr:rowOff>
    </xdr:to>
    <xdr:pic>
      <xdr:nvPicPr>
        <xdr:cNvPr id="121488" name="Рисунок 3" descr="pic_1_thumb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5124450"/>
          <a:ext cx="17049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25</xdr:row>
      <xdr:rowOff>95250</xdr:rowOff>
    </xdr:from>
    <xdr:to>
      <xdr:col>12</xdr:col>
      <xdr:colOff>200025</xdr:colOff>
      <xdr:row>35</xdr:row>
      <xdr:rowOff>9525</xdr:rowOff>
    </xdr:to>
    <xdr:pic>
      <xdr:nvPicPr>
        <xdr:cNvPr id="121489" name="Рисунок 4" descr="pic_4_thumb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00300" y="5143500"/>
          <a:ext cx="17049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38</xdr:row>
      <xdr:rowOff>104775</xdr:rowOff>
    </xdr:from>
    <xdr:to>
      <xdr:col>5</xdr:col>
      <xdr:colOff>200025</xdr:colOff>
      <xdr:row>48</xdr:row>
      <xdr:rowOff>19049</xdr:rowOff>
    </xdr:to>
    <xdr:pic>
      <xdr:nvPicPr>
        <xdr:cNvPr id="121490" name="Рисунок 5" descr="pic_4_thumb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7175" y="7505700"/>
          <a:ext cx="17049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38</xdr:row>
      <xdr:rowOff>95250</xdr:rowOff>
    </xdr:from>
    <xdr:to>
      <xdr:col>12</xdr:col>
      <xdr:colOff>190500</xdr:colOff>
      <xdr:row>48</xdr:row>
      <xdr:rowOff>9524</xdr:rowOff>
    </xdr:to>
    <xdr:pic>
      <xdr:nvPicPr>
        <xdr:cNvPr id="121491" name="Рисунок 6" descr="pic_7_thumb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390775" y="7496175"/>
          <a:ext cx="17049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76200</xdr:colOff>
      <xdr:row>10</xdr:row>
      <xdr:rowOff>104775</xdr:rowOff>
    </xdr:from>
    <xdr:to>
      <xdr:col>20</xdr:col>
      <xdr:colOff>57150</xdr:colOff>
      <xdr:row>20</xdr:row>
      <xdr:rowOff>19050</xdr:rowOff>
    </xdr:to>
    <xdr:pic>
      <xdr:nvPicPr>
        <xdr:cNvPr id="121492" name="Рисунок 7" descr="pic_7_thumb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591050" y="2800350"/>
          <a:ext cx="17049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161925</xdr:colOff>
      <xdr:row>10</xdr:row>
      <xdr:rowOff>114300</xdr:rowOff>
    </xdr:from>
    <xdr:to>
      <xdr:col>25</xdr:col>
      <xdr:colOff>285750</xdr:colOff>
      <xdr:row>20</xdr:row>
      <xdr:rowOff>28575</xdr:rowOff>
    </xdr:to>
    <xdr:pic>
      <xdr:nvPicPr>
        <xdr:cNvPr id="121493" name="Рисунок 8" descr="pic_9_thumb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400800" y="2809875"/>
          <a:ext cx="169545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57150</xdr:colOff>
      <xdr:row>10</xdr:row>
      <xdr:rowOff>114300</xdr:rowOff>
    </xdr:from>
    <xdr:to>
      <xdr:col>31</xdr:col>
      <xdr:colOff>133350</xdr:colOff>
      <xdr:row>20</xdr:row>
      <xdr:rowOff>28575</xdr:rowOff>
    </xdr:to>
    <xdr:pic>
      <xdr:nvPicPr>
        <xdr:cNvPr id="121494" name="Рисунок 9" descr="pic_10_thumb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181975" y="2809875"/>
          <a:ext cx="169545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33</xdr:row>
      <xdr:rowOff>0</xdr:rowOff>
    </xdr:from>
    <xdr:to>
      <xdr:col>5</xdr:col>
      <xdr:colOff>104775</xdr:colOff>
      <xdr:row>41</xdr:row>
      <xdr:rowOff>171450</xdr:rowOff>
    </xdr:to>
    <xdr:pic>
      <xdr:nvPicPr>
        <xdr:cNvPr id="1233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4230" t="26643" r="19476" b="40439"/>
        <a:stretch>
          <a:fillRect/>
        </a:stretch>
      </xdr:blipFill>
      <xdr:spPr bwMode="auto">
        <a:xfrm>
          <a:off x="266700" y="6781800"/>
          <a:ext cx="1600200" cy="1619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9525</xdr:colOff>
      <xdr:row>33</xdr:row>
      <xdr:rowOff>19050</xdr:rowOff>
    </xdr:from>
    <xdr:to>
      <xdr:col>19</xdr:col>
      <xdr:colOff>123825</xdr:colOff>
      <xdr:row>42</xdr:row>
      <xdr:rowOff>0</xdr:rowOff>
    </xdr:to>
    <xdr:pic>
      <xdr:nvPicPr>
        <xdr:cNvPr id="1233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6727" t="41235" r="56979" b="25775"/>
        <a:stretch>
          <a:fillRect/>
        </a:stretch>
      </xdr:blipFill>
      <xdr:spPr bwMode="auto">
        <a:xfrm>
          <a:off x="4514850" y="6800850"/>
          <a:ext cx="1619250" cy="1609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44</xdr:row>
      <xdr:rowOff>9525</xdr:rowOff>
    </xdr:from>
    <xdr:to>
      <xdr:col>5</xdr:col>
      <xdr:colOff>76200</xdr:colOff>
      <xdr:row>53</xdr:row>
      <xdr:rowOff>0</xdr:rowOff>
    </xdr:to>
    <xdr:pic>
      <xdr:nvPicPr>
        <xdr:cNvPr id="1233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4099" t="31889" r="19759" b="35233"/>
        <a:stretch>
          <a:fillRect/>
        </a:stretch>
      </xdr:blipFill>
      <xdr:spPr bwMode="auto">
        <a:xfrm>
          <a:off x="228600" y="8782050"/>
          <a:ext cx="1609725" cy="1619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9525</xdr:colOff>
      <xdr:row>44</xdr:row>
      <xdr:rowOff>9525</xdr:rowOff>
    </xdr:from>
    <xdr:to>
      <xdr:col>19</xdr:col>
      <xdr:colOff>123825</xdr:colOff>
      <xdr:row>53</xdr:row>
      <xdr:rowOff>9525</xdr:rowOff>
    </xdr:to>
    <xdr:pic>
      <xdr:nvPicPr>
        <xdr:cNvPr id="12331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16728" t="31332" r="56886" b="35680"/>
        <a:stretch>
          <a:fillRect/>
        </a:stretch>
      </xdr:blipFill>
      <xdr:spPr bwMode="auto">
        <a:xfrm>
          <a:off x="4514850" y="8782050"/>
          <a:ext cx="1619250" cy="1628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47625</xdr:colOff>
      <xdr:row>15</xdr:row>
      <xdr:rowOff>123825</xdr:rowOff>
    </xdr:from>
    <xdr:to>
      <xdr:col>30</xdr:col>
      <xdr:colOff>152400</xdr:colOff>
      <xdr:row>20</xdr:row>
      <xdr:rowOff>19050</xdr:rowOff>
    </xdr:to>
    <xdr:pic>
      <xdr:nvPicPr>
        <xdr:cNvPr id="123314" name="Рисунок 6" descr="nice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86825" y="3648075"/>
          <a:ext cx="7810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190500</xdr:colOff>
      <xdr:row>9</xdr:row>
      <xdr:rowOff>152400</xdr:rowOff>
    </xdr:from>
    <xdr:to>
      <xdr:col>30</xdr:col>
      <xdr:colOff>142875</xdr:colOff>
      <xdr:row>14</xdr:row>
      <xdr:rowOff>57150</xdr:rowOff>
    </xdr:to>
    <xdr:pic>
      <xdr:nvPicPr>
        <xdr:cNvPr id="123315" name="Рисунок 7" descr="somfy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772400" y="2590800"/>
          <a:ext cx="18859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238125</xdr:colOff>
      <xdr:row>22</xdr:row>
      <xdr:rowOff>66675</xdr:rowOff>
    </xdr:from>
    <xdr:to>
      <xdr:col>30</xdr:col>
      <xdr:colOff>142875</xdr:colOff>
      <xdr:row>25</xdr:row>
      <xdr:rowOff>171450</xdr:rowOff>
    </xdr:to>
    <xdr:pic>
      <xdr:nvPicPr>
        <xdr:cNvPr id="123316" name="Рисунок 8" descr="anmotors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505700" y="4857750"/>
          <a:ext cx="2152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9</xdr:row>
      <xdr:rowOff>9525</xdr:rowOff>
    </xdr:from>
    <xdr:to>
      <xdr:col>15</xdr:col>
      <xdr:colOff>190500</xdr:colOff>
      <xdr:row>27</xdr:row>
      <xdr:rowOff>9525</xdr:rowOff>
    </xdr:to>
    <xdr:pic>
      <xdr:nvPicPr>
        <xdr:cNvPr id="123317" name="Рисунок 9" descr="lady-with-shutter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2400" y="2447925"/>
          <a:ext cx="4848225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7</xdr:row>
      <xdr:rowOff>161925</xdr:rowOff>
    </xdr:from>
    <xdr:to>
      <xdr:col>0</xdr:col>
      <xdr:colOff>495300</xdr:colOff>
      <xdr:row>8</xdr:row>
      <xdr:rowOff>457200</xdr:rowOff>
    </xdr:to>
    <xdr:pic>
      <xdr:nvPicPr>
        <xdr:cNvPr id="124996" name="Рисунок 5" descr="n1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1714500"/>
          <a:ext cx="4191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7</xdr:row>
      <xdr:rowOff>171450</xdr:rowOff>
    </xdr:from>
    <xdr:to>
      <xdr:col>1</xdr:col>
      <xdr:colOff>276225</xdr:colOff>
      <xdr:row>8</xdr:row>
      <xdr:rowOff>428625</xdr:rowOff>
    </xdr:to>
    <xdr:pic>
      <xdr:nvPicPr>
        <xdr:cNvPr id="124997" name="Рисунок 6" descr="n1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2925" y="1724025"/>
          <a:ext cx="3905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7</xdr:row>
      <xdr:rowOff>152400</xdr:rowOff>
    </xdr:from>
    <xdr:to>
      <xdr:col>3</xdr:col>
      <xdr:colOff>200025</xdr:colOff>
      <xdr:row>8</xdr:row>
      <xdr:rowOff>419100</xdr:rowOff>
    </xdr:to>
    <xdr:pic>
      <xdr:nvPicPr>
        <xdr:cNvPr id="124998" name="Рисунок 7" descr="n1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90600" y="1704975"/>
          <a:ext cx="4191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7</xdr:row>
      <xdr:rowOff>180975</xdr:rowOff>
    </xdr:from>
    <xdr:to>
      <xdr:col>6</xdr:col>
      <xdr:colOff>114300</xdr:colOff>
      <xdr:row>8</xdr:row>
      <xdr:rowOff>438150</xdr:rowOff>
    </xdr:to>
    <xdr:pic>
      <xdr:nvPicPr>
        <xdr:cNvPr id="124999" name="Рисунок 8" descr="n1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14525" y="1733550"/>
          <a:ext cx="3810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7</xdr:row>
      <xdr:rowOff>171450</xdr:rowOff>
    </xdr:from>
    <xdr:to>
      <xdr:col>5</xdr:col>
      <xdr:colOff>19050</xdr:colOff>
      <xdr:row>8</xdr:row>
      <xdr:rowOff>438150</xdr:rowOff>
    </xdr:to>
    <xdr:pic>
      <xdr:nvPicPr>
        <xdr:cNvPr id="125000" name="Рисунок 7" descr="n1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57325" y="1724025"/>
          <a:ext cx="4191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7</xdr:row>
      <xdr:rowOff>161925</xdr:rowOff>
    </xdr:from>
    <xdr:to>
      <xdr:col>0</xdr:col>
      <xdr:colOff>495300</xdr:colOff>
      <xdr:row>8</xdr:row>
      <xdr:rowOff>457200</xdr:rowOff>
    </xdr:to>
    <xdr:pic>
      <xdr:nvPicPr>
        <xdr:cNvPr id="108350" name="Рисунок 1" descr="n1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1714500"/>
          <a:ext cx="4191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7</xdr:row>
      <xdr:rowOff>171450</xdr:rowOff>
    </xdr:from>
    <xdr:to>
      <xdr:col>1</xdr:col>
      <xdr:colOff>276225</xdr:colOff>
      <xdr:row>8</xdr:row>
      <xdr:rowOff>428625</xdr:rowOff>
    </xdr:to>
    <xdr:pic>
      <xdr:nvPicPr>
        <xdr:cNvPr id="108351" name="Рисунок 2" descr="n1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2925" y="1724025"/>
          <a:ext cx="3905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7</xdr:row>
      <xdr:rowOff>152400</xdr:rowOff>
    </xdr:from>
    <xdr:to>
      <xdr:col>3</xdr:col>
      <xdr:colOff>200025</xdr:colOff>
      <xdr:row>8</xdr:row>
      <xdr:rowOff>419100</xdr:rowOff>
    </xdr:to>
    <xdr:pic>
      <xdr:nvPicPr>
        <xdr:cNvPr id="108352" name="Рисунок 3" descr="n1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90600" y="1704975"/>
          <a:ext cx="4191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7</xdr:row>
      <xdr:rowOff>180975</xdr:rowOff>
    </xdr:from>
    <xdr:to>
      <xdr:col>6</xdr:col>
      <xdr:colOff>114300</xdr:colOff>
      <xdr:row>8</xdr:row>
      <xdr:rowOff>438150</xdr:rowOff>
    </xdr:to>
    <xdr:pic>
      <xdr:nvPicPr>
        <xdr:cNvPr id="108353" name="Рисунок 4" descr="n1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14525" y="1733550"/>
          <a:ext cx="3810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7</xdr:row>
      <xdr:rowOff>171450</xdr:rowOff>
    </xdr:from>
    <xdr:to>
      <xdr:col>5</xdr:col>
      <xdr:colOff>19050</xdr:colOff>
      <xdr:row>8</xdr:row>
      <xdr:rowOff>438150</xdr:rowOff>
    </xdr:to>
    <xdr:pic>
      <xdr:nvPicPr>
        <xdr:cNvPr id="108354" name="Рисунок 7" descr="n1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57325" y="1724025"/>
          <a:ext cx="4191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7</xdr:row>
      <xdr:rowOff>142875</xdr:rowOff>
    </xdr:from>
    <xdr:to>
      <xdr:col>0</xdr:col>
      <xdr:colOff>533400</xdr:colOff>
      <xdr:row>8</xdr:row>
      <xdr:rowOff>447675</xdr:rowOff>
    </xdr:to>
    <xdr:pic>
      <xdr:nvPicPr>
        <xdr:cNvPr id="113833" name="Рисунок 4" descr="n1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1695450"/>
          <a:ext cx="4381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oleObject" Target="../embeddings/oleObject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0">
    <tabColor theme="9" tint="-0.249977111117893"/>
    <pageSetUpPr fitToPage="1"/>
  </sheetPr>
  <dimension ref="A1:AG54"/>
  <sheetViews>
    <sheetView showGridLines="0" view="pageBreakPreview" topLeftCell="A4" zoomScale="90" zoomScaleNormal="80" zoomScaleSheetLayoutView="90" workbookViewId="0">
      <selection activeCell="A5" sqref="A5:AF5"/>
    </sheetView>
  </sheetViews>
  <sheetFormatPr defaultRowHeight="12.75"/>
  <cols>
    <col min="1" max="7" width="5.28515625" style="4" customWidth="1"/>
    <col min="8" max="8" width="4.7109375" style="4" customWidth="1"/>
    <col min="9" max="9" width="7" style="4" customWidth="1"/>
    <col min="10" max="10" width="3.42578125" style="4" customWidth="1"/>
    <col min="11" max="17" width="4.7109375" style="4" customWidth="1"/>
    <col min="18" max="24" width="5.28515625" style="4" customWidth="1"/>
    <col min="25" max="25" width="4.7109375" style="4" customWidth="1"/>
    <col min="26" max="32" width="5.28515625" style="4" customWidth="1"/>
    <col min="33" max="33" width="4.7109375" style="4" customWidth="1"/>
    <col min="34" max="16384" width="9.140625" style="4"/>
  </cols>
  <sheetData>
    <row r="1" spans="1:33" s="246" customFormat="1" ht="18.75" customHeight="1">
      <c r="A1" s="245" t="s">
        <v>106</v>
      </c>
      <c r="I1" s="247">
        <v>0</v>
      </c>
    </row>
    <row r="2" spans="1:33" s="63" customFormat="1" ht="60" customHeight="1">
      <c r="A2" s="27" t="s">
        <v>2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9"/>
    </row>
    <row r="3" spans="1:33" s="30" customFormat="1" ht="15" customHeight="1"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9"/>
    </row>
    <row r="4" spans="1:33" s="30" customFormat="1" ht="15" customHeight="1">
      <c r="A4" s="31" t="s">
        <v>213</v>
      </c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4"/>
      <c r="AG4" s="67"/>
    </row>
    <row r="5" spans="1:33" s="30" customFormat="1" ht="22.5" customHeight="1">
      <c r="A5" s="289" t="s">
        <v>15</v>
      </c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</row>
    <row r="6" spans="1:33" s="41" customFormat="1" ht="60" customHeight="1">
      <c r="A6" s="35"/>
      <c r="B6" s="36"/>
      <c r="D6" s="290" t="s">
        <v>14</v>
      </c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37"/>
      <c r="P6" s="37"/>
      <c r="Q6" s="38"/>
      <c r="R6" s="35"/>
      <c r="S6" s="39"/>
      <c r="T6" s="39"/>
      <c r="U6" s="291" t="s">
        <v>17</v>
      </c>
      <c r="V6" s="291"/>
      <c r="W6" s="291"/>
      <c r="X6" s="291"/>
      <c r="Y6" s="291"/>
      <c r="Z6" s="291"/>
      <c r="AA6" s="291"/>
      <c r="AB6" s="291"/>
      <c r="AC6" s="291"/>
      <c r="AD6" s="291"/>
      <c r="AE6" s="291"/>
      <c r="AF6" s="40"/>
    </row>
    <row r="7" spans="1:33" s="41" customFormat="1" ht="60" customHeight="1">
      <c r="A7" s="36"/>
      <c r="B7" s="36"/>
      <c r="D7" s="291" t="s">
        <v>16</v>
      </c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37"/>
      <c r="P7" s="37"/>
      <c r="Q7" s="38"/>
      <c r="R7" s="38"/>
      <c r="S7" s="39"/>
      <c r="T7" s="39"/>
      <c r="U7" s="291" t="s">
        <v>18</v>
      </c>
      <c r="V7" s="291"/>
      <c r="W7" s="291"/>
      <c r="X7" s="291"/>
      <c r="Y7" s="291"/>
      <c r="Z7" s="291"/>
      <c r="AA7" s="291"/>
      <c r="AB7" s="291"/>
      <c r="AC7" s="291"/>
      <c r="AD7" s="291"/>
      <c r="AE7" s="291"/>
      <c r="AF7" s="40"/>
    </row>
    <row r="8" spans="1:33" s="41" customFormat="1" ht="60" customHeight="1">
      <c r="B8" s="42"/>
      <c r="D8" s="292" t="s">
        <v>14</v>
      </c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37"/>
      <c r="P8" s="37"/>
      <c r="Q8" s="38"/>
      <c r="S8" s="43"/>
      <c r="T8" s="43"/>
      <c r="U8" s="291" t="s">
        <v>19</v>
      </c>
      <c r="V8" s="291"/>
      <c r="W8" s="291"/>
      <c r="X8" s="291"/>
      <c r="Y8" s="291"/>
      <c r="Z8" s="291"/>
      <c r="AA8" s="291"/>
      <c r="AB8" s="291"/>
      <c r="AC8" s="291"/>
      <c r="AD8" s="291"/>
      <c r="AE8" s="291"/>
      <c r="AF8" s="40"/>
    </row>
    <row r="9" spans="1:33" s="30" customFormat="1" ht="23.25" customHeight="1">
      <c r="A9" s="289" t="s">
        <v>24</v>
      </c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</row>
    <row r="10" spans="1:33" s="41" customFormat="1" ht="15.75" customHeight="1">
      <c r="A10" s="44"/>
      <c r="B10" s="44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6"/>
      <c r="P10" s="46"/>
      <c r="Q10" s="47"/>
      <c r="R10" s="47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7"/>
      <c r="AE10" s="47"/>
      <c r="AF10" s="49"/>
    </row>
    <row r="11" spans="1:33" s="41" customFormat="1" ht="15.75" customHeight="1">
      <c r="A11" s="293" t="s">
        <v>177</v>
      </c>
      <c r="B11" s="293"/>
      <c r="C11" s="293"/>
      <c r="D11" s="293"/>
      <c r="E11" s="293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3"/>
      <c r="W11" s="293"/>
      <c r="X11" s="293"/>
      <c r="Y11" s="293"/>
      <c r="Z11" s="293"/>
      <c r="AA11" s="293"/>
      <c r="AB11" s="293"/>
      <c r="AC11" s="293"/>
      <c r="AD11" s="293"/>
      <c r="AE11" s="293"/>
      <c r="AF11" s="293"/>
    </row>
    <row r="12" spans="1:33" s="41" customFormat="1" ht="15.75" customHeight="1">
      <c r="A12" s="50"/>
      <c r="B12" s="50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2"/>
      <c r="P12" s="52"/>
      <c r="Q12" s="53"/>
      <c r="R12" s="53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3"/>
      <c r="AE12" s="53"/>
      <c r="AF12" s="55"/>
    </row>
    <row r="13" spans="1:33" s="70" customFormat="1" ht="42.75" customHeight="1">
      <c r="A13" s="294" t="str">
        <f ca="1">HYPERLINK("#'Роллеты СТАНДАРТ'!"&amp;CELL("адрес",A5),"Роллеты серии
СТАНДАРТ")</f>
        <v>Роллеты серии
СТАНДАРТ</v>
      </c>
      <c r="B13" s="297"/>
      <c r="C13" s="297"/>
      <c r="D13" s="297"/>
      <c r="E13" s="297"/>
      <c r="F13" s="297"/>
      <c r="G13" s="297"/>
      <c r="H13" s="68"/>
      <c r="I13" s="294" t="str">
        <f ca="1">HYPERLINK("#'Роллеты КОМФОРТ'!"&amp;CELL("адрес",A5),"Роллеты серии
КОМФОРТ")</f>
        <v>Роллеты серии
КОМФОРТ</v>
      </c>
      <c r="J13" s="295"/>
      <c r="K13" s="295"/>
      <c r="L13" s="295"/>
      <c r="M13" s="295"/>
      <c r="N13" s="295"/>
      <c r="O13" s="295"/>
      <c r="P13" s="295"/>
      <c r="Q13" s="69"/>
      <c r="R13" s="294" t="str">
        <f ca="1">HYPERLINK("#'Роллеты УЛЬТРА'!"&amp;CELL("адрес",A5),"Роллеты серии
УЛЬТРА")</f>
        <v>Роллеты серии
УЛЬТРА</v>
      </c>
      <c r="S13" s="295"/>
      <c r="T13" s="295"/>
      <c r="U13" s="295"/>
      <c r="V13" s="295"/>
      <c r="W13" s="295"/>
      <c r="X13" s="295"/>
      <c r="Y13" s="69"/>
      <c r="Z13" s="294" t="str">
        <f ca="1">HYPERLINK("#'Роллетные ворота'!"&amp;CELL("адрес",A5),"РОЛЛЕТНЫЕ ВОРОТА")</f>
        <v>РОЛЛЕТНЫЕ ВОРОТА</v>
      </c>
      <c r="AA13" s="304"/>
      <c r="AB13" s="304"/>
      <c r="AC13" s="304"/>
      <c r="AD13" s="304"/>
      <c r="AE13" s="304"/>
      <c r="AF13" s="305"/>
    </row>
    <row r="14" spans="1:33" s="57" customFormat="1" ht="20.100000000000001" customHeight="1">
      <c r="A14" s="298" t="s">
        <v>21</v>
      </c>
      <c r="B14" s="299"/>
      <c r="C14" s="299"/>
      <c r="D14" s="299"/>
      <c r="E14" s="299"/>
      <c r="F14" s="299"/>
      <c r="G14" s="300"/>
      <c r="H14" s="56"/>
      <c r="I14" s="306" t="s">
        <v>22</v>
      </c>
      <c r="J14" s="307"/>
      <c r="K14" s="307"/>
      <c r="L14" s="307"/>
      <c r="M14" s="307"/>
      <c r="N14" s="307"/>
      <c r="O14" s="307"/>
      <c r="P14" s="308"/>
      <c r="Q14" s="56"/>
      <c r="R14" s="298" t="s">
        <v>23</v>
      </c>
      <c r="S14" s="299"/>
      <c r="T14" s="299"/>
      <c r="U14" s="299"/>
      <c r="V14" s="299"/>
      <c r="W14" s="299"/>
      <c r="X14" s="300"/>
      <c r="Y14" s="56"/>
      <c r="Z14" s="298" t="s">
        <v>20</v>
      </c>
      <c r="AA14" s="299"/>
      <c r="AB14" s="299"/>
      <c r="AC14" s="299"/>
      <c r="AD14" s="299"/>
      <c r="AE14" s="299"/>
      <c r="AF14" s="300"/>
    </row>
    <row r="15" spans="1:33" s="57" customFormat="1" ht="20.100000000000001" customHeight="1">
      <c r="A15" s="301"/>
      <c r="B15" s="302"/>
      <c r="C15" s="302"/>
      <c r="D15" s="302"/>
      <c r="E15" s="302"/>
      <c r="F15" s="302"/>
      <c r="G15" s="303"/>
      <c r="H15" s="58"/>
      <c r="I15" s="309"/>
      <c r="J15" s="310"/>
      <c r="K15" s="310"/>
      <c r="L15" s="310"/>
      <c r="M15" s="310"/>
      <c r="N15" s="310"/>
      <c r="O15" s="310"/>
      <c r="P15" s="311"/>
      <c r="Q15" s="56"/>
      <c r="R15" s="301"/>
      <c r="S15" s="302"/>
      <c r="T15" s="302"/>
      <c r="U15" s="302"/>
      <c r="V15" s="302"/>
      <c r="W15" s="302"/>
      <c r="X15" s="303"/>
      <c r="Y15" s="56"/>
      <c r="Z15" s="301"/>
      <c r="AA15" s="302"/>
      <c r="AB15" s="302"/>
      <c r="AC15" s="302"/>
      <c r="AD15" s="302"/>
      <c r="AE15" s="302"/>
      <c r="AF15" s="303"/>
    </row>
    <row r="16" spans="1:33" s="41" customFormat="1" ht="18" customHeight="1">
      <c r="A16" s="50"/>
      <c r="B16" s="50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9"/>
      <c r="O16" s="59"/>
      <c r="P16" s="59"/>
      <c r="Q16" s="53"/>
      <c r="R16" s="60"/>
      <c r="S16" s="60"/>
      <c r="T16" s="60"/>
      <c r="U16" s="60"/>
      <c r="V16" s="60"/>
      <c r="W16" s="60"/>
      <c r="X16" s="60"/>
      <c r="Y16" s="60"/>
      <c r="Z16" s="54"/>
      <c r="AA16" s="54"/>
      <c r="AB16" s="54"/>
      <c r="AC16" s="54"/>
      <c r="AD16" s="53"/>
      <c r="AE16" s="53"/>
      <c r="AF16" s="61"/>
    </row>
    <row r="17" spans="1:33" s="71" customFormat="1" ht="18" customHeight="1">
      <c r="A17" s="296" t="str">
        <f ca="1">HYPERLINK("#'2. Тип короба'!"&amp;CELL("адрес",A4),"2. ТИП ЗАЩИТНОГО КОРОБА")</f>
        <v>2. ТИП ЗАЩИТНОГО КОРОБА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  <c r="P17" s="296"/>
      <c r="Q17" s="296"/>
      <c r="R17" s="296"/>
      <c r="S17" s="296"/>
      <c r="T17" s="296"/>
      <c r="U17" s="296"/>
      <c r="V17" s="296"/>
      <c r="W17" s="296"/>
      <c r="X17" s="296"/>
      <c r="Y17" s="296"/>
      <c r="Z17" s="296"/>
      <c r="AA17" s="296"/>
      <c r="AB17" s="296"/>
      <c r="AC17" s="296"/>
      <c r="AD17" s="296"/>
      <c r="AE17" s="296"/>
      <c r="AF17" s="296"/>
    </row>
    <row r="18" spans="1:33" s="41" customFormat="1" ht="12.75" customHeight="1">
      <c r="A18" s="50"/>
      <c r="B18" s="50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9"/>
      <c r="O18" s="59"/>
      <c r="P18" s="59"/>
      <c r="Q18" s="53"/>
      <c r="R18" s="60"/>
      <c r="S18" s="60"/>
      <c r="T18" s="60"/>
      <c r="U18" s="60"/>
      <c r="V18" s="60"/>
      <c r="W18" s="60"/>
      <c r="X18" s="60"/>
      <c r="Y18" s="60"/>
      <c r="Z18" s="54"/>
      <c r="AA18" s="54"/>
      <c r="AB18" s="54"/>
      <c r="AC18" s="54"/>
      <c r="AD18" s="53"/>
      <c r="AE18" s="53"/>
      <c r="AF18" s="61"/>
    </row>
    <row r="19" spans="1:33" s="71" customFormat="1" ht="18" customHeight="1">
      <c r="A19" s="296" t="str">
        <f ca="1">HYPERLINK("#'3. Ветровая зона'!"&amp;CELL("адрес",A3),"3. ЗОНА ВЕТРОВОЙ УСТОЙЧИВОСТИ")</f>
        <v>3. ЗОНА ВЕТРОВОЙ УСТОЙЧИВОСТИ</v>
      </c>
      <c r="B19" s="296"/>
      <c r="C19" s="296"/>
      <c r="D19" s="296"/>
      <c r="E19" s="296"/>
      <c r="F19" s="296"/>
      <c r="G19" s="296"/>
      <c r="H19" s="296"/>
      <c r="I19" s="296"/>
      <c r="J19" s="296"/>
      <c r="K19" s="296"/>
      <c r="L19" s="296"/>
      <c r="M19" s="296"/>
      <c r="N19" s="296"/>
      <c r="O19" s="296"/>
      <c r="P19" s="296"/>
      <c r="Q19" s="296"/>
      <c r="R19" s="296"/>
      <c r="S19" s="296"/>
      <c r="T19" s="296"/>
      <c r="U19" s="296"/>
      <c r="V19" s="296"/>
      <c r="W19" s="296"/>
      <c r="X19" s="296"/>
      <c r="Y19" s="296"/>
      <c r="Z19" s="296"/>
      <c r="AA19" s="296"/>
      <c r="AB19" s="296"/>
      <c r="AC19" s="296"/>
      <c r="AD19" s="296"/>
      <c r="AE19" s="296"/>
      <c r="AF19" s="296"/>
    </row>
    <row r="20" spans="1:33" s="41" customFormat="1" ht="12.75" customHeight="1">
      <c r="A20" s="50"/>
      <c r="B20" s="50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9"/>
      <c r="O20" s="59"/>
      <c r="P20" s="59"/>
      <c r="Q20" s="53"/>
      <c r="R20" s="60"/>
      <c r="S20" s="60"/>
      <c r="T20" s="60"/>
      <c r="U20" s="60"/>
      <c r="V20" s="60"/>
      <c r="W20" s="60"/>
      <c r="X20" s="60"/>
      <c r="Y20" s="60"/>
      <c r="Z20" s="54"/>
      <c r="AA20" s="54"/>
      <c r="AB20" s="54"/>
      <c r="AC20" s="54"/>
      <c r="AD20" s="53"/>
      <c r="AE20" s="53"/>
      <c r="AF20" s="61"/>
    </row>
    <row r="21" spans="1:33" s="71" customFormat="1" ht="18" customHeight="1">
      <c r="A21" s="296" t="str">
        <f ca="1">HYPERLINK("#'4. Цветовая гамма'!"&amp;CELL("адрес",A4),"4. ЦВЕТОВАЯ ГАММА")</f>
        <v>4. ЦВЕТОВАЯ ГАММА</v>
      </c>
      <c r="B21" s="296"/>
      <c r="C21" s="296"/>
      <c r="D21" s="296"/>
      <c r="E21" s="296"/>
      <c r="F21" s="296"/>
      <c r="G21" s="296"/>
      <c r="H21" s="296"/>
      <c r="I21" s="296"/>
      <c r="J21" s="296"/>
      <c r="K21" s="296"/>
      <c r="L21" s="296"/>
      <c r="M21" s="296"/>
      <c r="N21" s="296"/>
      <c r="O21" s="296"/>
      <c r="P21" s="296"/>
      <c r="Q21" s="296"/>
      <c r="R21" s="296"/>
      <c r="S21" s="296"/>
      <c r="T21" s="296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</row>
    <row r="22" spans="1:33" s="41" customFormat="1" ht="12.75" customHeight="1">
      <c r="A22" s="50"/>
      <c r="B22" s="50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9"/>
      <c r="O22" s="59"/>
      <c r="P22" s="59"/>
      <c r="Q22" s="53"/>
      <c r="R22" s="60"/>
      <c r="S22" s="60"/>
      <c r="T22" s="60"/>
      <c r="U22" s="60"/>
      <c r="V22" s="60"/>
      <c r="W22" s="60"/>
      <c r="X22" s="60"/>
      <c r="Y22" s="60"/>
      <c r="Z22" s="54"/>
      <c r="AA22" s="54"/>
      <c r="AB22" s="54"/>
      <c r="AC22" s="54"/>
      <c r="AD22" s="53"/>
      <c r="AE22" s="53"/>
      <c r="AF22" s="61"/>
    </row>
    <row r="23" spans="1:33" s="71" customFormat="1" ht="18" customHeight="1">
      <c r="A23" s="296" t="str">
        <f ca="1">HYPERLINK("#'5. Тип монтажа'!"&amp;CELL("адрес",A3),"5. ТИП МОНТАЖА")</f>
        <v>5. ТИП МОНТАЖА</v>
      </c>
      <c r="B23" s="296"/>
      <c r="C23" s="296"/>
      <c r="D23" s="296"/>
      <c r="E23" s="296"/>
      <c r="F23" s="296"/>
      <c r="G23" s="296"/>
      <c r="H23" s="296"/>
      <c r="I23" s="296"/>
      <c r="J23" s="296"/>
      <c r="K23" s="296"/>
      <c r="L23" s="296"/>
      <c r="M23" s="296"/>
      <c r="N23" s="296"/>
      <c r="O23" s="296"/>
      <c r="P23" s="296"/>
      <c r="Q23" s="296"/>
      <c r="R23" s="296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</row>
    <row r="24" spans="1:33" s="41" customFormat="1" ht="12.75" customHeight="1">
      <c r="A24" s="50"/>
      <c r="B24" s="50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9"/>
      <c r="O24" s="59"/>
      <c r="P24" s="59"/>
      <c r="Q24" s="53"/>
      <c r="R24" s="60"/>
      <c r="S24" s="60"/>
      <c r="T24" s="60"/>
      <c r="U24" s="60"/>
      <c r="V24" s="60"/>
      <c r="W24" s="60"/>
      <c r="X24" s="60"/>
      <c r="Y24" s="60"/>
      <c r="Z24" s="54"/>
      <c r="AA24" s="54"/>
      <c r="AB24" s="54"/>
      <c r="AC24" s="54"/>
      <c r="AD24" s="53"/>
      <c r="AE24" s="53"/>
      <c r="AF24" s="61"/>
    </row>
    <row r="25" spans="1:33" s="71" customFormat="1" ht="18" customHeight="1">
      <c r="A25" s="296" t="str">
        <f ca="1">HYPERLINK("#'6. Вид управления'!"&amp;CELL("адрес",A4),"6. ВИД УПРАВЛЕНИЯ")</f>
        <v>6. ВИД УПРАВЛЕНИЯ</v>
      </c>
      <c r="B25" s="296"/>
      <c r="C25" s="296"/>
      <c r="D25" s="296"/>
      <c r="E25" s="296"/>
      <c r="F25" s="296"/>
      <c r="G25" s="296"/>
      <c r="H25" s="296"/>
      <c r="I25" s="296"/>
      <c r="J25" s="296"/>
      <c r="K25" s="296"/>
      <c r="L25" s="296"/>
      <c r="M25" s="296"/>
      <c r="N25" s="296"/>
      <c r="O25" s="296"/>
      <c r="P25" s="296"/>
      <c r="Q25" s="296"/>
      <c r="R25" s="296"/>
      <c r="S25" s="296"/>
      <c r="T25" s="296"/>
      <c r="U25" s="296"/>
      <c r="V25" s="296"/>
      <c r="W25" s="296"/>
      <c r="X25" s="296"/>
      <c r="Y25" s="296"/>
      <c r="Z25" s="296"/>
      <c r="AA25" s="296"/>
      <c r="AB25" s="296"/>
      <c r="AC25" s="296"/>
      <c r="AD25" s="296"/>
      <c r="AE25" s="296"/>
      <c r="AF25" s="296"/>
    </row>
    <row r="26" spans="1:33" s="64" customFormat="1" ht="14.25" customHeight="1">
      <c r="P26" s="64" t="s">
        <v>4</v>
      </c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6"/>
      <c r="AF26" s="63"/>
      <c r="AG26" s="63"/>
    </row>
    <row r="27" spans="1:33" s="5" customFormat="1" ht="12.75" customHeight="1">
      <c r="A27" s="4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8"/>
      <c r="AG27" s="8"/>
    </row>
    <row r="28" spans="1:33" s="5" customFormat="1" ht="12.75" customHeight="1">
      <c r="A28" s="4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8"/>
      <c r="AG28" s="8"/>
    </row>
    <row r="29" spans="1:33" s="5" customFormat="1" ht="12.75" customHeight="1">
      <c r="A29" s="4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8"/>
      <c r="AG29" s="8"/>
    </row>
    <row r="30" spans="1:33" s="5" customFormat="1" ht="12.75" customHeight="1">
      <c r="A30" s="4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X30" s="12"/>
      <c r="Y30" s="13"/>
      <c r="Z30" s="13"/>
      <c r="AA30" s="13"/>
      <c r="AB30" s="13"/>
      <c r="AC30" s="13"/>
      <c r="AD30" s="13"/>
      <c r="AE30" s="13"/>
      <c r="AF30" s="8"/>
      <c r="AG30" s="8"/>
    </row>
    <row r="31" spans="1:33" s="5" customFormat="1" ht="12.75" customHeight="1">
      <c r="A31" s="4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X31" s="12"/>
      <c r="Y31" s="25"/>
      <c r="Z31" s="13"/>
      <c r="AA31" s="13"/>
      <c r="AB31" s="13"/>
      <c r="AC31" s="13"/>
      <c r="AD31" s="13"/>
      <c r="AE31" s="13"/>
      <c r="AF31" s="8"/>
      <c r="AG31" s="8"/>
    </row>
    <row r="32" spans="1:33" s="5" customFormat="1" ht="12.75" customHeight="1">
      <c r="A32" s="4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X32" s="12"/>
      <c r="Y32" s="13"/>
      <c r="Z32" s="13"/>
      <c r="AA32" s="13"/>
      <c r="AB32" s="13"/>
      <c r="AC32" s="13"/>
      <c r="AD32" s="13"/>
      <c r="AE32" s="13"/>
      <c r="AF32" s="8"/>
      <c r="AG32" s="8"/>
    </row>
    <row r="33" spans="1:33" s="5" customFormat="1" ht="12.75" customHeight="1">
      <c r="A33" s="4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X33" s="15"/>
      <c r="Y33" s="13"/>
      <c r="Z33" s="13"/>
      <c r="AA33" s="13"/>
      <c r="AB33" s="13"/>
      <c r="AC33" s="13"/>
      <c r="AD33" s="13"/>
      <c r="AE33" s="13"/>
      <c r="AF33" s="8"/>
      <c r="AG33" s="8"/>
    </row>
    <row r="34" spans="1:33" s="5" customFormat="1" ht="12.75" customHeight="1">
      <c r="A34" s="4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X34" s="16"/>
      <c r="Y34" s="13"/>
      <c r="Z34" s="13"/>
      <c r="AA34" s="13"/>
      <c r="AB34" s="13"/>
      <c r="AC34" s="13"/>
      <c r="AD34" s="13"/>
      <c r="AE34" s="13"/>
      <c r="AF34" s="8"/>
      <c r="AG34" s="8"/>
    </row>
    <row r="35" spans="1:33" s="5" customFormat="1" ht="12.75" customHeight="1">
      <c r="A35" s="4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8"/>
      <c r="AG35" s="8"/>
    </row>
    <row r="36" spans="1:33" s="5" customFormat="1" ht="12.75" customHeight="1">
      <c r="A36" s="4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8"/>
      <c r="AG36" s="8"/>
    </row>
    <row r="37" spans="1:33" s="7" customFormat="1" ht="18.75" customHeight="1">
      <c r="A37" s="4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8"/>
      <c r="AG37" s="8"/>
    </row>
    <row r="38" spans="1:33" s="7" customFormat="1" ht="12.75" customHeight="1">
      <c r="A38" s="4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8"/>
      <c r="AG38" s="8"/>
    </row>
    <row r="39" spans="1:33" s="7" customFormat="1" ht="12.75" customHeight="1">
      <c r="A39" s="4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8"/>
      <c r="AG39" s="8"/>
    </row>
    <row r="40" spans="1:33" s="7" customFormat="1" ht="12.75" customHeight="1">
      <c r="A40" s="4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4"/>
      <c r="AG40" s="8"/>
    </row>
    <row r="41" spans="1:33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</row>
    <row r="42" spans="1:33" ht="8.25" customHeight="1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</row>
    <row r="43" spans="1:33" ht="9" customHeight="1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</row>
    <row r="44" spans="1:33" ht="6" customHeight="1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</row>
    <row r="45" spans="1:33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</row>
    <row r="46" spans="1:33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</row>
    <row r="47" spans="1:33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</row>
    <row r="48" spans="1:33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</row>
    <row r="49" spans="2:31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</row>
    <row r="50" spans="2:31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</row>
    <row r="51" spans="2:31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</row>
    <row r="52" spans="2:31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</row>
    <row r="53" spans="2:31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</row>
    <row r="54" spans="2:31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</row>
  </sheetData>
  <sheetProtection password="E048" sheet="1" objects="1" scenarios="1"/>
  <protectedRanges>
    <protectedRange sqref="A2:T2 S23:W23 N5 D6 S6 B4:AG4 R7:S7 R5:S5 I14 J14:K15 H16:AE18 Z13:Z15 I13:L13 H15:I15 A13:G18 N13 T5:AE10 R9:S10 A9:N10 O5:Q10 S8:T8 U2:AE3 A11:AE12 T13:W15 R13:R14 S15 AA15 AB13:AE15 E5:M6 A5:D5 B6 A7:B7 D7:N7 B8 D8:M8 O13:Q15" name="бизнес"/>
    <protectedRange sqref="X33:X34" name="бизнес_2"/>
  </protectedRanges>
  <mergeCells count="22">
    <mergeCell ref="A11:AF11"/>
    <mergeCell ref="I13:P13"/>
    <mergeCell ref="A21:AF21"/>
    <mergeCell ref="A25:AF25"/>
    <mergeCell ref="A13:G13"/>
    <mergeCell ref="R13:X13"/>
    <mergeCell ref="R14:X15"/>
    <mergeCell ref="Z13:AF13"/>
    <mergeCell ref="A14:G15"/>
    <mergeCell ref="Z14:AF15"/>
    <mergeCell ref="A23:AF23"/>
    <mergeCell ref="A17:AF17"/>
    <mergeCell ref="A19:AF19"/>
    <mergeCell ref="I14:P15"/>
    <mergeCell ref="A5:AF5"/>
    <mergeCell ref="A9:AF9"/>
    <mergeCell ref="D6:N6"/>
    <mergeCell ref="D7:N7"/>
    <mergeCell ref="D8:N8"/>
    <mergeCell ref="U6:AE6"/>
    <mergeCell ref="U7:AE7"/>
    <mergeCell ref="U8:AE8"/>
  </mergeCells>
  <printOptions horizontalCentered="1"/>
  <pageMargins left="0.43307086614173229" right="0.27559055118110237" top="0.62992125984251968" bottom="0.23622047244094491" header="0.27559055118110237" footer="0.27559055118110237"/>
  <pageSetup paperSize="9" scale="61" orientation="landscape" r:id="rId1"/>
  <headerFooter alignWithMargins="0"/>
  <rowBreaks count="1" manualBreakCount="1">
    <brk id="29" max="26" man="1"/>
  </rowBreaks>
  <ignoredErrors>
    <ignoredError sqref="A13:I13 Y13:Z13 A17:IV17 A21:IV21 A25 A19:IV19 J13:O13 Q13:R13 B23:IV23 A23 IW23:XFD23" unlockedFormula="1"/>
  </ignoredErrors>
  <drawing r:id="rId2"/>
  <legacyDrawing r:id="rId3"/>
  <oleObjects>
    <oleObject progId="CorelDraw.Graphic.15" shapeId="91878" r:id="rId4"/>
  </oleObject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7">
    <tabColor rgb="FFFFC000"/>
  </sheetPr>
  <dimension ref="A1:BR61"/>
  <sheetViews>
    <sheetView showGridLines="0" tabSelected="1" view="pageBreakPreview" topLeftCell="A22" zoomScaleNormal="100" zoomScaleSheetLayoutView="100" workbookViewId="0">
      <selection activeCell="R56" sqref="R56:Y56"/>
    </sheetView>
  </sheetViews>
  <sheetFormatPr defaultRowHeight="12.75"/>
  <cols>
    <col min="1" max="1" width="9.85546875" style="3" customWidth="1"/>
    <col min="2" max="52" width="4.85546875" style="3" customWidth="1"/>
    <col min="53" max="53" width="4.140625" style="3" hidden="1" customWidth="1"/>
    <col min="54" max="59" width="4.140625" style="3" customWidth="1"/>
    <col min="60" max="67" width="9.140625" style="3" customWidth="1"/>
    <col min="68" max="16384" width="9.140625" style="3"/>
  </cols>
  <sheetData>
    <row r="1" spans="1:52" s="193" customFormat="1" ht="33.75" customHeight="1">
      <c r="A1" s="248" t="s">
        <v>142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</row>
    <row r="2" spans="1:52" s="194" customFormat="1" ht="12" customHeight="1">
      <c r="A2" s="250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</row>
    <row r="3" spans="1:52" s="194" customFormat="1" ht="17.25" customHeight="1">
      <c r="A3" s="250" t="s">
        <v>206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</row>
    <row r="4" spans="1:52" s="194" customFormat="1" ht="13.5" customHeight="1">
      <c r="A4" s="253"/>
      <c r="B4" s="254"/>
      <c r="C4" s="254"/>
      <c r="D4" s="254"/>
      <c r="E4" s="254"/>
      <c r="F4" s="254"/>
      <c r="G4" s="254"/>
      <c r="H4" s="254"/>
      <c r="I4" s="254"/>
      <c r="J4" s="252"/>
      <c r="K4" s="254"/>
      <c r="L4" s="254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</row>
    <row r="5" spans="1:52" s="195" customFormat="1" ht="15.75" customHeight="1">
      <c r="A5" s="328" t="s">
        <v>137</v>
      </c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328"/>
      <c r="AS5" s="328"/>
      <c r="AT5" s="328"/>
      <c r="AU5" s="328"/>
      <c r="AV5" s="328"/>
      <c r="AW5" s="328"/>
      <c r="AX5" s="328"/>
      <c r="AY5" s="328"/>
      <c r="AZ5" s="328"/>
    </row>
    <row r="6" spans="1:52" s="196" customFormat="1" ht="15" customHeight="1">
      <c r="A6" s="330" t="s">
        <v>141</v>
      </c>
      <c r="B6" s="330"/>
      <c r="C6" s="330"/>
      <c r="D6" s="330"/>
      <c r="E6" s="330"/>
      <c r="F6" s="330"/>
      <c r="G6" s="330"/>
      <c r="H6" s="330"/>
      <c r="I6" s="330" t="s">
        <v>64</v>
      </c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330"/>
      <c r="AU6" s="330"/>
      <c r="AV6" s="330"/>
      <c r="AW6" s="330"/>
      <c r="AX6" s="330"/>
      <c r="AY6" s="330"/>
      <c r="AZ6" s="330"/>
    </row>
    <row r="7" spans="1:52" s="196" customFormat="1" ht="15" customHeight="1">
      <c r="A7" s="331"/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  <c r="N7" s="331"/>
      <c r="O7" s="331"/>
      <c r="P7" s="331"/>
      <c r="Q7" s="331"/>
      <c r="R7" s="331"/>
      <c r="S7" s="331"/>
      <c r="T7" s="331"/>
      <c r="U7" s="331"/>
      <c r="V7" s="331"/>
      <c r="W7" s="331"/>
      <c r="X7" s="331"/>
      <c r="Y7" s="331"/>
      <c r="Z7" s="331"/>
      <c r="AA7" s="331"/>
      <c r="AB7" s="331"/>
      <c r="AC7" s="331"/>
      <c r="AD7" s="331"/>
      <c r="AE7" s="331"/>
      <c r="AF7" s="331"/>
      <c r="AG7" s="331"/>
      <c r="AH7" s="331"/>
      <c r="AI7" s="331"/>
      <c r="AJ7" s="331"/>
      <c r="AK7" s="331"/>
      <c r="AL7" s="331"/>
      <c r="AM7" s="331"/>
      <c r="AN7" s="331"/>
      <c r="AO7" s="331"/>
      <c r="AP7" s="331"/>
      <c r="AQ7" s="331"/>
      <c r="AR7" s="331"/>
      <c r="AS7" s="331"/>
      <c r="AT7" s="331"/>
      <c r="AU7" s="331"/>
      <c r="AV7" s="331"/>
      <c r="AW7" s="331"/>
      <c r="AX7" s="331"/>
      <c r="AY7" s="331"/>
      <c r="AZ7" s="331"/>
    </row>
    <row r="8" spans="1:52" s="196" customFormat="1" ht="15" customHeight="1">
      <c r="A8" s="331"/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331"/>
      <c r="M8" s="331"/>
      <c r="N8" s="331"/>
      <c r="O8" s="331"/>
      <c r="P8" s="331"/>
      <c r="Q8" s="331"/>
      <c r="R8" s="331"/>
      <c r="S8" s="331"/>
      <c r="T8" s="331"/>
      <c r="U8" s="331"/>
      <c r="V8" s="331"/>
      <c r="W8" s="331"/>
      <c r="X8" s="331"/>
      <c r="Y8" s="331"/>
      <c r="Z8" s="331"/>
      <c r="AA8" s="331"/>
      <c r="AB8" s="331"/>
      <c r="AC8" s="331"/>
      <c r="AD8" s="331"/>
      <c r="AE8" s="331"/>
      <c r="AF8" s="331"/>
      <c r="AG8" s="331"/>
      <c r="AH8" s="331"/>
      <c r="AI8" s="331"/>
      <c r="AJ8" s="331"/>
      <c r="AK8" s="331"/>
      <c r="AL8" s="331"/>
      <c r="AM8" s="331"/>
      <c r="AN8" s="331"/>
      <c r="AO8" s="331"/>
      <c r="AP8" s="331"/>
      <c r="AQ8" s="331"/>
      <c r="AR8" s="331"/>
      <c r="AS8" s="331"/>
      <c r="AT8" s="331"/>
      <c r="AU8" s="331"/>
      <c r="AV8" s="331"/>
      <c r="AW8" s="331"/>
      <c r="AX8" s="331"/>
      <c r="AY8" s="331"/>
      <c r="AZ8" s="331"/>
    </row>
    <row r="9" spans="1:52" s="196" customFormat="1" ht="39" customHeight="1">
      <c r="A9" s="332"/>
      <c r="B9" s="332"/>
      <c r="C9" s="332"/>
      <c r="D9" s="332"/>
      <c r="E9" s="332"/>
      <c r="F9" s="332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  <c r="AS9" s="332"/>
      <c r="AT9" s="332"/>
      <c r="AU9" s="332"/>
      <c r="AV9" s="332"/>
      <c r="AW9" s="332"/>
      <c r="AX9" s="332"/>
      <c r="AY9" s="332"/>
      <c r="AZ9" s="332"/>
    </row>
    <row r="10" spans="1:52" s="194" customFormat="1" ht="15.75" customHeight="1">
      <c r="A10" s="329" t="s">
        <v>117</v>
      </c>
      <c r="B10" s="329"/>
      <c r="C10" s="329"/>
      <c r="D10" s="329"/>
      <c r="E10" s="329"/>
      <c r="F10" s="329"/>
      <c r="G10" s="329"/>
      <c r="H10" s="329"/>
      <c r="I10" s="329"/>
      <c r="J10" s="329"/>
      <c r="K10" s="329"/>
      <c r="L10" s="329"/>
      <c r="M10" s="329"/>
      <c r="N10" s="329"/>
      <c r="O10" s="329"/>
      <c r="P10" s="329"/>
      <c r="Q10" s="329"/>
      <c r="R10" s="329"/>
      <c r="S10" s="329"/>
      <c r="T10" s="329"/>
      <c r="U10" s="329"/>
      <c r="V10" s="329"/>
      <c r="W10" s="329"/>
      <c r="X10" s="329"/>
      <c r="Y10" s="329"/>
      <c r="Z10" s="329"/>
      <c r="AA10" s="329"/>
      <c r="AB10" s="329"/>
      <c r="AC10" s="329"/>
      <c r="AD10" s="329"/>
      <c r="AE10" s="329"/>
      <c r="AF10" s="329"/>
      <c r="AG10" s="329"/>
      <c r="AH10" s="329"/>
      <c r="AI10" s="329"/>
      <c r="AJ10" s="329"/>
      <c r="AK10" s="329"/>
      <c r="AL10" s="329"/>
      <c r="AM10" s="329"/>
      <c r="AN10" s="329"/>
      <c r="AO10" s="329"/>
      <c r="AP10" s="329"/>
      <c r="AQ10" s="329"/>
      <c r="AR10" s="329"/>
      <c r="AS10" s="329"/>
      <c r="AT10" s="329"/>
      <c r="AU10" s="329"/>
      <c r="AV10" s="329"/>
      <c r="AW10" s="329"/>
      <c r="AX10" s="329"/>
      <c r="AY10" s="329"/>
      <c r="AZ10" s="329"/>
    </row>
    <row r="11" spans="1:52" s="199" customFormat="1" ht="24" customHeight="1">
      <c r="A11" s="336" t="s">
        <v>107</v>
      </c>
      <c r="B11" s="336"/>
      <c r="C11" s="336"/>
      <c r="D11" s="197"/>
      <c r="E11" s="333" t="str">
        <f ca="1">HYPERLINK("#'4. Цветовая гамма'!"&amp;CELL("адрес",A4),"2. Цвет")</f>
        <v>2. Цвет</v>
      </c>
      <c r="F11" s="334"/>
      <c r="G11" s="334"/>
      <c r="H11" s="197"/>
      <c r="I11" s="333" t="str">
        <f ca="1">HYPERLINK("#'5. Тип монтажа'!"&amp;CELL("адрес",A3),"3. Тип монтажа")</f>
        <v>3. Тип монтажа</v>
      </c>
      <c r="J11" s="334"/>
      <c r="K11" s="334"/>
      <c r="L11" s="334"/>
      <c r="M11" s="333" t="str">
        <f ca="1">HYPERLINK("#'6. Вид управления'!"&amp;CELL("адрес",A4),"4. Вид управления")</f>
        <v>4. Вид управления</v>
      </c>
      <c r="N11" s="334"/>
      <c r="O11" s="334"/>
      <c r="P11" s="334"/>
      <c r="Q11" s="334"/>
      <c r="R11" s="335" t="str">
        <f ca="1">HYPERLINK("#'3. Ветровая зона'!"&amp;CELL("адрес",A3),"5. Ветровая зона (СНиП)")</f>
        <v>5. Ветровая зона (СНиП)</v>
      </c>
      <c r="S11" s="335"/>
      <c r="T11" s="335"/>
      <c r="U11" s="335"/>
      <c r="V11" s="335"/>
      <c r="W11" s="337" t="s">
        <v>105</v>
      </c>
      <c r="X11" s="337"/>
      <c r="Y11" s="337"/>
      <c r="Z11" s="337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</row>
    <row r="12" spans="1:52" s="199" customFormat="1" ht="24" customHeight="1">
      <c r="A12" s="200"/>
      <c r="B12" s="200"/>
      <c r="C12" s="200"/>
      <c r="D12" s="197"/>
      <c r="E12" s="197"/>
      <c r="F12" s="197"/>
      <c r="G12" s="197"/>
      <c r="H12" s="197"/>
      <c r="I12" s="197"/>
      <c r="J12" s="197"/>
      <c r="K12" s="197"/>
      <c r="L12" s="197"/>
      <c r="M12" s="201"/>
      <c r="N12" s="201"/>
      <c r="O12" s="201"/>
      <c r="P12" s="198"/>
      <c r="Q12" s="198"/>
      <c r="R12" s="223"/>
      <c r="S12" s="223"/>
      <c r="T12" s="223"/>
      <c r="U12" s="223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</row>
    <row r="13" spans="1:52" s="199" customFormat="1" ht="23.25" customHeight="1">
      <c r="A13" s="200"/>
      <c r="B13" s="200"/>
      <c r="C13" s="200"/>
      <c r="D13" s="197"/>
      <c r="E13" s="197"/>
      <c r="F13" s="197"/>
      <c r="G13" s="197"/>
      <c r="H13" s="197"/>
      <c r="I13" s="197"/>
      <c r="J13" s="197"/>
      <c r="K13" s="197"/>
      <c r="L13" s="197"/>
      <c r="M13" s="201"/>
      <c r="N13" s="201"/>
      <c r="O13" s="201"/>
      <c r="P13" s="198"/>
      <c r="Q13" s="198"/>
      <c r="R13" s="198"/>
      <c r="S13" s="198"/>
      <c r="T13" s="198"/>
      <c r="U13" s="198"/>
      <c r="V13" s="198"/>
      <c r="W13" s="198"/>
      <c r="X13" s="198"/>
      <c r="Y13" s="198"/>
      <c r="Z13" s="198"/>
      <c r="AA13" s="198"/>
      <c r="AB13" s="198"/>
      <c r="AC13" s="198"/>
      <c r="AD13" s="198"/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8"/>
      <c r="AR13" s="198"/>
      <c r="AS13" s="198"/>
      <c r="AT13" s="198"/>
      <c r="AU13" s="198"/>
      <c r="AV13" s="198"/>
      <c r="AW13" s="198"/>
      <c r="AX13" s="198"/>
      <c r="AY13" s="198"/>
      <c r="AZ13" s="198"/>
    </row>
    <row r="14" spans="1:52" s="199" customFormat="1" ht="15" customHeight="1">
      <c r="A14" s="201"/>
      <c r="B14" s="201"/>
      <c r="C14" s="201"/>
      <c r="D14" s="201"/>
      <c r="E14" s="201"/>
      <c r="F14" s="201"/>
      <c r="G14" s="201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</row>
    <row r="15" spans="1:52" s="194" customFormat="1" ht="17.100000000000001" customHeight="1">
      <c r="A15" s="320" t="s">
        <v>110</v>
      </c>
      <c r="B15" s="321"/>
      <c r="C15" s="326" t="str">
        <f>CHOOSE(Рабочий!C19,Рабочий!B19,Рабочий!B20)</f>
        <v>AG/77</v>
      </c>
      <c r="D15" s="326"/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</row>
    <row r="16" spans="1:52" s="194" customFormat="1" ht="17.100000000000001" customHeight="1">
      <c r="A16" s="203" t="s">
        <v>111</v>
      </c>
      <c r="B16" s="327" t="str">
        <f>CHOOSE(Рабочий!C19,Рабочий!D19,Рабочий!D20)</f>
        <v>4,73 кг.</v>
      </c>
      <c r="C16" s="327"/>
      <c r="D16" s="322" t="s">
        <v>112</v>
      </c>
      <c r="E16" s="322"/>
      <c r="F16" s="322"/>
      <c r="G16" s="322"/>
      <c r="H16" s="322"/>
      <c r="I16" s="204">
        <f>CHOOSE(Рабочий!C19,Рабочий!E19,Рабочий!E20)</f>
        <v>18</v>
      </c>
      <c r="J16" s="205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</row>
    <row r="17" spans="1:70" s="199" customFormat="1" ht="7.5" customHeight="1">
      <c r="A17" s="270"/>
      <c r="B17" s="207"/>
      <c r="C17" s="207"/>
      <c r="D17" s="207"/>
      <c r="E17" s="207"/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</row>
    <row r="18" spans="1:70" s="199" customFormat="1">
      <c r="A18" s="271" t="str">
        <f>CHOOSE(Рабочий!$AC$19,"Внимание! Для расчета итоговой цены изделия необходимо прибавить ориентировочную стоимость устройства управления","В сетке представлена стоимость квадратного метра изделия")</f>
        <v>Внимание! Для расчета итоговой цены изделия необходимо прибавить ориентировочную стоимость устройства управления</v>
      </c>
      <c r="B18" s="207"/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</row>
    <row r="19" spans="1:70" s="199" customFormat="1" ht="7.5" customHeight="1">
      <c r="A19" s="270"/>
      <c r="B19" s="207"/>
      <c r="C19" s="207"/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</row>
    <row r="20" spans="1:70" s="193" customFormat="1" ht="13.5" customHeight="1">
      <c r="A20" s="208" t="s">
        <v>0</v>
      </c>
      <c r="B20" s="209">
        <f>IF(CHOOSE(Рабочий!$C$19,Рабочий!C342,Рабочий!C367)="","",CHOOSE(Рабочий!$C$19,Рабочий!C342,Рабочий!C367))</f>
        <v>1000</v>
      </c>
      <c r="C20" s="209">
        <f>IF(CHOOSE(Рабочий!$C$19,Рабочий!D342,Рабочий!D367)="","",CHOOSE(Рабочий!$C$19,Рабочий!D342,Рабочий!D367))</f>
        <v>1100</v>
      </c>
      <c r="D20" s="209">
        <f>IF(CHOOSE(Рабочий!$C$19,Рабочий!E342,Рабочий!E367)="","",CHOOSE(Рабочий!$C$19,Рабочий!E342,Рабочий!E367))</f>
        <v>1200</v>
      </c>
      <c r="E20" s="209">
        <f>IF(CHOOSE(Рабочий!$C$19,Рабочий!F342,Рабочий!F367)="","",CHOOSE(Рабочий!$C$19,Рабочий!F342,Рабочий!F367))</f>
        <v>1300</v>
      </c>
      <c r="F20" s="209">
        <f>IF(CHOOSE(Рабочий!$C$19,Рабочий!G342,Рабочий!G367)="","",CHOOSE(Рабочий!$C$19,Рабочий!G342,Рабочий!G367))</f>
        <v>1400</v>
      </c>
      <c r="G20" s="209">
        <f>IF(CHOOSE(Рабочий!$C$19,Рабочий!H342,Рабочий!H367)="","",CHOOSE(Рабочий!$C$19,Рабочий!H342,Рабочий!H367))</f>
        <v>1500</v>
      </c>
      <c r="H20" s="209">
        <f>IF(CHOOSE(Рабочий!$C$19,Рабочий!I342,Рабочий!I367)="","",CHOOSE(Рабочий!$C$19,Рабочий!I342,Рабочий!I367))</f>
        <v>1600</v>
      </c>
      <c r="I20" s="209">
        <f>IF(CHOOSE(Рабочий!$C$19,Рабочий!J342,Рабочий!J367)="","",CHOOSE(Рабочий!$C$19,Рабочий!J342,Рабочий!J367))</f>
        <v>1700</v>
      </c>
      <c r="J20" s="209">
        <f>IF(CHOOSE(Рабочий!$C$19,Рабочий!K342,Рабочий!K367)="","",CHOOSE(Рабочий!$C$19,Рабочий!K342,Рабочий!K367))</f>
        <v>1800</v>
      </c>
      <c r="K20" s="209">
        <f>IF(CHOOSE(Рабочий!$C$19,Рабочий!L342,Рабочий!L367)="","",CHOOSE(Рабочий!$C$19,Рабочий!L342,Рабочий!L367))</f>
        <v>1900</v>
      </c>
      <c r="L20" s="209">
        <f>IF(CHOOSE(Рабочий!$C$19,Рабочий!M342,Рабочий!M367)="","",CHOOSE(Рабочий!$C$19,Рабочий!M342,Рабочий!M367))</f>
        <v>2000</v>
      </c>
      <c r="M20" s="209">
        <f>IF(CHOOSE(Рабочий!$C$19,Рабочий!N342,Рабочий!N367)="","",CHOOSE(Рабочий!$C$19,Рабочий!N342,Рабочий!N367))</f>
        <v>2100</v>
      </c>
      <c r="N20" s="209">
        <f>IF(CHOOSE(Рабочий!$C$19,Рабочий!O342,Рабочий!O367)="","",CHOOSE(Рабочий!$C$19,Рабочий!O342,Рабочий!O367))</f>
        <v>2200</v>
      </c>
      <c r="O20" s="209">
        <f>IF(CHOOSE(Рабочий!$C$19,Рабочий!P342,Рабочий!P367)="","",CHOOSE(Рабочий!$C$19,Рабочий!P342,Рабочий!P367))</f>
        <v>2300</v>
      </c>
      <c r="P20" s="209">
        <f>IF(CHOOSE(Рабочий!$C$19,Рабочий!Q342,Рабочий!Q367)="","",CHOOSE(Рабочий!$C$19,Рабочий!Q342,Рабочий!Q367))</f>
        <v>2400</v>
      </c>
      <c r="Q20" s="209">
        <f>IF(CHOOSE(Рабочий!$C$19,Рабочий!R342,Рабочий!R367)="","",CHOOSE(Рабочий!$C$19,Рабочий!R342,Рабочий!R367))</f>
        <v>2500</v>
      </c>
      <c r="R20" s="209">
        <f>IF(CHOOSE(Рабочий!$C$19,Рабочий!S342,Рабочий!S367)="","",CHOOSE(Рабочий!$C$19,Рабочий!S342,Рабочий!S367))</f>
        <v>2600</v>
      </c>
      <c r="S20" s="209">
        <f>IF(CHOOSE(Рабочий!$C$19,Рабочий!T342,Рабочий!T367)="","",CHOOSE(Рабочий!$C$19,Рабочий!T342,Рабочий!T367))</f>
        <v>2700</v>
      </c>
      <c r="T20" s="209">
        <f>IF(CHOOSE(Рабочий!$C$19,Рабочий!U342,Рабочий!U367)="","",CHOOSE(Рабочий!$C$19,Рабочий!U342,Рабочий!U367))</f>
        <v>2800</v>
      </c>
      <c r="U20" s="209">
        <f>IF(CHOOSE(Рабочий!$C$19,Рабочий!V342,Рабочий!V367)="","",CHOOSE(Рабочий!$C$19,Рабочий!V342,Рабочий!V367))</f>
        <v>2900</v>
      </c>
      <c r="V20" s="209">
        <f>IF(CHOOSE(Рабочий!$C$19,Рабочий!W342,Рабочий!W367)="","",CHOOSE(Рабочий!$C$19,Рабочий!W342,Рабочий!W367))</f>
        <v>3000</v>
      </c>
      <c r="W20" s="209">
        <f>IF(CHOOSE(Рабочий!$C$19,Рабочий!X342,Рабочий!X367)="","",CHOOSE(Рабочий!$C$19,Рабочий!X342,Рабочий!X367))</f>
        <v>3100</v>
      </c>
      <c r="X20" s="209">
        <f>IF(CHOOSE(Рабочий!$C$19,Рабочий!Y342,Рабочий!Y367)="","",CHOOSE(Рабочий!$C$19,Рабочий!Y342,Рабочий!Y367))</f>
        <v>3200</v>
      </c>
      <c r="Y20" s="209">
        <f>IF(CHOOSE(Рабочий!$C$19,Рабочий!Z342,Рабочий!Z367)="","",CHOOSE(Рабочий!$C$19,Рабочий!Z342,Рабочий!Z367))</f>
        <v>3300</v>
      </c>
      <c r="Z20" s="209">
        <f>IF(CHOOSE(Рабочий!$C$19,Рабочий!AA342,Рабочий!AA367)="","",CHOOSE(Рабочий!$C$19,Рабочий!AA342,Рабочий!AA367))</f>
        <v>3400</v>
      </c>
      <c r="AA20" s="209">
        <f>IF(CHOOSE(Рабочий!$C$19,Рабочий!AB342,Рабочий!AB367)="","",CHOOSE(Рабочий!$C$19,Рабочий!AB342,Рабочий!AB367))</f>
        <v>3500</v>
      </c>
      <c r="AB20" s="209">
        <f>IF(CHOOSE(Рабочий!$C$19,Рабочий!AC342,Рабочий!AC367)="","",CHOOSE(Рабочий!$C$19,Рабочий!AC342,Рабочий!AC367))</f>
        <v>3600</v>
      </c>
      <c r="AC20" s="209">
        <f>IF(CHOOSE(Рабочий!$C$19,Рабочий!AD342,Рабочий!AD367)="","",CHOOSE(Рабочий!$C$19,Рабочий!AD342,Рабочий!AD367))</f>
        <v>3700</v>
      </c>
      <c r="AD20" s="209">
        <f>IF(CHOOSE(Рабочий!$C$19,Рабочий!AE342,Рабочий!AE367)="","",CHOOSE(Рабочий!$C$19,Рабочий!AE342,Рабочий!AE367))</f>
        <v>3800</v>
      </c>
      <c r="AE20" s="209">
        <f>IF(CHOOSE(Рабочий!$C$19,Рабочий!AF342,Рабочий!AF367)="","",CHOOSE(Рабочий!$C$19,Рабочий!AF342,Рабочий!AF367))</f>
        <v>3900</v>
      </c>
      <c r="AF20" s="209">
        <f>IF(CHOOSE(Рабочий!$C$19,Рабочий!AG342,Рабочий!AG367)="","",CHOOSE(Рабочий!$C$19,Рабочий!AG342,Рабочий!AG367))</f>
        <v>4000</v>
      </c>
      <c r="AG20" s="209">
        <f>IF(CHOOSE(Рабочий!$C$19,Рабочий!AH342,Рабочий!AH367)="","",CHOOSE(Рабочий!$C$19,Рабочий!AH342,Рабочий!AH367))</f>
        <v>4100</v>
      </c>
      <c r="AH20" s="209">
        <f>IF(CHOOSE(Рабочий!$C$19,Рабочий!AI342,Рабочий!AI367)="","",CHOOSE(Рабочий!$C$19,Рабочий!AI342,Рабочий!AI367))</f>
        <v>4200</v>
      </c>
      <c r="AI20" s="209">
        <f>IF(CHOOSE(Рабочий!$C$19,Рабочий!AJ342,Рабочий!AJ367)="","",CHOOSE(Рабочий!$C$19,Рабочий!AJ342,Рабочий!AJ367))</f>
        <v>4300</v>
      </c>
      <c r="AJ20" s="209">
        <f>IF(CHOOSE(Рабочий!$C$19,Рабочий!AK342,Рабочий!AK367)="","",CHOOSE(Рабочий!$C$19,Рабочий!AK342,Рабочий!AK367))</f>
        <v>4400</v>
      </c>
      <c r="AK20" s="209">
        <f>IF(CHOOSE(Рабочий!$C$19,Рабочий!AL342,Рабочий!AL367)="","",CHOOSE(Рабочий!$C$19,Рабочий!AL342,Рабочий!AL367))</f>
        <v>4500</v>
      </c>
      <c r="AL20" s="209">
        <f>IF(CHOOSE(Рабочий!$C$19,Рабочий!AM342,Рабочий!AM367)="","",CHOOSE(Рабочий!$C$19,Рабочий!AM342,Рабочий!AM367))</f>
        <v>4600</v>
      </c>
      <c r="AM20" s="209">
        <f>IF(CHOOSE(Рабочий!$C$19,Рабочий!AN342,Рабочий!AN367)="","",CHOOSE(Рабочий!$C$19,Рабочий!AN342,Рабочий!AN367))</f>
        <v>4700</v>
      </c>
      <c r="AN20" s="209">
        <f>IF(CHOOSE(Рабочий!$C$19,Рабочий!AO342,Рабочий!AO367)="","",CHOOSE(Рабочий!$C$19,Рабочий!AO342,Рабочий!AO367))</f>
        <v>4800</v>
      </c>
      <c r="AO20" s="209">
        <f>IF(CHOOSE(Рабочий!$C$19,Рабочий!AP342,Рабочий!AP367)="","",CHOOSE(Рабочий!$C$19,Рабочий!AP342,Рабочий!AP367))</f>
        <v>4900</v>
      </c>
      <c r="AP20" s="209">
        <f>IF(CHOOSE(Рабочий!$C$19,Рабочий!AQ342,Рабочий!AQ367)="","",CHOOSE(Рабочий!$C$19,Рабочий!AQ342,Рабочий!AQ367))</f>
        <v>5000</v>
      </c>
      <c r="AQ20" s="209">
        <f>IF(CHOOSE(Рабочий!$C$19,Рабочий!AR342,Рабочий!AR367)="","",CHOOSE(Рабочий!$C$19,Рабочий!AR342,Рабочий!AR367))</f>
        <v>5100</v>
      </c>
      <c r="AR20" s="209">
        <f>IF(CHOOSE(Рабочий!$C$19,Рабочий!AS342,Рабочий!AS367)="","",CHOOSE(Рабочий!$C$19,Рабочий!AS342,Рабочий!AS367))</f>
        <v>5200</v>
      </c>
      <c r="AS20" s="209">
        <f>IF(CHOOSE(Рабочий!$C$19,Рабочий!AT342,Рабочий!AT367)="","",CHOOSE(Рабочий!$C$19,Рабочий!AT342,Рабочий!AT367))</f>
        <v>5300</v>
      </c>
      <c r="AT20" s="209">
        <f>IF(CHOOSE(Рабочий!$C$19,Рабочий!AU342,Рабочий!AU367)="","",CHOOSE(Рабочий!$C$19,Рабочий!AU342,Рабочий!AU367))</f>
        <v>5400</v>
      </c>
      <c r="AU20" s="209">
        <f>IF(CHOOSE(Рабочий!$C$19,Рабочий!AV342,Рабочий!AV367)="","",CHOOSE(Рабочий!$C$19,Рабочий!AV342,Рабочий!AV367))</f>
        <v>5500</v>
      </c>
      <c r="AV20" s="209">
        <f>IF(CHOOSE(Рабочий!$C$19,Рабочий!AW342,Рабочий!AW367)="","",CHOOSE(Рабочий!$C$19,Рабочий!AW342,Рабочий!AW367))</f>
        <v>5600</v>
      </c>
      <c r="AW20" s="209">
        <f>IF(CHOOSE(Рабочий!$C$19,Рабочий!AX342,Рабочий!AX367)="","",CHOOSE(Рабочий!$C$19,Рабочий!AX342,Рабочий!AX367))</f>
        <v>5700</v>
      </c>
      <c r="AX20" s="209">
        <f>IF(CHOOSE(Рабочий!$C$19,Рабочий!AY342,Рабочий!AY367)="","",CHOOSE(Рабочий!$C$19,Рабочий!AY342,Рабочий!AY367))</f>
        <v>5800</v>
      </c>
      <c r="AY20" s="209">
        <f>IF(CHOOSE(Рабочий!$C$19,Рабочий!AZ342,Рабочий!AZ367)="","",CHOOSE(Рабочий!$C$19,Рабочий!AZ342,Рабочий!AZ367))</f>
        <v>5900</v>
      </c>
      <c r="AZ20" s="209">
        <f>IF(CHOOSE(Рабочий!$C$19,Рабочий!BA342,Рабочий!BA367)="","",CHOOSE(Рабочий!$C$19,Рабочий!BA342,Рабочий!BA367))</f>
        <v>6000</v>
      </c>
      <c r="BA20" s="209">
        <f>IF(CHOOSE(Рабочий!$C$11,Рабочий!AO162,Рабочий!AO193,Рабочий!AK286)="","",CHOOSE(Рабочий!$C$11,Рабочий!AO162,Рабочий!AO193,Рабочий!AK286))</f>
        <v>500</v>
      </c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</row>
    <row r="21" spans="1:70" s="193" customFormat="1">
      <c r="A21" s="212">
        <v>1000</v>
      </c>
      <c r="B21" s="272">
        <f>IF(CHOOSE(Рабочий!$AC$19,CHOOSE(Рабочий!$C$19,Рабочий!BD343,Рабочий!BD368),CHOOSE(Рабочий!$C$19,Рабочий!C343,Рабочий!C368))="","",ROUND(CHOOSE(Рабочий!$AC$19,CHOOSE(Рабочий!$C$19,Рабочий!BD343,Рабочий!BD368),CHOOSE(Рабочий!$C$19,Рабочий!C343,Рабочий!C368))*(1+'1. Выбор РС'!$I$1)*CHOOSE(Рабочий!$H$19,Рабочий!$I$19,Рабочий!$I$20)*CHOOSE(Рабочий!$L$19,CHOOSE(Рабочий!$P$19,Рабочий!$Q$19,Рабочий!$Q$20,Рабочий!$Q$21),Рабочий!$M$20),0))</f>
        <v>156</v>
      </c>
      <c r="C21" s="272">
        <f>IF(CHOOSE(Рабочий!$AC$19,CHOOSE(Рабочий!$C$19,Рабочий!BE343,Рабочий!BE368),CHOOSE(Рабочий!$C$19,Рабочий!D343,Рабочий!D368))="","",ROUND(CHOOSE(Рабочий!$AC$19,CHOOSE(Рабочий!$C$19,Рабочий!BE343,Рабочий!BE368),CHOOSE(Рабочий!$C$19,Рабочий!D343,Рабочий!D368))*(1+'1. Выбор РС'!$I$1)*CHOOSE(Рабочий!$H$19,Рабочий!$I$19,Рабочий!$I$20)*CHOOSE(Рабочий!$L$19,CHOOSE(Рабочий!$P$19,Рабочий!$Q$19,Рабочий!$Q$20,Рабочий!$Q$21),Рабочий!$M$20),0))</f>
        <v>164</v>
      </c>
      <c r="D21" s="272">
        <f>IF(CHOOSE(Рабочий!$AC$19,CHOOSE(Рабочий!$C$19,Рабочий!BF343,Рабочий!BF368),CHOOSE(Рабочий!$C$19,Рабочий!E343,Рабочий!E368))="","",ROUND(CHOOSE(Рабочий!$AC$19,CHOOSE(Рабочий!$C$19,Рабочий!BF343,Рабочий!BF368),CHOOSE(Рабочий!$C$19,Рабочий!E343,Рабочий!E368))*(1+'1. Выбор РС'!$I$1)*CHOOSE(Рабочий!$H$19,Рабочий!$I$19,Рабочий!$I$20)*CHOOSE(Рабочий!$L$19,CHOOSE(Рабочий!$P$19,Рабочий!$Q$19,Рабочий!$Q$20,Рабочий!$Q$21),Рабочий!$M$20),0))</f>
        <v>174</v>
      </c>
      <c r="E21" s="272">
        <f>IF(CHOOSE(Рабочий!$AC$19,CHOOSE(Рабочий!$C$19,Рабочий!BG343,Рабочий!BG368),CHOOSE(Рабочий!$C$19,Рабочий!F343,Рабочий!F368))="","",ROUND(CHOOSE(Рабочий!$AC$19,CHOOSE(Рабочий!$C$19,Рабочий!BG343,Рабочий!BG368),CHOOSE(Рабочий!$C$19,Рабочий!F343,Рабочий!F368))*(1+'1. Выбор РС'!$I$1)*CHOOSE(Рабочий!$H$19,Рабочий!$I$19,Рабочий!$I$20)*CHOOSE(Рабочий!$L$19,CHOOSE(Рабочий!$P$19,Рабочий!$Q$19,Рабочий!$Q$20,Рабочий!$Q$21),Рабочий!$M$20),0))</f>
        <v>182</v>
      </c>
      <c r="F21" s="272">
        <f>IF(CHOOSE(Рабочий!$AC$19,CHOOSE(Рабочий!$C$19,Рабочий!BH343,Рабочий!BH368),CHOOSE(Рабочий!$C$19,Рабочий!G343,Рабочий!G368))="","",ROUND(CHOOSE(Рабочий!$AC$19,CHOOSE(Рабочий!$C$19,Рабочий!BH343,Рабочий!BH368),CHOOSE(Рабочий!$C$19,Рабочий!G343,Рабочий!G368))*(1+'1. Выбор РС'!$I$1)*CHOOSE(Рабочий!$H$19,Рабочий!$I$19,Рабочий!$I$20)*CHOOSE(Рабочий!$L$19,CHOOSE(Рабочий!$P$19,Рабочий!$Q$19,Рабочий!$Q$20,Рабочий!$Q$21),Рабочий!$M$20),0))</f>
        <v>192</v>
      </c>
      <c r="G21" s="272">
        <f>IF(CHOOSE(Рабочий!$AC$19,CHOOSE(Рабочий!$C$19,Рабочий!BI343,Рабочий!BI368),CHOOSE(Рабочий!$C$19,Рабочий!H343,Рабочий!H368))="","",ROUND(CHOOSE(Рабочий!$AC$19,CHOOSE(Рабочий!$C$19,Рабочий!BI343,Рабочий!BI368),CHOOSE(Рабочий!$C$19,Рабочий!H343,Рабочий!H368))*(1+'1. Выбор РС'!$I$1)*CHOOSE(Рабочий!$H$19,Рабочий!$I$19,Рабочий!$I$20)*CHOOSE(Рабочий!$L$19,CHOOSE(Рабочий!$P$19,Рабочий!$Q$19,Рабочий!$Q$20,Рабочий!$Q$21),Рабочий!$M$20),0))</f>
        <v>200</v>
      </c>
      <c r="H21" s="272">
        <f>IF(CHOOSE(Рабочий!$AC$19,CHOOSE(Рабочий!$C$19,Рабочий!BJ343,Рабочий!BJ368),CHOOSE(Рабочий!$C$19,Рабочий!I343,Рабочий!I368))="","",ROUND(CHOOSE(Рабочий!$AC$19,CHOOSE(Рабочий!$C$19,Рабочий!BJ343,Рабочий!BJ368),CHOOSE(Рабочий!$C$19,Рабочий!I343,Рабочий!I368))*(1+'1. Выбор РС'!$I$1)*CHOOSE(Рабочий!$H$19,Рабочий!$I$19,Рабочий!$I$20)*CHOOSE(Рабочий!$L$19,CHOOSE(Рабочий!$P$19,Рабочий!$Q$19,Рабочий!$Q$20,Рабочий!$Q$21),Рабочий!$M$20),0))</f>
        <v>210</v>
      </c>
      <c r="I21" s="272">
        <f>IF(CHOOSE(Рабочий!$AC$19,CHOOSE(Рабочий!$C$19,Рабочий!BK343,Рабочий!BK368),CHOOSE(Рабочий!$C$19,Рабочий!J343,Рабочий!J368))="","",ROUND(CHOOSE(Рабочий!$AC$19,CHOOSE(Рабочий!$C$19,Рабочий!BK343,Рабочий!BK368),CHOOSE(Рабочий!$C$19,Рабочий!J343,Рабочий!J368))*(1+'1. Выбор РС'!$I$1)*CHOOSE(Рабочий!$H$19,Рабочий!$I$19,Рабочий!$I$20)*CHOOSE(Рабочий!$L$19,CHOOSE(Рабочий!$P$19,Рабочий!$Q$19,Рабочий!$Q$20,Рабочий!$Q$21),Рабочий!$M$20),0))</f>
        <v>219</v>
      </c>
      <c r="J21" s="272">
        <f>IF(CHOOSE(Рабочий!$AC$19,CHOOSE(Рабочий!$C$19,Рабочий!BL343,Рабочий!BL368),CHOOSE(Рабочий!$C$19,Рабочий!K343,Рабочий!K368))="","",ROUND(CHOOSE(Рабочий!$AC$19,CHOOSE(Рабочий!$C$19,Рабочий!BL343,Рабочий!BL368),CHOOSE(Рабочий!$C$19,Рабочий!K343,Рабочий!K368))*(1+'1. Выбор РС'!$I$1)*CHOOSE(Рабочий!$H$19,Рабочий!$I$19,Рабочий!$I$20)*CHOOSE(Рабочий!$L$19,CHOOSE(Рабочий!$P$19,Рабочий!$Q$19,Рабочий!$Q$20,Рабочий!$Q$21),Рабочий!$M$20),0))</f>
        <v>227</v>
      </c>
      <c r="K21" s="272">
        <f>IF(CHOOSE(Рабочий!$AC$19,CHOOSE(Рабочий!$C$19,Рабочий!BM343,Рабочий!BM368),CHOOSE(Рабочий!$C$19,Рабочий!L343,Рабочий!L368))="","",ROUND(CHOOSE(Рабочий!$AC$19,CHOOSE(Рабочий!$C$19,Рабочий!BM343,Рабочий!BM368),CHOOSE(Рабочий!$C$19,Рабочий!L343,Рабочий!L368))*(1+'1. Выбор РС'!$I$1)*CHOOSE(Рабочий!$H$19,Рабочий!$I$19,Рабочий!$I$20)*CHOOSE(Рабочий!$L$19,CHOOSE(Рабочий!$P$19,Рабочий!$Q$19,Рабочий!$Q$20,Рабочий!$Q$21),Рабочий!$M$20),0))</f>
        <v>236</v>
      </c>
      <c r="L21" s="272">
        <f>IF(CHOOSE(Рабочий!$AC$19,CHOOSE(Рабочий!$C$19,Рабочий!BN343,Рабочий!BN368),CHOOSE(Рабочий!$C$19,Рабочий!M343,Рабочий!M368))="","",ROUND(CHOOSE(Рабочий!$AC$19,CHOOSE(Рабочий!$C$19,Рабочий!BN343,Рабочий!BN368),CHOOSE(Рабочий!$C$19,Рабочий!M343,Рабочий!M368))*(1+'1. Выбор РС'!$I$1)*CHOOSE(Рабочий!$H$19,Рабочий!$I$19,Рабочий!$I$20)*CHOOSE(Рабочий!$L$19,CHOOSE(Рабочий!$P$19,Рабочий!$Q$19,Рабочий!$Q$20,Рабочий!$Q$21),Рабочий!$M$20),0))</f>
        <v>244</v>
      </c>
      <c r="M21" s="272">
        <f>IF(CHOOSE(Рабочий!$AC$19,CHOOSE(Рабочий!$C$19,Рабочий!BO343,Рабочий!BO368),CHOOSE(Рабочий!$C$19,Рабочий!N343,Рабочий!N368))="","",ROUND(CHOOSE(Рабочий!$AC$19,CHOOSE(Рабочий!$C$19,Рабочий!BO343,Рабочий!BO368),CHOOSE(Рабочий!$C$19,Рабочий!N343,Рабочий!N368))*(1+'1. Выбор РС'!$I$1)*CHOOSE(Рабочий!$H$19,Рабочий!$I$19,Рабочий!$I$20)*CHOOSE(Рабочий!$L$19,CHOOSE(Рабочий!$P$19,Рабочий!$Q$19,Рабочий!$Q$20,Рабочий!$Q$21),Рабочий!$M$20),0))</f>
        <v>254</v>
      </c>
      <c r="N21" s="272">
        <f>IF(CHOOSE(Рабочий!$AC$19,CHOOSE(Рабочий!$C$19,Рабочий!BP343,Рабочий!BP368),CHOOSE(Рабочий!$C$19,Рабочий!O343,Рабочий!O368))="","",ROUND(CHOOSE(Рабочий!$AC$19,CHOOSE(Рабочий!$C$19,Рабочий!BP343,Рабочий!BP368),CHOOSE(Рабочий!$C$19,Рабочий!O343,Рабочий!O368))*(1+'1. Выбор РС'!$I$1)*CHOOSE(Рабочий!$H$19,Рабочий!$I$19,Рабочий!$I$20)*CHOOSE(Рабочий!$L$19,CHOOSE(Рабочий!$P$19,Рабочий!$Q$19,Рабочий!$Q$20,Рабочий!$Q$21),Рабочий!$M$20),0))</f>
        <v>264</v>
      </c>
      <c r="O21" s="272">
        <f>IF(CHOOSE(Рабочий!$AC$19,CHOOSE(Рабочий!$C$19,Рабочий!BQ343,Рабочий!BQ368),CHOOSE(Рабочий!$C$19,Рабочий!P343,Рабочий!P368))="","",ROUND(CHOOSE(Рабочий!$AC$19,CHOOSE(Рабочий!$C$19,Рабочий!BQ343,Рабочий!BQ368),CHOOSE(Рабочий!$C$19,Рабочий!P343,Рабочий!P368))*(1+'1. Выбор РС'!$I$1)*CHOOSE(Рабочий!$H$19,Рабочий!$I$19,Рабочий!$I$20)*CHOOSE(Рабочий!$L$19,CHOOSE(Рабочий!$P$19,Рабочий!$Q$19,Рабочий!$Q$20,Рабочий!$Q$21),Рабочий!$M$20),0))</f>
        <v>271</v>
      </c>
      <c r="P21" s="272">
        <f>IF(CHOOSE(Рабочий!$AC$19,CHOOSE(Рабочий!$C$19,Рабочий!BR343,Рабочий!BR368),CHOOSE(Рабочий!$C$19,Рабочий!Q343,Рабочий!Q368))="","",ROUND(CHOOSE(Рабочий!$AC$19,CHOOSE(Рабочий!$C$19,Рабочий!BR343,Рабочий!BR368),CHOOSE(Рабочий!$C$19,Рабочий!Q343,Рабочий!Q368))*(1+'1. Выбор РС'!$I$1)*CHOOSE(Рабочий!$H$19,Рабочий!$I$19,Рабочий!$I$20)*CHOOSE(Рабочий!$L$19,CHOOSE(Рабочий!$P$19,Рабочий!$Q$19,Рабочий!$Q$20,Рабочий!$Q$21),Рабочий!$M$20),0))</f>
        <v>281</v>
      </c>
      <c r="Q21" s="272">
        <f>IF(CHOOSE(Рабочий!$AC$19,CHOOSE(Рабочий!$C$19,Рабочий!BS343,Рабочий!BS368),CHOOSE(Рабочий!$C$19,Рабочий!R343,Рабочий!R368))="","",ROUND(CHOOSE(Рабочий!$AC$19,CHOOSE(Рабочий!$C$19,Рабочий!BS343,Рабочий!BS368),CHOOSE(Рабочий!$C$19,Рабочий!R343,Рабочий!R368))*(1+'1. Выбор РС'!$I$1)*CHOOSE(Рабочий!$H$19,Рабочий!$I$19,Рабочий!$I$20)*CHOOSE(Рабочий!$L$19,CHOOSE(Рабочий!$P$19,Рабочий!$Q$19,Рабочий!$Q$20,Рабочий!$Q$21),Рабочий!$M$20),0))</f>
        <v>290</v>
      </c>
      <c r="R21" s="272">
        <f>IF(CHOOSE(Рабочий!$AC$19,CHOOSE(Рабочий!$C$19,Рабочий!BT343,Рабочий!BT368),CHOOSE(Рабочий!$C$19,Рабочий!S343,Рабочий!S368))="","",ROUND(CHOOSE(Рабочий!$AC$19,CHOOSE(Рабочий!$C$19,Рабочий!BT343,Рабочий!BT368),CHOOSE(Рабочий!$C$19,Рабочий!S343,Рабочий!S368))*(1+'1. Выбор РС'!$I$1)*CHOOSE(Рабочий!$H$19,Рабочий!$I$19,Рабочий!$I$20)*CHOOSE(Рабочий!$L$19,CHOOSE(Рабочий!$P$19,Рабочий!$Q$19,Рабочий!$Q$20,Рабочий!$Q$21),Рабочий!$M$20),0))</f>
        <v>299</v>
      </c>
      <c r="S21" s="272">
        <f>IF(CHOOSE(Рабочий!$AC$19,CHOOSE(Рабочий!$C$19,Рабочий!BU343,Рабочий!BU368),CHOOSE(Рабочий!$C$19,Рабочий!T343,Рабочий!T368))="","",ROUND(CHOOSE(Рабочий!$AC$19,CHOOSE(Рабочий!$C$19,Рабочий!BU343,Рабочий!BU368),CHOOSE(Рабочий!$C$19,Рабочий!T343,Рабочий!T368))*(1+'1. Выбор РС'!$I$1)*CHOOSE(Рабочий!$H$19,Рабочий!$I$19,Рабочий!$I$20)*CHOOSE(Рабочий!$L$19,CHOOSE(Рабочий!$P$19,Рабочий!$Q$19,Рабочий!$Q$20,Рабочий!$Q$21),Рабочий!$M$20),0))</f>
        <v>308</v>
      </c>
      <c r="T21" s="272">
        <f>IF(CHOOSE(Рабочий!$AC$19,CHOOSE(Рабочий!$C$19,Рабочий!BV343,Рабочий!BV368),CHOOSE(Рабочий!$C$19,Рабочий!U343,Рабочий!U368))="","",ROUND(CHOOSE(Рабочий!$AC$19,CHOOSE(Рабочий!$C$19,Рабочий!BV343,Рабочий!BV368),CHOOSE(Рабочий!$C$19,Рабочий!U343,Рабочий!U368))*(1+'1. Выбор РС'!$I$1)*CHOOSE(Рабочий!$H$19,Рабочий!$I$19,Рабочий!$I$20)*CHOOSE(Рабочий!$L$19,CHOOSE(Рабочий!$P$19,Рабочий!$Q$19,Рабочий!$Q$20,Рабочий!$Q$21),Рабочий!$M$20),0))</f>
        <v>316</v>
      </c>
      <c r="U21" s="272">
        <f>IF(CHOOSE(Рабочий!$AC$19,CHOOSE(Рабочий!$C$19,Рабочий!BW343,Рабочий!BW368),CHOOSE(Рабочий!$C$19,Рабочий!V343,Рабочий!V368))="","",ROUND(CHOOSE(Рабочий!$AC$19,CHOOSE(Рабочий!$C$19,Рабочий!BW343,Рабочий!BW368),CHOOSE(Рабочий!$C$19,Рабочий!V343,Рабочий!V368))*(1+'1. Выбор РС'!$I$1)*CHOOSE(Рабочий!$H$19,Рабочий!$I$19,Рабочий!$I$20)*CHOOSE(Рабочий!$L$19,CHOOSE(Рабочий!$P$19,Рабочий!$Q$19,Рабочий!$Q$20,Рабочий!$Q$21),Рабочий!$M$20),0))</f>
        <v>325</v>
      </c>
      <c r="V21" s="272">
        <f>IF(CHOOSE(Рабочий!$AC$19,CHOOSE(Рабочий!$C$19,Рабочий!BX343,Рабочий!BX368),CHOOSE(Рабочий!$C$19,Рабочий!W343,Рабочий!W368))="","",ROUND(CHOOSE(Рабочий!$AC$19,CHOOSE(Рабочий!$C$19,Рабочий!BX343,Рабочий!BX368),CHOOSE(Рабочий!$C$19,Рабочий!W343,Рабочий!W368))*(1+'1. Выбор РС'!$I$1)*CHOOSE(Рабочий!$H$19,Рабочий!$I$19,Рабочий!$I$20)*CHOOSE(Рабочий!$L$19,CHOOSE(Рабочий!$P$19,Рабочий!$Q$19,Рабочий!$Q$20,Рабочий!$Q$21),Рабочий!$M$20),0))</f>
        <v>336</v>
      </c>
      <c r="W21" s="272">
        <f>IF(CHOOSE(Рабочий!$AC$19,CHOOSE(Рабочий!$C$19,Рабочий!BY343,Рабочий!BY368),CHOOSE(Рабочий!$C$19,Рабочий!X343,Рабочий!X368))="","",ROUND(CHOOSE(Рабочий!$AC$19,CHOOSE(Рабочий!$C$19,Рабочий!BY343,Рабочий!BY368),CHOOSE(Рабочий!$C$19,Рабочий!X343,Рабочий!X368))*(1+'1. Выбор РС'!$I$1)*CHOOSE(Рабочий!$H$19,Рабочий!$I$19,Рабочий!$I$20)*CHOOSE(Рабочий!$L$19,CHOOSE(Рабочий!$P$19,Рабочий!$Q$19,Рабочий!$Q$20,Рабочий!$Q$21),Рабочий!$M$20),0))</f>
        <v>344</v>
      </c>
      <c r="X21" s="272">
        <f>IF(CHOOSE(Рабочий!$AC$19,CHOOSE(Рабочий!$C$19,Рабочий!BZ343,Рабочий!BZ368),CHOOSE(Рабочий!$C$19,Рабочий!Y343,Рабочий!Y368))="","",ROUND(CHOOSE(Рабочий!$AC$19,CHOOSE(Рабочий!$C$19,Рабочий!BZ343,Рабочий!BZ368),CHOOSE(Рабочий!$C$19,Рабочий!Y343,Рабочий!Y368))*(1+'1. Выбор РС'!$I$1)*CHOOSE(Рабочий!$H$19,Рабочий!$I$19,Рабочий!$I$20)*CHOOSE(Рабочий!$L$19,CHOOSE(Рабочий!$P$19,Рабочий!$Q$19,Рабочий!$Q$20,Рабочий!$Q$21),Рабочий!$M$20),0))</f>
        <v>352</v>
      </c>
      <c r="Y21" s="272">
        <f>IF(CHOOSE(Рабочий!$AC$19,CHOOSE(Рабочий!$C$19,Рабочий!CA343,Рабочий!CA368),CHOOSE(Рабочий!$C$19,Рабочий!Z343,Рабочий!Z368))="","",ROUND(CHOOSE(Рабочий!$AC$19,CHOOSE(Рабочий!$C$19,Рабочий!CA343,Рабочий!CA368),CHOOSE(Рабочий!$C$19,Рабочий!Z343,Рабочий!Z368))*(1+'1. Выбор РС'!$I$1)*CHOOSE(Рабочий!$H$19,Рабочий!$I$19,Рабочий!$I$20)*CHOOSE(Рабочий!$L$19,CHOOSE(Рабочий!$P$19,Рабочий!$Q$19,Рабочий!$Q$20,Рабочий!$Q$21),Рабочий!$M$20),0))</f>
        <v>363</v>
      </c>
      <c r="Z21" s="272">
        <f>IF(CHOOSE(Рабочий!$AC$19,CHOOSE(Рабочий!$C$19,Рабочий!CB343,Рабочий!CB368),CHOOSE(Рабочий!$C$19,Рабочий!AA343,Рабочий!AA368))="","",ROUND(CHOOSE(Рабочий!$AC$19,CHOOSE(Рабочий!$C$19,Рабочий!CB343,Рабочий!CB368),CHOOSE(Рабочий!$C$19,Рабочий!AA343,Рабочий!AA368))*(1+'1. Выбор РС'!$I$1)*CHOOSE(Рабочий!$H$19,Рабочий!$I$19,Рабочий!$I$20)*CHOOSE(Рабочий!$L$19,CHOOSE(Рабочий!$P$19,Рабочий!$Q$19,Рабочий!$Q$20,Рабочий!$Q$21),Рабочий!$M$20),0))</f>
        <v>371</v>
      </c>
      <c r="AA21" s="272">
        <f>IF(CHOOSE(Рабочий!$AC$19,CHOOSE(Рабочий!$C$19,Рабочий!CC343,Рабочий!CC368),CHOOSE(Рабочий!$C$19,Рабочий!AB343,Рабочий!AB368))="","",ROUND(CHOOSE(Рабочий!$AC$19,CHOOSE(Рабочий!$C$19,Рабочий!CC343,Рабочий!CC368),CHOOSE(Рабочий!$C$19,Рабочий!AB343,Рабочий!AB368))*(1+'1. Выбор РС'!$I$1)*CHOOSE(Рабочий!$H$19,Рабочий!$I$19,Рабочий!$I$20)*CHOOSE(Рабочий!$L$19,CHOOSE(Рабочий!$P$19,Рабочий!$Q$19,Рабочий!$Q$20,Рабочий!$Q$21),Рабочий!$M$20),0))</f>
        <v>382</v>
      </c>
      <c r="AB21" s="272">
        <f>IF(CHOOSE(Рабочий!$AC$19,CHOOSE(Рабочий!$C$19,Рабочий!CD343,Рабочий!CD368),CHOOSE(Рабочий!$C$19,Рабочий!AC343,Рабочий!AC368))="","",ROUND(CHOOSE(Рабочий!$AC$19,CHOOSE(Рабочий!$C$19,Рабочий!CD343,Рабочий!CD368),CHOOSE(Рабочий!$C$19,Рабочий!AC343,Рабочий!AC368))*(1+'1. Выбор РС'!$I$1)*CHOOSE(Рабочий!$H$19,Рабочий!$I$19,Рабочий!$I$20)*CHOOSE(Рабочий!$L$19,CHOOSE(Рабочий!$P$19,Рабочий!$Q$19,Рабочий!$Q$20,Рабочий!$Q$21),Рабочий!$M$20),0))</f>
        <v>396</v>
      </c>
      <c r="AC21" s="272">
        <f>IF(CHOOSE(Рабочий!$AC$19,CHOOSE(Рабочий!$C$19,Рабочий!CE343,Рабочий!CE368),CHOOSE(Рабочий!$C$19,Рабочий!AD343,Рабочий!AD368))="","",ROUND(CHOOSE(Рабочий!$AC$19,CHOOSE(Рабочий!$C$19,Рабочий!CE343,Рабочий!CE368),CHOOSE(Рабочий!$C$19,Рабочий!AD343,Рабочий!AD368))*(1+'1. Выбор РС'!$I$1)*CHOOSE(Рабочий!$H$19,Рабочий!$I$19,Рабочий!$I$20)*CHOOSE(Рабочий!$L$19,CHOOSE(Рабочий!$P$19,Рабочий!$Q$19,Рабочий!$Q$20,Рабочий!$Q$21),Рабочий!$M$20),0))</f>
        <v>407</v>
      </c>
      <c r="AD21" s="272">
        <f>IF(CHOOSE(Рабочий!$AC$19,CHOOSE(Рабочий!$C$19,Рабочий!CF343,Рабочий!CF368),CHOOSE(Рабочий!$C$19,Рабочий!AE343,Рабочий!AE368))="","",ROUND(CHOOSE(Рабочий!$AC$19,CHOOSE(Рабочий!$C$19,Рабочий!CF343,Рабочий!CF368),CHOOSE(Рабочий!$C$19,Рабочий!AE343,Рабочий!AE368))*(1+'1. Выбор РС'!$I$1)*CHOOSE(Рабочий!$H$19,Рабочий!$I$19,Рабочий!$I$20)*CHOOSE(Рабочий!$L$19,CHOOSE(Рабочий!$P$19,Рабочий!$Q$19,Рабочий!$Q$20,Рабочий!$Q$21),Рабочий!$M$20),0))</f>
        <v>414</v>
      </c>
      <c r="AE21" s="272">
        <f>IF(CHOOSE(Рабочий!$AC$19,CHOOSE(Рабочий!$C$19,Рабочий!CG343,Рабочий!CG368),CHOOSE(Рабочий!$C$19,Рабочий!AF343,Рабочий!AF368))="","",ROUND(CHOOSE(Рабочий!$AC$19,CHOOSE(Рабочий!$C$19,Рабочий!CG343,Рабочий!CG368),CHOOSE(Рабочий!$C$19,Рабочий!AF343,Рабочий!AF368))*(1+'1. Выбор РС'!$I$1)*CHOOSE(Рабочий!$H$19,Рабочий!$I$19,Рабочий!$I$20)*CHOOSE(Рабочий!$L$19,CHOOSE(Рабочий!$P$19,Рабочий!$Q$19,Рабочий!$Q$20,Рабочий!$Q$21),Рабочий!$M$20),0))</f>
        <v>425</v>
      </c>
      <c r="AF21" s="272">
        <f>IF(CHOOSE(Рабочий!$AC$19,CHOOSE(Рабочий!$C$19,Рабочий!CH343,Рабочий!CH368),CHOOSE(Рабочий!$C$19,Рабочий!AG343,Рабочий!AG368))="","",ROUND(CHOOSE(Рабочий!$AC$19,CHOOSE(Рабочий!$C$19,Рабочий!CH343,Рабочий!CH368),CHOOSE(Рабочий!$C$19,Рабочий!AG343,Рабочий!AG368))*(1+'1. Выбор РС'!$I$1)*CHOOSE(Рабочий!$H$19,Рабочий!$I$19,Рабочий!$I$20)*CHOOSE(Рабочий!$L$19,CHOOSE(Рабочий!$P$19,Рабочий!$Q$19,Рабочий!$Q$20,Рабочий!$Q$21),Рабочий!$M$20),0))</f>
        <v>432</v>
      </c>
      <c r="AG21" s="272">
        <f>IF(CHOOSE(Рабочий!$AC$19,CHOOSE(Рабочий!$C$19,Рабочий!CI343,Рабочий!CI368),CHOOSE(Рабочий!$C$19,Рабочий!AH343,Рабочий!AH368))="","",ROUND(CHOOSE(Рабочий!$AC$19,CHOOSE(Рабочий!$C$19,Рабочий!CI343,Рабочий!CI368),CHOOSE(Рабочий!$C$19,Рабочий!AH343,Рабочий!AH368))*(1+'1. Выбор РС'!$I$1)*CHOOSE(Рабочий!$H$19,Рабочий!$I$19,Рабочий!$I$20)*CHOOSE(Рабочий!$L$19,CHOOSE(Рабочий!$P$19,Рабочий!$Q$19,Рабочий!$Q$20,Рабочий!$Q$21),Рабочий!$M$20),0))</f>
        <v>443</v>
      </c>
      <c r="AH21" s="272">
        <f>IF(CHOOSE(Рабочий!$AC$19,CHOOSE(Рабочий!$C$19,Рабочий!CJ343,Рабочий!CJ368),CHOOSE(Рабочий!$C$19,Рабочий!AI343,Рабочий!AI368))="","",ROUND(CHOOSE(Рабочий!$AC$19,CHOOSE(Рабочий!$C$19,Рабочий!CJ343,Рабочий!CJ368),CHOOSE(Рабочий!$C$19,Рабочий!AI343,Рабочий!AI368))*(1+'1. Выбор РС'!$I$1)*CHOOSE(Рабочий!$H$19,Рабочий!$I$19,Рабочий!$I$20)*CHOOSE(Рабочий!$L$19,CHOOSE(Рабочий!$P$19,Рабочий!$Q$19,Рабочий!$Q$20,Рабочий!$Q$21),Рабочий!$M$20),0))</f>
        <v>449</v>
      </c>
      <c r="AI21" s="272">
        <f>IF(CHOOSE(Рабочий!$AC$19,CHOOSE(Рабочий!$C$19,Рабочий!CK343,Рабочий!CK368),CHOOSE(Рабочий!$C$19,Рабочий!AJ343,Рабочий!AJ368))="","",ROUND(CHOOSE(Рабочий!$AC$19,CHOOSE(Рабочий!$C$19,Рабочий!CK343,Рабочий!CK368),CHOOSE(Рабочий!$C$19,Рабочий!AJ343,Рабочий!AJ368))*(1+'1. Выбор РС'!$I$1)*CHOOSE(Рабочий!$H$19,Рабочий!$I$19,Рабочий!$I$20)*CHOOSE(Рабочий!$L$19,CHOOSE(Рабочий!$P$19,Рабочий!$Q$19,Рабочий!$Q$20,Рабочий!$Q$21),Рабочий!$M$20),0))</f>
        <v>460</v>
      </c>
      <c r="AJ21" s="272">
        <f>IF(CHOOSE(Рабочий!$AC$19,CHOOSE(Рабочий!$C$19,Рабочий!CL343,Рабочий!CL368),CHOOSE(Рабочий!$C$19,Рабочий!AK343,Рабочий!AK368))="","",ROUND(CHOOSE(Рабочий!$AC$19,CHOOSE(Рабочий!$C$19,Рабочий!CL343,Рабочий!CL368),CHOOSE(Рабочий!$C$19,Рабочий!AK343,Рабочий!AK368))*(1+'1. Выбор РС'!$I$1)*CHOOSE(Рабочий!$H$19,Рабочий!$I$19,Рабочий!$I$20)*CHOOSE(Рабочий!$L$19,CHOOSE(Рабочий!$P$19,Рабочий!$Q$19,Рабочий!$Q$20,Рабочий!$Q$21),Рабочий!$M$20),0))</f>
        <v>471</v>
      </c>
      <c r="AK21" s="272">
        <f>IF(CHOOSE(Рабочий!$AC$19,CHOOSE(Рабочий!$C$19,Рабочий!CM343,Рабочий!CM368),CHOOSE(Рабочий!$C$19,Рабочий!AL343,Рабочий!AL368))="","",ROUND(CHOOSE(Рабочий!$AC$19,CHOOSE(Рабочий!$C$19,Рабочий!CM343,Рабочий!CM368),CHOOSE(Рабочий!$C$19,Рабочий!AL343,Рабочий!AL368))*(1+'1. Выбор РС'!$I$1)*CHOOSE(Рабочий!$H$19,Рабочий!$I$19,Рабочий!$I$20)*CHOOSE(Рабочий!$L$19,CHOOSE(Рабочий!$P$19,Рабочий!$Q$19,Рабочий!$Q$20,Рабочий!$Q$21),Рабочий!$M$20),0))</f>
        <v>477</v>
      </c>
      <c r="AL21" s="272">
        <f>IF(CHOOSE(Рабочий!$AC$19,CHOOSE(Рабочий!$C$19,Рабочий!CN343,Рабочий!CN368),CHOOSE(Рабочий!$C$19,Рабочий!AM343,Рабочий!AM368))="","",ROUND(CHOOSE(Рабочий!$AC$19,CHOOSE(Рабочий!$C$19,Рабочий!CN343,Рабочий!CN368),CHOOSE(Рабочий!$C$19,Рабочий!AM343,Рабочий!AM368))*(1+'1. Выбор РС'!$I$1)*CHOOSE(Рабочий!$H$19,Рабочий!$I$19,Рабочий!$I$20)*CHOOSE(Рабочий!$L$19,CHOOSE(Рабочий!$P$19,Рабочий!$Q$19,Рабочий!$Q$20,Рабочий!$Q$21),Рабочий!$M$20),0))</f>
        <v>488</v>
      </c>
      <c r="AM21" s="272">
        <f>IF(CHOOSE(Рабочий!$AC$19,CHOOSE(Рабочий!$C$19,Рабочий!CO343,Рабочий!CO368),CHOOSE(Рабочий!$C$19,Рабочий!AN343,Рабочий!AN368))="","",ROUND(CHOOSE(Рабочий!$AC$19,CHOOSE(Рабочий!$C$19,Рабочий!CO343,Рабочий!CO368),CHOOSE(Рабочий!$C$19,Рабочий!AN343,Рабочий!AN368))*(1+'1. Выбор РС'!$I$1)*CHOOSE(Рабочий!$H$19,Рабочий!$I$19,Рабочий!$I$20)*CHOOSE(Рабочий!$L$19,CHOOSE(Рабочий!$P$19,Рабочий!$Q$19,Рабочий!$Q$20,Рабочий!$Q$21),Рабочий!$M$20),0))</f>
        <v>494</v>
      </c>
      <c r="AN21" s="272">
        <f>IF(CHOOSE(Рабочий!$AC$19,CHOOSE(Рабочий!$C$19,Рабочий!CP343,Рабочий!CP368),CHOOSE(Рабочий!$C$19,Рабочий!AO343,Рабочий!AO368))="","",ROUND(CHOOSE(Рабочий!$AC$19,CHOOSE(Рабочий!$C$19,Рабочий!CP343,Рабочий!CP368),CHOOSE(Рабочий!$C$19,Рабочий!AO343,Рабочий!AO368))*(1+'1. Выбор РС'!$I$1)*CHOOSE(Рабочий!$H$19,Рабочий!$I$19,Рабочий!$I$20)*CHOOSE(Рабочий!$L$19,CHOOSE(Рабочий!$P$19,Рабочий!$Q$19,Рабочий!$Q$20,Рабочий!$Q$21),Рабочий!$M$20),0))</f>
        <v>504</v>
      </c>
      <c r="AO21" s="272">
        <f>IF(CHOOSE(Рабочий!$AC$19,CHOOSE(Рабочий!$C$19,Рабочий!CQ343,Рабочий!CQ368),CHOOSE(Рабочий!$C$19,Рабочий!AP343,Рабочий!AP368))="","",ROUND(CHOOSE(Рабочий!$AC$19,CHOOSE(Рабочий!$C$19,Рабочий!CQ343,Рабочий!CQ368),CHOOSE(Рабочий!$C$19,Рабочий!AP343,Рабочий!AP368))*(1+'1. Выбор РС'!$I$1)*CHOOSE(Рабочий!$H$19,Рабочий!$I$19,Рабочий!$I$20)*CHOOSE(Рабочий!$L$19,CHOOSE(Рабочий!$P$19,Рабочий!$Q$19,Рабочий!$Q$20,Рабочий!$Q$21),Рабочий!$M$20),0))</f>
        <v>515</v>
      </c>
      <c r="AP21" s="272">
        <f>IF(CHOOSE(Рабочий!$AC$19,CHOOSE(Рабочий!$C$19,Рабочий!CR343,Рабочий!CR368),CHOOSE(Рабочий!$C$19,Рабочий!AQ343,Рабочий!AQ368))="","",ROUND(CHOOSE(Рабочий!$AC$19,CHOOSE(Рабочий!$C$19,Рабочий!CR343,Рабочий!CR368),CHOOSE(Рабочий!$C$19,Рабочий!AQ343,Рабочий!AQ368))*(1+'1. Выбор РС'!$I$1)*CHOOSE(Рабочий!$H$19,Рабочий!$I$19,Рабочий!$I$20)*CHOOSE(Рабочий!$L$19,CHOOSE(Рабочий!$P$19,Рабочий!$Q$19,Рабочий!$Q$20,Рабочий!$Q$21),Рабочий!$M$20),0))</f>
        <v>520</v>
      </c>
      <c r="AQ21" s="272">
        <f>IF(CHOOSE(Рабочий!$AC$19,CHOOSE(Рабочий!$C$19,Рабочий!CS343,Рабочий!CS368),CHOOSE(Рабочий!$C$19,Рабочий!AR343,Рабочий!AR368))="","",ROUND(CHOOSE(Рабочий!$AC$19,CHOOSE(Рабочий!$C$19,Рабочий!CS343,Рабочий!CS368),CHOOSE(Рабочий!$C$19,Рабочий!AR343,Рабочий!AR368))*(1+'1. Выбор РС'!$I$1)*CHOOSE(Рабочий!$H$19,Рабочий!$I$19,Рабочий!$I$20)*CHOOSE(Рабочий!$L$19,CHOOSE(Рабочий!$P$19,Рабочий!$Q$19,Рабочий!$Q$20,Рабочий!$Q$21),Рабочий!$M$20),0))</f>
        <v>530</v>
      </c>
      <c r="AR21" s="272">
        <f>IF(CHOOSE(Рабочий!$AC$19,CHOOSE(Рабочий!$C$19,Рабочий!CT343,Рабочий!CT368),CHOOSE(Рабочий!$C$19,Рабочий!AS343,Рабочий!AS368))="","",ROUND(CHOOSE(Рабочий!$AC$19,CHOOSE(Рабочий!$C$19,Рабочий!CT343,Рабочий!CT368),CHOOSE(Рабочий!$C$19,Рабочий!AS343,Рабочий!AS368))*(1+'1. Выбор РС'!$I$1)*CHOOSE(Рабочий!$H$19,Рабочий!$I$19,Рабочий!$I$20)*CHOOSE(Рабочий!$L$19,CHOOSE(Рабочий!$P$19,Рабочий!$Q$19,Рабочий!$Q$20,Рабочий!$Q$21),Рабочий!$M$20),0))</f>
        <v>541</v>
      </c>
      <c r="AS21" s="272">
        <f>IF(CHOOSE(Рабочий!$AC$19,CHOOSE(Рабочий!$C$19,Рабочий!CU343,Рабочий!CU368),CHOOSE(Рабочий!$C$19,Рабочий!AT343,Рабочий!AT368))="","",ROUND(CHOOSE(Рабочий!$AC$19,CHOOSE(Рабочий!$C$19,Рабочий!CU343,Рабочий!CU368),CHOOSE(Рабочий!$C$19,Рабочий!AT343,Рабочий!AT368))*(1+'1. Выбор РС'!$I$1)*CHOOSE(Рабочий!$H$19,Рабочий!$I$19,Рабочий!$I$20)*CHOOSE(Рабочий!$L$19,CHOOSE(Рабочий!$P$19,Рабочий!$Q$19,Рабочий!$Q$20,Рабочий!$Q$21),Рабочий!$M$20),0))</f>
        <v>551</v>
      </c>
      <c r="AT21" s="272">
        <f>IF(CHOOSE(Рабочий!$AC$19,CHOOSE(Рабочий!$C$19,Рабочий!CV343,Рабочий!CV368),CHOOSE(Рабочий!$C$19,Рабочий!AU343,Рабочий!AU368))="","",ROUND(CHOOSE(Рабочий!$AC$19,CHOOSE(Рабочий!$C$19,Рабочий!CV343,Рабочий!CV368),CHOOSE(Рабочий!$C$19,Рабочий!AU343,Рабочий!AU368))*(1+'1. Выбор РС'!$I$1)*CHOOSE(Рабочий!$H$19,Рабочий!$I$19,Рабочий!$I$20)*CHOOSE(Рабочий!$L$19,CHOOSE(Рабочий!$P$19,Рабочий!$Q$19,Рабочий!$Q$20,Рабочий!$Q$21),Рабочий!$M$20),0))</f>
        <v>556</v>
      </c>
      <c r="AU21" s="272">
        <f>IF(CHOOSE(Рабочий!$AC$19,CHOOSE(Рабочий!$C$19,Рабочий!CW343,Рабочий!CW368),CHOOSE(Рабочий!$C$19,Рабочий!AV343,Рабочий!AV368))="","",ROUND(CHOOSE(Рабочий!$AC$19,CHOOSE(Рабочий!$C$19,Рабочий!CW343,Рабочий!CW368),CHOOSE(Рабочий!$C$19,Рабочий!AV343,Рабочий!AV368))*(1+'1. Выбор РС'!$I$1)*CHOOSE(Рабочий!$H$19,Рабочий!$I$19,Рабочий!$I$20)*CHOOSE(Рабочий!$L$19,CHOOSE(Рабочий!$P$19,Рабочий!$Q$19,Рабочий!$Q$20,Рабочий!$Q$21),Рабочий!$M$20),0))</f>
        <v>567</v>
      </c>
      <c r="AV21" s="272">
        <f>IF(CHOOSE(Рабочий!$AC$19,CHOOSE(Рабочий!$C$19,Рабочий!CX343,Рабочий!CX368),CHOOSE(Рабочий!$C$19,Рабочий!AW343,Рабочий!AW368))="","",ROUND(CHOOSE(Рабочий!$AC$19,CHOOSE(Рабочий!$C$19,Рабочий!CX343,Рабочий!CX368),CHOOSE(Рабочий!$C$19,Рабочий!AW343,Рабочий!AW368))*(1+'1. Выбор РС'!$I$1)*CHOOSE(Рабочий!$H$19,Рабочий!$I$19,Рабочий!$I$20)*CHOOSE(Рабочий!$L$19,CHOOSE(Рабочий!$P$19,Рабочий!$Q$19,Рабочий!$Q$20,Рабочий!$Q$21),Рабочий!$M$20),0))</f>
        <v>577</v>
      </c>
      <c r="AW21" s="272">
        <f>IF(CHOOSE(Рабочий!$AC$19,CHOOSE(Рабочий!$C$19,Рабочий!CY343,Рабочий!CY368),CHOOSE(Рабочий!$C$19,Рабочий!AX343,Рабочий!AX368))="","",ROUND(CHOOSE(Рабочий!$AC$19,CHOOSE(Рабочий!$C$19,Рабочий!CY343,Рабочий!CY368),CHOOSE(Рабочий!$C$19,Рабочий!AX343,Рабочий!AX368))*(1+'1. Выбор РС'!$I$1)*CHOOSE(Рабочий!$H$19,Рабочий!$I$19,Рабочий!$I$20)*CHOOSE(Рабочий!$L$19,CHOOSE(Рабочий!$P$19,Рабочий!$Q$19,Рабочий!$Q$20,Рабочий!$Q$21),Рабочий!$M$20),0))</f>
        <v>587</v>
      </c>
      <c r="AX21" s="272">
        <f>IF(CHOOSE(Рабочий!$AC$19,CHOOSE(Рабочий!$C$19,Рабочий!CZ343,Рабочий!CZ368),CHOOSE(Рабочий!$C$19,Рабочий!AY343,Рабочий!AY368))="","",ROUND(CHOOSE(Рабочий!$AC$19,CHOOSE(Рабочий!$C$19,Рабочий!CZ343,Рабочий!CZ368),CHOOSE(Рабочий!$C$19,Рабочий!AY343,Рабочий!AY368))*(1+'1. Выбор РС'!$I$1)*CHOOSE(Рабочий!$H$19,Рабочий!$I$19,Рабочий!$I$20)*CHOOSE(Рабочий!$L$19,CHOOSE(Рабочий!$P$19,Рабочий!$Q$19,Рабочий!$Q$20,Рабочий!$Q$21),Рабочий!$M$20),0))</f>
        <v>789</v>
      </c>
      <c r="AY21" s="272">
        <f>IF(CHOOSE(Рабочий!$AC$19,CHOOSE(Рабочий!$C$19,Рабочий!DA343,Рабочий!DA368),CHOOSE(Рабочий!$C$19,Рабочий!AZ343,Рабочий!AZ368))="","",ROUND(CHOOSE(Рабочий!$AC$19,CHOOSE(Рабочий!$C$19,Рабочий!DA343,Рабочий!DA368),CHOOSE(Рабочий!$C$19,Рабочий!AZ343,Рабочий!AZ368))*(1+'1. Выбор РС'!$I$1)*CHOOSE(Рабочий!$H$19,Рабочий!$I$19,Рабочий!$I$20)*CHOOSE(Рабочий!$L$19,CHOOSE(Рабочий!$P$19,Рабочий!$Q$19,Рабочий!$Q$20,Рабочий!$Q$21),Рабочий!$M$20),0))</f>
        <v>802</v>
      </c>
      <c r="AZ21" s="272">
        <f>IF(CHOOSE(Рабочий!$AC$19,CHOOSE(Рабочий!$C$19,Рабочий!DB343,Рабочий!DB368),CHOOSE(Рабочий!$C$19,Рабочий!BA343,Рабочий!BA368))="","",ROUND(CHOOSE(Рабочий!$AC$19,CHOOSE(Рабочий!$C$19,Рабочий!DB343,Рабочий!DB368),CHOOSE(Рабочий!$C$19,Рабочий!BA343,Рабочий!BA368))*(1+'1. Выбор РС'!$I$1)*CHOOSE(Рабочий!$H$19,Рабочий!$I$19,Рабочий!$I$20)*CHOOSE(Рабочий!$L$19,CHOOSE(Рабочий!$P$19,Рабочий!$Q$19,Рабочий!$Q$20,Рабочий!$Q$21),Рабочий!$M$20),0))</f>
        <v>810</v>
      </c>
      <c r="BA21" s="213" t="str">
        <f>IF(CHOOSE(Рабочий!$AC$19,CHOOSE(Рабочий!$C$19,Рабочий!DC343,Рабочий!DC368),CHOOSE(Рабочий!$C$19,Рабочий!BB343,Рабочий!BB368))="","",ROUND(CHOOSE(Рабочий!$AC$19,CHOOSE(Рабочий!$C$19,Рабочий!DC343,Рабочий!DC368),CHOOSE(Рабочий!$C$19,Рабочий!BB343,Рабочий!BB368))*(1+'1. Выбор РС'!$I$1)*CHOOSE(Рабочий!$H$19,Рабочий!$I$19,Рабочий!$I$20)*CHOOSE(Рабочий!$L$19,CHOOSE(Рабочий!$P$19,Рабочий!$Q$19,Рабочий!$Q$20,Рабочий!$Q$21),Рабочий!$M$20),0))</f>
        <v/>
      </c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1"/>
      <c r="BN21" s="211"/>
      <c r="BO21" s="211"/>
      <c r="BP21" s="211"/>
      <c r="BQ21" s="211"/>
      <c r="BR21" s="211"/>
    </row>
    <row r="22" spans="1:70" s="193" customFormat="1">
      <c r="A22" s="212">
        <v>1100</v>
      </c>
      <c r="B22" s="272">
        <f>IF(CHOOSE(Рабочий!$AC$19,CHOOSE(Рабочий!$C$19,Рабочий!BD344,Рабочий!BD369),CHOOSE(Рабочий!$C$19,Рабочий!C344,Рабочий!C369))="","",ROUND(CHOOSE(Рабочий!$AC$19,CHOOSE(Рабочий!$C$19,Рабочий!BD344,Рабочий!BD369),CHOOSE(Рабочий!$C$19,Рабочий!C344,Рабочий!C369))*(1+'1. Выбор РС'!$I$1)*CHOOSE(Рабочий!$H$19,Рабочий!$I$19,Рабочий!$I$20)*CHOOSE(Рабочий!$L$19,CHOOSE(Рабочий!$P$19,Рабочий!$Q$19,Рабочий!$Q$20,Рабочий!$Q$21),Рабочий!$M$20),0))</f>
        <v>162</v>
      </c>
      <c r="C22" s="272">
        <f>IF(CHOOSE(Рабочий!$AC$19,CHOOSE(Рабочий!$C$19,Рабочий!BE344,Рабочий!BE369),CHOOSE(Рабочий!$C$19,Рабочий!D344,Рабочий!D369))="","",ROUND(CHOOSE(Рабочий!$AC$19,CHOOSE(Рабочий!$C$19,Рабочий!BE344,Рабочий!BE369),CHOOSE(Рабочий!$C$19,Рабочий!D344,Рабочий!D369))*(1+'1. Выбор РС'!$I$1)*CHOOSE(Рабочий!$H$19,Рабочий!$I$19,Рабочий!$I$20)*CHOOSE(Рабочий!$L$19,CHOOSE(Рабочий!$P$19,Рабочий!$Q$19,Рабочий!$Q$20,Рабочий!$Q$21),Рабочий!$M$20),0))</f>
        <v>171</v>
      </c>
      <c r="D22" s="272">
        <f>IF(CHOOSE(Рабочий!$AC$19,CHOOSE(Рабочий!$C$19,Рабочий!BF344,Рабочий!BF369),CHOOSE(Рабочий!$C$19,Рабочий!E344,Рабочий!E369))="","",ROUND(CHOOSE(Рабочий!$AC$19,CHOOSE(Рабочий!$C$19,Рабочий!BF344,Рабочий!BF369),CHOOSE(Рабочий!$C$19,Рабочий!E344,Рабочий!E369))*(1+'1. Выбор РС'!$I$1)*CHOOSE(Рабочий!$H$19,Рабочий!$I$19,Рабочий!$I$20)*CHOOSE(Рабочий!$L$19,CHOOSE(Рабочий!$P$19,Рабочий!$Q$19,Рабочий!$Q$20,Рабочий!$Q$21),Рабочий!$M$20),0))</f>
        <v>181</v>
      </c>
      <c r="E22" s="272">
        <f>IF(CHOOSE(Рабочий!$AC$19,CHOOSE(Рабочий!$C$19,Рабочий!BG344,Рабочий!BG369),CHOOSE(Рабочий!$C$19,Рабочий!F344,Рабочий!F369))="","",ROUND(CHOOSE(Рабочий!$AC$19,CHOOSE(Рабочий!$C$19,Рабочий!BG344,Рабочий!BG369),CHOOSE(Рабочий!$C$19,Рабочий!F344,Рабочий!F369))*(1+'1. Выбор РС'!$I$1)*CHOOSE(Рабочий!$H$19,Рабочий!$I$19,Рабочий!$I$20)*CHOOSE(Рабочий!$L$19,CHOOSE(Рабочий!$P$19,Рабочий!$Q$19,Рабочий!$Q$20,Рабочий!$Q$21),Рабочий!$M$20),0))</f>
        <v>190</v>
      </c>
      <c r="F22" s="272">
        <f>IF(CHOOSE(Рабочий!$AC$19,CHOOSE(Рабочий!$C$19,Рабочий!BH344,Рабочий!BH369),CHOOSE(Рабочий!$C$19,Рабочий!G344,Рабочий!G369))="","",ROUND(CHOOSE(Рабочий!$AC$19,CHOOSE(Рабочий!$C$19,Рабочий!BH344,Рабочий!BH369),CHOOSE(Рабочий!$C$19,Рабочий!G344,Рабочий!G369))*(1+'1. Выбор РС'!$I$1)*CHOOSE(Рабочий!$H$19,Рабочий!$I$19,Рабочий!$I$20)*CHOOSE(Рабочий!$L$19,CHOOSE(Рабочий!$P$19,Рабочий!$Q$19,Рабочий!$Q$20,Рабочий!$Q$21),Рабочий!$M$20),0))</f>
        <v>199</v>
      </c>
      <c r="G22" s="272">
        <f>IF(CHOOSE(Рабочий!$AC$19,CHOOSE(Рабочий!$C$19,Рабочий!BI344,Рабочий!BI369),CHOOSE(Рабочий!$C$19,Рабочий!H344,Рабочий!H369))="","",ROUND(CHOOSE(Рабочий!$AC$19,CHOOSE(Рабочий!$C$19,Рабочий!BI344,Рабочий!BI369),CHOOSE(Рабочий!$C$19,Рабочий!H344,Рабочий!H369))*(1+'1. Выбор РС'!$I$1)*CHOOSE(Рабочий!$H$19,Рабочий!$I$19,Рабочий!$I$20)*CHOOSE(Рабочий!$L$19,CHOOSE(Рабочий!$P$19,Рабочий!$Q$19,Рабочий!$Q$20,Рабочий!$Q$21),Рабочий!$M$20),0))</f>
        <v>208</v>
      </c>
      <c r="H22" s="272">
        <f>IF(CHOOSE(Рабочий!$AC$19,CHOOSE(Рабочий!$C$19,Рабочий!BJ344,Рабочий!BJ369),CHOOSE(Рабочий!$C$19,Рабочий!I344,Рабочий!I369))="","",ROUND(CHOOSE(Рабочий!$AC$19,CHOOSE(Рабочий!$C$19,Рабочий!BJ344,Рабочий!BJ369),CHOOSE(Рабочий!$C$19,Рабочий!I344,Рабочий!I369))*(1+'1. Выбор РС'!$I$1)*CHOOSE(Рабочий!$H$19,Рабочий!$I$19,Рабочий!$I$20)*CHOOSE(Рабочий!$L$19,CHOOSE(Рабочий!$P$19,Рабочий!$Q$19,Рабочий!$Q$20,Рабочий!$Q$21),Рабочий!$M$20),0))</f>
        <v>218</v>
      </c>
      <c r="I22" s="272">
        <f>IF(CHOOSE(Рабочий!$AC$19,CHOOSE(Рабочий!$C$19,Рабочий!BK344,Рабочий!BK369),CHOOSE(Рабочий!$C$19,Рабочий!J344,Рабочий!J369))="","",ROUND(CHOOSE(Рабочий!$AC$19,CHOOSE(Рабочий!$C$19,Рабочий!BK344,Рабочий!BK369),CHOOSE(Рабочий!$C$19,Рабочий!J344,Рабочий!J369))*(1+'1. Выбор РС'!$I$1)*CHOOSE(Рабочий!$H$19,Рабочий!$I$19,Рабочий!$I$20)*CHOOSE(Рабочий!$L$19,CHOOSE(Рабочий!$P$19,Рабочий!$Q$19,Рабочий!$Q$20,Рабочий!$Q$21),Рабочий!$M$20),0))</f>
        <v>228</v>
      </c>
      <c r="J22" s="272">
        <f>IF(CHOOSE(Рабочий!$AC$19,CHOOSE(Рабочий!$C$19,Рабочий!BL344,Рабочий!BL369),CHOOSE(Рабочий!$C$19,Рабочий!K344,Рабочий!K369))="","",ROUND(CHOOSE(Рабочий!$AC$19,CHOOSE(Рабочий!$C$19,Рабочий!BL344,Рабочий!BL369),CHOOSE(Рабочий!$C$19,Рабочий!K344,Рабочий!K369))*(1+'1. Выбор РС'!$I$1)*CHOOSE(Рабочий!$H$19,Рабочий!$I$19,Рабочий!$I$20)*CHOOSE(Рабочий!$L$19,CHOOSE(Рабочий!$P$19,Рабочий!$Q$19,Рабочий!$Q$20,Рабочий!$Q$21),Рабочий!$M$20),0))</f>
        <v>236</v>
      </c>
      <c r="K22" s="272">
        <f>IF(CHOOSE(Рабочий!$AC$19,CHOOSE(Рабочий!$C$19,Рабочий!BM344,Рабочий!BM369),CHOOSE(Рабочий!$C$19,Рабочий!L344,Рабочий!L369))="","",ROUND(CHOOSE(Рабочий!$AC$19,CHOOSE(Рабочий!$C$19,Рабочий!BM344,Рабочий!BM369),CHOOSE(Рабочий!$C$19,Рабочий!L344,Рабочий!L369))*(1+'1. Выбор РС'!$I$1)*CHOOSE(Рабочий!$H$19,Рабочий!$I$19,Рабочий!$I$20)*CHOOSE(Рабочий!$L$19,CHOOSE(Рабочий!$P$19,Рабочий!$Q$19,Рабочий!$Q$20,Рабочий!$Q$21),Рабочий!$M$20),0))</f>
        <v>245</v>
      </c>
      <c r="L22" s="272">
        <f>IF(CHOOSE(Рабочий!$AC$19,CHOOSE(Рабочий!$C$19,Рабочий!BN344,Рабочий!BN369),CHOOSE(Рабочий!$C$19,Рабочий!M344,Рабочий!M369))="","",ROUND(CHOOSE(Рабочий!$AC$19,CHOOSE(Рабочий!$C$19,Рабочий!BN344,Рабочий!BN369),CHOOSE(Рабочий!$C$19,Рабочий!M344,Рабочий!M369))*(1+'1. Выбор РС'!$I$1)*CHOOSE(Рабочий!$H$19,Рабочий!$I$19,Рабочий!$I$20)*CHOOSE(Рабочий!$L$19,CHOOSE(Рабочий!$P$19,Рабочий!$Q$19,Рабочий!$Q$20,Рабочий!$Q$21),Рабочий!$M$20),0))</f>
        <v>255</v>
      </c>
      <c r="M22" s="272">
        <f>IF(CHOOSE(Рабочий!$AC$19,CHOOSE(Рабочий!$C$19,Рабочий!BO344,Рабочий!BO369),CHOOSE(Рабочий!$C$19,Рабочий!N344,Рабочий!N369))="","",ROUND(CHOOSE(Рабочий!$AC$19,CHOOSE(Рабочий!$C$19,Рабочий!BO344,Рабочий!BO369),CHOOSE(Рабочий!$C$19,Рабочий!N344,Рабочий!N369))*(1+'1. Выбор РС'!$I$1)*CHOOSE(Рабочий!$H$19,Рабочий!$I$19,Рабочий!$I$20)*CHOOSE(Рабочий!$L$19,CHOOSE(Рабочий!$P$19,Рабочий!$Q$19,Рабочий!$Q$20,Рабочий!$Q$21),Рабочий!$M$20),0))</f>
        <v>266</v>
      </c>
      <c r="N22" s="272">
        <f>IF(CHOOSE(Рабочий!$AC$19,CHOOSE(Рабочий!$C$19,Рабочий!BP344,Рабочий!BP369),CHOOSE(Рабочий!$C$19,Рабочий!O344,Рабочий!O369))="","",ROUND(CHOOSE(Рабочий!$AC$19,CHOOSE(Рабочий!$C$19,Рабочий!BP344,Рабочий!BP369),CHOOSE(Рабочий!$C$19,Рабочий!O344,Рабочий!O369))*(1+'1. Выбор РС'!$I$1)*CHOOSE(Рабочий!$H$19,Рабочий!$I$19,Рабочий!$I$20)*CHOOSE(Рабочий!$L$19,CHOOSE(Рабочий!$P$19,Рабочий!$Q$19,Рабочий!$Q$20,Рабочий!$Q$21),Рабочий!$M$20),0))</f>
        <v>273</v>
      </c>
      <c r="O22" s="272">
        <f>IF(CHOOSE(Рабочий!$AC$19,CHOOSE(Рабочий!$C$19,Рабочий!BQ344,Рабочий!BQ369),CHOOSE(Рабочий!$C$19,Рабочий!P344,Рабочий!P369))="","",ROUND(CHOOSE(Рабочий!$AC$19,CHOOSE(Рабочий!$C$19,Рабочий!BQ344,Рабочий!BQ369),CHOOSE(Рабочий!$C$19,Рабочий!P344,Рабочий!P369))*(1+'1. Выбор РС'!$I$1)*CHOOSE(Рабочий!$H$19,Рабочий!$I$19,Рабочий!$I$20)*CHOOSE(Рабочий!$L$19,CHOOSE(Рабочий!$P$19,Рабочий!$Q$19,Рабочий!$Q$20,Рабочий!$Q$21),Рабочий!$M$20),0))</f>
        <v>283</v>
      </c>
      <c r="P22" s="272">
        <f>IF(CHOOSE(Рабочий!$AC$19,CHOOSE(Рабочий!$C$19,Рабочий!BR344,Рабочий!BR369),CHOOSE(Рабочий!$C$19,Рабочий!Q344,Рабочий!Q369))="","",ROUND(CHOOSE(Рабочий!$AC$19,CHOOSE(Рабочий!$C$19,Рабочий!BR344,Рабочий!BR369),CHOOSE(Рабочий!$C$19,Рабочий!Q344,Рабочий!Q369))*(1+'1. Выбор РС'!$I$1)*CHOOSE(Рабочий!$H$19,Рабочий!$I$19,Рабочий!$I$20)*CHOOSE(Рабочий!$L$19,CHOOSE(Рабочий!$P$19,Рабочий!$Q$19,Рабочий!$Q$20,Рабочий!$Q$21),Рабочий!$M$20),0))</f>
        <v>293</v>
      </c>
      <c r="Q22" s="272">
        <f>IF(CHOOSE(Рабочий!$AC$19,CHOOSE(Рабочий!$C$19,Рабочий!BS344,Рабочий!BS369),CHOOSE(Рабочий!$C$19,Рабочий!R344,Рабочий!R369))="","",ROUND(CHOOSE(Рабочий!$AC$19,CHOOSE(Рабочий!$C$19,Рабочий!BS344,Рабочий!BS369),CHOOSE(Рабочий!$C$19,Рабочий!R344,Рабочий!R369))*(1+'1. Выбор РС'!$I$1)*CHOOSE(Рабочий!$H$19,Рабочий!$I$19,Рабочий!$I$20)*CHOOSE(Рабочий!$L$19,CHOOSE(Рабочий!$P$19,Рабочий!$Q$19,Рабочий!$Q$20,Рабочий!$Q$21),Рабочий!$M$20),0))</f>
        <v>303</v>
      </c>
      <c r="R22" s="272">
        <f>IF(CHOOSE(Рабочий!$AC$19,CHOOSE(Рабочий!$C$19,Рабочий!BT344,Рабочий!BT369),CHOOSE(Рабочий!$C$19,Рабочий!S344,Рабочий!S369))="","",ROUND(CHOOSE(Рабочий!$AC$19,CHOOSE(Рабочий!$C$19,Рабочий!BT344,Рабочий!BT369),CHOOSE(Рабочий!$C$19,Рабочий!S344,Рабочий!S369))*(1+'1. Выбор РС'!$I$1)*CHOOSE(Рабочий!$H$19,Рабочий!$I$19,Рабочий!$I$20)*CHOOSE(Рабочий!$L$19,CHOOSE(Рабочий!$P$19,Рабочий!$Q$19,Рабочий!$Q$20,Рабочий!$Q$21),Рабочий!$M$20),0))</f>
        <v>312</v>
      </c>
      <c r="S22" s="272">
        <f>IF(CHOOSE(Рабочий!$AC$19,CHOOSE(Рабочий!$C$19,Рабочий!BU344,Рабочий!BU369),CHOOSE(Рабочий!$C$19,Рабочий!T344,Рабочий!T369))="","",ROUND(CHOOSE(Рабочий!$AC$19,CHOOSE(Рабочий!$C$19,Рабочий!BU344,Рабочий!BU369),CHOOSE(Рабочий!$C$19,Рабочий!T344,Рабочий!T369))*(1+'1. Выбор РС'!$I$1)*CHOOSE(Рабочий!$H$19,Рабочий!$I$19,Рабочий!$I$20)*CHOOSE(Рабочий!$L$19,CHOOSE(Рабочий!$P$19,Рабочий!$Q$19,Рабочий!$Q$20,Рабочий!$Q$21),Рабочий!$M$20),0))</f>
        <v>321</v>
      </c>
      <c r="T22" s="272">
        <f>IF(CHOOSE(Рабочий!$AC$19,CHOOSE(Рабочий!$C$19,Рабочий!BV344,Рабочий!BV369),CHOOSE(Рабочий!$C$19,Рабочий!U344,Рабочий!U369))="","",ROUND(CHOOSE(Рабочий!$AC$19,CHOOSE(Рабочий!$C$19,Рабочий!BV344,Рабочий!BV369),CHOOSE(Рабочий!$C$19,Рабочий!U344,Рабочий!U369))*(1+'1. Выбор РС'!$I$1)*CHOOSE(Рабочий!$H$19,Рабочий!$I$19,Рабочий!$I$20)*CHOOSE(Рабочий!$L$19,CHOOSE(Рабочий!$P$19,Рабочий!$Q$19,Рабочий!$Q$20,Рабочий!$Q$21),Рабочий!$M$20),0))</f>
        <v>330</v>
      </c>
      <c r="U22" s="272">
        <f>IF(CHOOSE(Рабочий!$AC$19,CHOOSE(Рабочий!$C$19,Рабочий!BW344,Рабочий!BW369),CHOOSE(Рабочий!$C$19,Рабочий!V344,Рабочий!V369))="","",ROUND(CHOOSE(Рабочий!$AC$19,CHOOSE(Рабочий!$C$19,Рабочий!BW344,Рабочий!BW369),CHOOSE(Рабочий!$C$19,Рабочий!V344,Рабочий!V369))*(1+'1. Выбор РС'!$I$1)*CHOOSE(Рабочий!$H$19,Рабочий!$I$19,Рабочий!$I$20)*CHOOSE(Рабочий!$L$19,CHOOSE(Рабочий!$P$19,Рабочий!$Q$19,Рабочий!$Q$20,Рабочий!$Q$21),Рабочий!$M$20),0))</f>
        <v>338</v>
      </c>
      <c r="V22" s="272">
        <f>IF(CHOOSE(Рабочий!$AC$19,CHOOSE(Рабочий!$C$19,Рабочий!BX344,Рабочий!BX369),CHOOSE(Рабочий!$C$19,Рабочий!W344,Рабочий!W369))="","",ROUND(CHOOSE(Рабочий!$AC$19,CHOOSE(Рабочий!$C$19,Рабочий!BX344,Рабочий!BX369),CHOOSE(Рабочий!$C$19,Рабочий!W344,Рабочий!W369))*(1+'1. Выбор РС'!$I$1)*CHOOSE(Рабочий!$H$19,Рабочий!$I$19,Рабочий!$I$20)*CHOOSE(Рабочий!$L$19,CHOOSE(Рабочий!$P$19,Рабочий!$Q$19,Рабочий!$Q$20,Рабочий!$Q$21),Рабочий!$M$20),0))</f>
        <v>350</v>
      </c>
      <c r="W22" s="272">
        <f>IF(CHOOSE(Рабочий!$AC$19,CHOOSE(Рабочий!$C$19,Рабочий!BY344,Рабочий!BY369),CHOOSE(Рабочий!$C$19,Рабочий!X344,Рабочий!X369))="","",ROUND(CHOOSE(Рабочий!$AC$19,CHOOSE(Рабочий!$C$19,Рабочий!BY344,Рабочий!BY369),CHOOSE(Рабочий!$C$19,Рабочий!X344,Рабочий!X369))*(1+'1. Выбор РС'!$I$1)*CHOOSE(Рабочий!$H$19,Рабочий!$I$19,Рабочий!$I$20)*CHOOSE(Рабочий!$L$19,CHOOSE(Рабочий!$P$19,Рабочий!$Q$19,Рабочий!$Q$20,Рабочий!$Q$21),Рабочий!$M$20),0))</f>
        <v>358</v>
      </c>
      <c r="X22" s="272">
        <f>IF(CHOOSE(Рабочий!$AC$19,CHOOSE(Рабочий!$C$19,Рабочий!BZ344,Рабочий!BZ369),CHOOSE(Рабочий!$C$19,Рабочий!Y344,Рабочий!Y369))="","",ROUND(CHOOSE(Рабочий!$AC$19,CHOOSE(Рабочий!$C$19,Рабочий!BZ344,Рабочий!BZ369),CHOOSE(Рабочий!$C$19,Рабочий!Y344,Рабочий!Y369))*(1+'1. Выбор РС'!$I$1)*CHOOSE(Рабочий!$H$19,Рабочий!$I$19,Рабочий!$I$20)*CHOOSE(Рабочий!$L$19,CHOOSE(Рабочий!$P$19,Рабочий!$Q$19,Рабочий!$Q$20,Рабочий!$Q$21),Рабочий!$M$20),0))</f>
        <v>366</v>
      </c>
      <c r="Y22" s="272">
        <f>IF(CHOOSE(Рабочий!$AC$19,CHOOSE(Рабочий!$C$19,Рабочий!CA344,Рабочий!CA369),CHOOSE(Рабочий!$C$19,Рабочий!Z344,Рабочий!Z369))="","",ROUND(CHOOSE(Рабочий!$AC$19,CHOOSE(Рабочий!$C$19,Рабочий!CA344,Рабочий!CA369),CHOOSE(Рабочий!$C$19,Рабочий!Z344,Рабочий!Z369))*(1+'1. Выбор РС'!$I$1)*CHOOSE(Рабочий!$H$19,Рабочий!$I$19,Рабочий!$I$20)*CHOOSE(Рабочий!$L$19,CHOOSE(Рабочий!$P$19,Рабочий!$Q$19,Рабочий!$Q$20,Рабочий!$Q$21),Рабочий!$M$20),0))</f>
        <v>378</v>
      </c>
      <c r="Z22" s="272">
        <f>IF(CHOOSE(Рабочий!$AC$19,CHOOSE(Рабочий!$C$19,Рабочий!CB344,Рабочий!CB369),CHOOSE(Рабочий!$C$19,Рабочий!AA344,Рабочий!AA369))="","",ROUND(CHOOSE(Рабочий!$AC$19,CHOOSE(Рабочий!$C$19,Рабочий!CB344,Рабочий!CB369),CHOOSE(Рабочий!$C$19,Рабочий!AA344,Рабочий!AA369))*(1+'1. Выбор РС'!$I$1)*CHOOSE(Рабочий!$H$19,Рабочий!$I$19,Рабочий!$I$20)*CHOOSE(Рабочий!$L$19,CHOOSE(Рабочий!$P$19,Рабочий!$Q$19,Рабочий!$Q$20,Рабочий!$Q$21),Рабочий!$M$20),0))</f>
        <v>385</v>
      </c>
      <c r="AA22" s="272">
        <f>IF(CHOOSE(Рабочий!$AC$19,CHOOSE(Рабочий!$C$19,Рабочий!CC344,Рабочий!CC369),CHOOSE(Рабочий!$C$19,Рабочий!AB344,Рабочий!AB369))="","",ROUND(CHOOSE(Рабочий!$AC$19,CHOOSE(Рабочий!$C$19,Рабочий!CC344,Рабочий!CC369),CHOOSE(Рабочий!$C$19,Рабочий!AB344,Рабочий!AB369))*(1+'1. Выбор РС'!$I$1)*CHOOSE(Рабочий!$H$19,Рабочий!$I$19,Рабочий!$I$20)*CHOOSE(Рабочий!$L$19,CHOOSE(Рабочий!$P$19,Рабочий!$Q$19,Рабочий!$Q$20,Рабочий!$Q$21),Рабочий!$M$20),0))</f>
        <v>397</v>
      </c>
      <c r="AB22" s="272">
        <f>IF(CHOOSE(Рабочий!$AC$19,CHOOSE(Рабочий!$C$19,Рабочий!CD344,Рабочий!CD369),CHOOSE(Рабочий!$C$19,Рабочий!AC344,Рабочий!AC369))="","",ROUND(CHOOSE(Рабочий!$AC$19,CHOOSE(Рабочий!$C$19,Рабочий!CD344,Рабочий!CD369),CHOOSE(Рабочий!$C$19,Рабочий!AC344,Рабочий!AC369))*(1+'1. Выбор РС'!$I$1)*CHOOSE(Рабочий!$H$19,Рабочий!$I$19,Рабочий!$I$20)*CHOOSE(Рабочий!$L$19,CHOOSE(Рабочий!$P$19,Рабочий!$Q$19,Рабочий!$Q$20,Рабочий!$Q$21),Рабочий!$M$20),0))</f>
        <v>412</v>
      </c>
      <c r="AC22" s="272">
        <f>IF(CHOOSE(Рабочий!$AC$19,CHOOSE(Рабочий!$C$19,Рабочий!CE344,Рабочий!CE369),CHOOSE(Рабочий!$C$19,Рабочий!AD344,Рабочий!AD369))="","",ROUND(CHOOSE(Рабочий!$AC$19,CHOOSE(Рабочий!$C$19,Рабочий!CE344,Рабочий!CE369),CHOOSE(Рабочий!$C$19,Рабочий!AD344,Рабочий!AD369))*(1+'1. Выбор РС'!$I$1)*CHOOSE(Рабочий!$H$19,Рабочий!$I$19,Рабочий!$I$20)*CHOOSE(Рабочий!$L$19,CHOOSE(Рабочий!$P$19,Рабочий!$Q$19,Рабочий!$Q$20,Рабочий!$Q$21),Рабочий!$M$20),0))</f>
        <v>423</v>
      </c>
      <c r="AD22" s="272">
        <f>IF(CHOOSE(Рабочий!$AC$19,CHOOSE(Рабочий!$C$19,Рабочий!CF344,Рабочий!CF369),CHOOSE(Рабочий!$C$19,Рабочий!AE344,Рабочий!AE369))="","",ROUND(CHOOSE(Рабочий!$AC$19,CHOOSE(Рабочий!$C$19,Рабочий!CF344,Рабочий!CF369),CHOOSE(Рабочий!$C$19,Рабочий!AE344,Рабочий!AE369))*(1+'1. Выбор РС'!$I$1)*CHOOSE(Рабочий!$H$19,Рабочий!$I$19,Рабочий!$I$20)*CHOOSE(Рабочий!$L$19,CHOOSE(Рабочий!$P$19,Рабочий!$Q$19,Рабочий!$Q$20,Рабочий!$Q$21),Рабочий!$M$20),0))</f>
        <v>431</v>
      </c>
      <c r="AE22" s="272">
        <f>IF(CHOOSE(Рабочий!$AC$19,CHOOSE(Рабочий!$C$19,Рабочий!CG344,Рабочий!CG369),CHOOSE(Рабочий!$C$19,Рабочий!AF344,Рабочий!AF369))="","",ROUND(CHOOSE(Рабочий!$AC$19,CHOOSE(Рабочий!$C$19,Рабочий!CG344,Рабочий!CG369),CHOOSE(Рабочий!$C$19,Рабочий!AF344,Рабочий!AF369))*(1+'1. Выбор РС'!$I$1)*CHOOSE(Рабочий!$H$19,Рабочий!$I$19,Рабочий!$I$20)*CHOOSE(Рабочий!$L$19,CHOOSE(Рабочий!$P$19,Рабочий!$Q$19,Рабочий!$Q$20,Рабочий!$Q$21),Рабочий!$M$20),0))</f>
        <v>442</v>
      </c>
      <c r="AF22" s="272">
        <f>IF(CHOOSE(Рабочий!$AC$19,CHOOSE(Рабочий!$C$19,Рабочий!CH344,Рабочий!CH369),CHOOSE(Рабочий!$C$19,Рабочий!AG344,Рабочий!AG369))="","",ROUND(CHOOSE(Рабочий!$AC$19,CHOOSE(Рабочий!$C$19,Рабочий!CH344,Рабочий!CH369),CHOOSE(Рабочий!$C$19,Рабочий!AG344,Рабочий!AG369))*(1+'1. Выбор РС'!$I$1)*CHOOSE(Рабочий!$H$19,Рабочий!$I$19,Рабочий!$I$20)*CHOOSE(Рабочий!$L$19,CHOOSE(Рабочий!$P$19,Рабочий!$Q$19,Рабочий!$Q$20,Рабочий!$Q$21),Рабочий!$M$20),0))</f>
        <v>453</v>
      </c>
      <c r="AG22" s="272">
        <f>IF(CHOOSE(Рабочий!$AC$19,CHOOSE(Рабочий!$C$19,Рабочий!CI344,Рабочий!CI369),CHOOSE(Рабочий!$C$19,Рабочий!AH344,Рабочий!AH369))="","",ROUND(CHOOSE(Рабочий!$AC$19,CHOOSE(Рабочий!$C$19,Рабочий!CI344,Рабочий!CI369),CHOOSE(Рабочий!$C$19,Рабочий!AH344,Рабочий!AH369))*(1+'1. Выбор РС'!$I$1)*CHOOSE(Рабочий!$H$19,Рабочий!$I$19,Рабочий!$I$20)*CHOOSE(Рабочий!$L$19,CHOOSE(Рабочий!$P$19,Рабочий!$Q$19,Рабочий!$Q$20,Рабочий!$Q$21),Рабочий!$M$20),0))</f>
        <v>460</v>
      </c>
      <c r="AH22" s="272">
        <f>IF(CHOOSE(Рабочий!$AC$19,CHOOSE(Рабочий!$C$19,Рабочий!CJ344,Рабочий!CJ369),CHOOSE(Рабочий!$C$19,Рабочий!AI344,Рабочий!AI369))="","",ROUND(CHOOSE(Рабочий!$AC$19,CHOOSE(Рабочий!$C$19,Рабочий!CJ344,Рабочий!CJ369),CHOOSE(Рабочий!$C$19,Рабочий!AI344,Рабочий!AI369))*(1+'1. Выбор РС'!$I$1)*CHOOSE(Рабочий!$H$19,Рабочий!$I$19,Рабочий!$I$20)*CHOOSE(Рабочий!$L$19,CHOOSE(Рабочий!$P$19,Рабочий!$Q$19,Рабочий!$Q$20,Рабочий!$Q$21),Рабочий!$M$20),0))</f>
        <v>471</v>
      </c>
      <c r="AI22" s="272">
        <f>IF(CHOOSE(Рабочий!$AC$19,CHOOSE(Рабочий!$C$19,Рабочий!CK344,Рабочий!CK369),CHOOSE(Рабочий!$C$19,Рабочий!AJ344,Рабочий!AJ369))="","",ROUND(CHOOSE(Рабочий!$AC$19,CHOOSE(Рабочий!$C$19,Рабочий!CK344,Рабочий!CK369),CHOOSE(Рабочий!$C$19,Рабочий!AJ344,Рабочий!AJ369))*(1+'1. Выбор РС'!$I$1)*CHOOSE(Рабочий!$H$19,Рабочий!$I$19,Рабочий!$I$20)*CHOOSE(Рабочий!$L$19,CHOOSE(Рабочий!$P$19,Рабочий!$Q$19,Рабочий!$Q$20,Рабочий!$Q$21),Рабочий!$M$20),0))</f>
        <v>478</v>
      </c>
      <c r="AJ22" s="272">
        <f>IF(CHOOSE(Рабочий!$AC$19,CHOOSE(Рабочий!$C$19,Рабочий!CL344,Рабочий!CL369),CHOOSE(Рабочий!$C$19,Рабочий!AK344,Рабочий!AK369))="","",ROUND(CHOOSE(Рабочий!$AC$19,CHOOSE(Рабочий!$C$19,Рабочий!CL344,Рабочий!CL369),CHOOSE(Рабочий!$C$19,Рабочий!AK344,Рабочий!AK369))*(1+'1. Выбор РС'!$I$1)*CHOOSE(Рабочий!$H$19,Рабочий!$I$19,Рабочий!$I$20)*CHOOSE(Рабочий!$L$19,CHOOSE(Рабочий!$P$19,Рабочий!$Q$19,Рабочий!$Q$20,Рабочий!$Q$21),Рабочий!$M$20),0))</f>
        <v>489</v>
      </c>
      <c r="AK22" s="272">
        <f>IF(CHOOSE(Рабочий!$AC$19,CHOOSE(Рабочий!$C$19,Рабочий!CM344,Рабочий!CM369),CHOOSE(Рабочий!$C$19,Рабочий!AL344,Рабочий!AL369))="","",ROUND(CHOOSE(Рабочий!$AC$19,CHOOSE(Рабочий!$C$19,Рабочий!CM344,Рабочий!CM369),CHOOSE(Рабочий!$C$19,Рабочий!AL344,Рабочий!AL369))*(1+'1. Выбор РС'!$I$1)*CHOOSE(Рабочий!$H$19,Рабочий!$I$19,Рабочий!$I$20)*CHOOSE(Рабочий!$L$19,CHOOSE(Рабочий!$P$19,Рабочий!$Q$19,Рабочий!$Q$20,Рабочий!$Q$21),Рабочий!$M$20),0))</f>
        <v>500</v>
      </c>
      <c r="AL22" s="272">
        <f>IF(CHOOSE(Рабочий!$AC$19,CHOOSE(Рабочий!$C$19,Рабочий!CN344,Рабочий!CN369),CHOOSE(Рабочий!$C$19,Рабочий!AM344,Рабочий!AM369))="","",ROUND(CHOOSE(Рабочий!$AC$19,CHOOSE(Рабочий!$C$19,Рабочий!CN344,Рабочий!CN369),CHOOSE(Рабочий!$C$19,Рабочий!AM344,Рабочий!AM369))*(1+'1. Выбор РС'!$I$1)*CHOOSE(Рабочий!$H$19,Рабочий!$I$19,Рабочий!$I$20)*CHOOSE(Рабочий!$L$19,CHOOSE(Рабочий!$P$19,Рабочий!$Q$19,Рабочий!$Q$20,Рабочий!$Q$21),Рабочий!$M$20),0))</f>
        <v>506</v>
      </c>
      <c r="AM22" s="272">
        <f>IF(CHOOSE(Рабочий!$AC$19,CHOOSE(Рабочий!$C$19,Рабочий!CO344,Рабочий!CO369),CHOOSE(Рабочий!$C$19,Рабочий!AN344,Рабочий!AN369))="","",ROUND(CHOOSE(Рабочий!$AC$19,CHOOSE(Рабочий!$C$19,Рабочий!CO344,Рабочий!CO369),CHOOSE(Рабочий!$C$19,Рабочий!AN344,Рабочий!AN369))*(1+'1. Выбор РС'!$I$1)*CHOOSE(Рабочий!$H$19,Рабочий!$I$19,Рабочий!$I$20)*CHOOSE(Рабочий!$L$19,CHOOSE(Рабочий!$P$19,Рабочий!$Q$19,Рабочий!$Q$20,Рабочий!$Q$21),Рабочий!$M$20),0))</f>
        <v>517</v>
      </c>
      <c r="AN22" s="272">
        <f>IF(CHOOSE(Рабочий!$AC$19,CHOOSE(Рабочий!$C$19,Рабочий!CP344,Рабочий!CP369),CHOOSE(Рабочий!$C$19,Рабочий!AO344,Рабочий!AO369))="","",ROUND(CHOOSE(Рабочий!$AC$19,CHOOSE(Рабочий!$C$19,Рабочий!CP344,Рабочий!CP369),CHOOSE(Рабочий!$C$19,Рабочий!AO344,Рабочий!AO369))*(1+'1. Выбор РС'!$I$1)*CHOOSE(Рабочий!$H$19,Рабочий!$I$19,Рабочий!$I$20)*CHOOSE(Рабочий!$L$19,CHOOSE(Рабочий!$P$19,Рабочий!$Q$19,Рабочий!$Q$20,Рабочий!$Q$21),Рабочий!$M$20),0))</f>
        <v>528</v>
      </c>
      <c r="AO22" s="272">
        <f>IF(CHOOSE(Рабочий!$AC$19,CHOOSE(Рабочий!$C$19,Рабочий!CQ344,Рабочий!CQ369),CHOOSE(Рабочий!$C$19,Рабочий!AP344,Рабочий!AP369))="","",ROUND(CHOOSE(Рабочий!$AC$19,CHOOSE(Рабочий!$C$19,Рабочий!CQ344,Рабочий!CQ369),CHOOSE(Рабочий!$C$19,Рабочий!AP344,Рабочий!AP369))*(1+'1. Выбор РС'!$I$1)*CHOOSE(Рабочий!$H$19,Рабочий!$I$19,Рабочий!$I$20)*CHOOSE(Рабочий!$L$19,CHOOSE(Рабочий!$P$19,Рабочий!$Q$19,Рабочий!$Q$20,Рабочий!$Q$21),Рабочий!$M$20),0))</f>
        <v>534</v>
      </c>
      <c r="AP22" s="272">
        <f>IF(CHOOSE(Рабочий!$AC$19,CHOOSE(Рабочий!$C$19,Рабочий!CR344,Рабочий!CR369),CHOOSE(Рабочий!$C$19,Рабочий!AQ344,Рабочий!AQ369))="","",ROUND(CHOOSE(Рабочий!$AC$19,CHOOSE(Рабочий!$C$19,Рабочий!CR344,Рабочий!CR369),CHOOSE(Рабочий!$C$19,Рабочий!AQ344,Рабочий!AQ369))*(1+'1. Выбор РС'!$I$1)*CHOOSE(Рабочий!$H$19,Рабочий!$I$19,Рабочий!$I$20)*CHOOSE(Рабочий!$L$19,CHOOSE(Рабочий!$P$19,Рабочий!$Q$19,Рабочий!$Q$20,Рабочий!$Q$21),Рабочий!$M$20),0))</f>
        <v>545</v>
      </c>
      <c r="AQ22" s="272">
        <f>IF(CHOOSE(Рабочий!$AC$19,CHOOSE(Рабочий!$C$19,Рабочий!CS344,Рабочий!CS369),CHOOSE(Рабочий!$C$19,Рабочий!AR344,Рабочий!AR369))="","",ROUND(CHOOSE(Рабочий!$AC$19,CHOOSE(Рабочий!$C$19,Рабочий!CS344,Рабочий!CS369),CHOOSE(Рабочий!$C$19,Рабочий!AR344,Рабочий!AR369))*(1+'1. Выбор РС'!$I$1)*CHOOSE(Рабочий!$H$19,Рабочий!$I$19,Рабочий!$I$20)*CHOOSE(Рабочий!$L$19,CHOOSE(Рабочий!$P$19,Рабочий!$Q$19,Рабочий!$Q$20,Рабочий!$Q$21),Рабочий!$M$20),0))</f>
        <v>555</v>
      </c>
      <c r="AR22" s="272">
        <f>IF(CHOOSE(Рабочий!$AC$19,CHOOSE(Рабочий!$C$19,Рабочий!CT344,Рабочий!CT369),CHOOSE(Рабочий!$C$19,Рабочий!AS344,Рабочий!AS369))="","",ROUND(CHOOSE(Рабочий!$AC$19,CHOOSE(Рабочий!$C$19,Рабочий!CT344,Рабочий!CT369),CHOOSE(Рабочий!$C$19,Рабочий!AS344,Рабочий!AS369))*(1+'1. Выбор РС'!$I$1)*CHOOSE(Рабочий!$H$19,Рабочий!$I$19,Рабочий!$I$20)*CHOOSE(Рабочий!$L$19,CHOOSE(Рабочий!$P$19,Рабочий!$Q$19,Рабочий!$Q$20,Рабочий!$Q$21),Рабочий!$M$20),0))</f>
        <v>566</v>
      </c>
      <c r="AS22" s="272">
        <f>IF(CHOOSE(Рабочий!$AC$19,CHOOSE(Рабочий!$C$19,Рабочий!CU344,Рабочий!CU369),CHOOSE(Рабочий!$C$19,Рабочий!AT344,Рабочий!AT369))="","",ROUND(CHOOSE(Рабочий!$AC$19,CHOOSE(Рабочий!$C$19,Рабочий!CU344,Рабочий!CU369),CHOOSE(Рабочий!$C$19,Рабочий!AT344,Рабочий!AT369))*(1+'1. Выбор РС'!$I$1)*CHOOSE(Рабочий!$H$19,Рабочий!$I$19,Рабочий!$I$20)*CHOOSE(Рабочий!$L$19,CHOOSE(Рабочий!$P$19,Рабочий!$Q$19,Рабочий!$Q$20,Рабочий!$Q$21),Рабочий!$M$20),0))</f>
        <v>571</v>
      </c>
      <c r="AT22" s="272">
        <f>IF(CHOOSE(Рабочий!$AC$19,CHOOSE(Рабочий!$C$19,Рабочий!CV344,Рабочий!CV369),CHOOSE(Рабочий!$C$19,Рабочий!AU344,Рабочий!AU369))="","",ROUND(CHOOSE(Рабочий!$AC$19,CHOOSE(Рабочий!$C$19,Рабочий!CV344,Рабочий!CV369),CHOOSE(Рабочий!$C$19,Рабочий!AU344,Рабочий!AU369))*(1+'1. Выбор РС'!$I$1)*CHOOSE(Рабочий!$H$19,Рабочий!$I$19,Рабочий!$I$20)*CHOOSE(Рабочий!$L$19,CHOOSE(Рабочий!$P$19,Рабочий!$Q$19,Рабочий!$Q$20,Рабочий!$Q$21),Рабочий!$M$20),0))</f>
        <v>582</v>
      </c>
      <c r="AU22" s="272">
        <f>IF(CHOOSE(Рабочий!$AC$19,CHOOSE(Рабочий!$C$19,Рабочий!CW344,Рабочий!CW369),CHOOSE(Рабочий!$C$19,Рабочий!AV344,Рабочий!AV369))="","",ROUND(CHOOSE(Рабочий!$AC$19,CHOOSE(Рабочий!$C$19,Рабочий!CW344,Рабочий!CW369),CHOOSE(Рабочий!$C$19,Рабочий!AV344,Рабочий!AV369))*(1+'1. Выбор РС'!$I$1)*CHOOSE(Рабочий!$H$19,Рабочий!$I$19,Рабочий!$I$20)*CHOOSE(Рабочий!$L$19,CHOOSE(Рабочий!$P$19,Рабочий!$Q$19,Рабочий!$Q$20,Рабочий!$Q$21),Рабочий!$M$20),0))</f>
        <v>593</v>
      </c>
      <c r="AV22" s="272">
        <f>IF(CHOOSE(Рабочий!$AC$19,CHOOSE(Рабочий!$C$19,Рабочий!CX344,Рабочий!CX369),CHOOSE(Рабочий!$C$19,Рабочий!AW344,Рабочий!AW369))="","",ROUND(CHOOSE(Рабочий!$AC$19,CHOOSE(Рабочий!$C$19,Рабочий!CX344,Рабочий!CX369),CHOOSE(Рабочий!$C$19,Рабочий!AW344,Рабочий!AW369))*(1+'1. Выбор РС'!$I$1)*CHOOSE(Рабочий!$H$19,Рабочий!$I$19,Рабочий!$I$20)*CHOOSE(Рабочий!$L$19,CHOOSE(Рабочий!$P$19,Рабочий!$Q$19,Рабочий!$Q$20,Рабочий!$Q$21),Рабочий!$M$20),0))</f>
        <v>788</v>
      </c>
      <c r="AW22" s="272">
        <f>IF(CHOOSE(Рабочий!$AC$19,CHOOSE(Рабочий!$C$19,Рабочий!CY344,Рабочий!CY369),CHOOSE(Рабочий!$C$19,Рабочий!AX344,Рабочий!AX369))="","",ROUND(CHOOSE(Рабочий!$AC$19,CHOOSE(Рабочий!$C$19,Рабочий!CY344,Рабочий!CY369),CHOOSE(Рабочий!$C$19,Рабочий!AX344,Рабочий!AX369))*(1+'1. Выбор РС'!$I$1)*CHOOSE(Рабочий!$H$19,Рабочий!$I$19,Рабочий!$I$20)*CHOOSE(Рабочий!$L$19,CHOOSE(Рабочий!$P$19,Рабочий!$Q$19,Рабочий!$Q$20,Рабочий!$Q$21),Рабочий!$M$20),0))</f>
        <v>803</v>
      </c>
      <c r="AX22" s="272">
        <f>IF(CHOOSE(Рабочий!$AC$19,CHOOSE(Рабочий!$C$19,Рабочий!CZ344,Рабочий!CZ369),CHOOSE(Рабочий!$C$19,Рабочий!AY344,Рабочий!AY369))="","",ROUND(CHOOSE(Рабочий!$AC$19,CHOOSE(Рабочий!$C$19,Рабочий!CZ344,Рабочий!CZ369),CHOOSE(Рабочий!$C$19,Рабочий!AY344,Рабочий!AY369))*(1+'1. Выбор РС'!$I$1)*CHOOSE(Рабочий!$H$19,Рабочий!$I$19,Рабочий!$I$20)*CHOOSE(Рабочий!$L$19,CHOOSE(Рабочий!$P$19,Рабочий!$Q$19,Рабочий!$Q$20,Рабочий!$Q$21),Рабочий!$M$20),0))</f>
        <v>817</v>
      </c>
      <c r="AY22" s="272">
        <f>IF(CHOOSE(Рабочий!$AC$19,CHOOSE(Рабочий!$C$19,Рабочий!DA344,Рабочий!DA369),CHOOSE(Рабочий!$C$19,Рабочий!AZ344,Рабочий!AZ369))="","",ROUND(CHOOSE(Рабочий!$AC$19,CHOOSE(Рабочий!$C$19,Рабочий!DA344,Рабочий!DA369),CHOOSE(Рабочий!$C$19,Рабочий!AZ344,Рабочий!AZ369))*(1+'1. Выбор РС'!$I$1)*CHOOSE(Рабочий!$H$19,Рабочий!$I$19,Рабочий!$I$20)*CHOOSE(Рабочий!$L$19,CHOOSE(Рабочий!$P$19,Рабочий!$Q$19,Рабочий!$Q$20,Рабочий!$Q$21),Рабочий!$M$20),0))</f>
        <v>824</v>
      </c>
      <c r="AZ22" s="272">
        <f>IF(CHOOSE(Рабочий!$AC$19,CHOOSE(Рабочий!$C$19,Рабочий!DB344,Рабочий!DB369),CHOOSE(Рабочий!$C$19,Рабочий!BA344,Рабочий!BA369))="","",ROUND(CHOOSE(Рабочий!$AC$19,CHOOSE(Рабочий!$C$19,Рабочий!DB344,Рабочий!DB369),CHOOSE(Рабочий!$C$19,Рабочий!BA344,Рабочий!BA369))*(1+'1. Выбор РС'!$I$1)*CHOOSE(Рабочий!$H$19,Рабочий!$I$19,Рабочий!$I$20)*CHOOSE(Рабочий!$L$19,CHOOSE(Рабочий!$P$19,Рабочий!$Q$19,Рабочий!$Q$20,Рабочий!$Q$21),Рабочий!$M$20),0))</f>
        <v>838</v>
      </c>
      <c r="BA22" s="210" t="str">
        <f>IF(CHOOSE(Рабочий!$AC$19,CHOOSE(Рабочий!$C$19,Рабочий!DC344,Рабочий!DC369),CHOOSE(Рабочий!$C$19,Рабочий!BB344,Рабочий!BB369))="","",ROUND(CHOOSE(Рабочий!$AC$19,CHOOSE(Рабочий!$C$19,Рабочий!DC344,Рабочий!DC369),CHOOSE(Рабочий!$C$19,Рабочий!BB344,Рабочий!BB369))*(1+'1. Выбор РС'!$I$1)*CHOOSE(Рабочий!$H$19,Рабочий!$I$19,Рабочий!$I$20)*CHOOSE(Рабочий!$L$19,CHOOSE(Рабочий!$P$19,Рабочий!$Q$19,Рабочий!$Q$20,Рабочий!$Q$21),Рабочий!$M$20),0))</f>
        <v/>
      </c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1"/>
      <c r="BN22" s="211"/>
      <c r="BO22" s="211"/>
      <c r="BP22" s="211"/>
      <c r="BQ22" s="211"/>
      <c r="BR22" s="211"/>
    </row>
    <row r="23" spans="1:70" s="193" customFormat="1">
      <c r="A23" s="212">
        <v>1200</v>
      </c>
      <c r="B23" s="272">
        <f>IF(CHOOSE(Рабочий!$AC$19,CHOOSE(Рабочий!$C$19,Рабочий!BD345,Рабочий!BD370),CHOOSE(Рабочий!$C$19,Рабочий!C345,Рабочий!C370))="","",ROUND(CHOOSE(Рабочий!$AC$19,CHOOSE(Рабочий!$C$19,Рабочий!BD345,Рабочий!BD370),CHOOSE(Рабочий!$C$19,Рабочий!C345,Рабочий!C370))*(1+'1. Выбор РС'!$I$1)*CHOOSE(Рабочий!$H$19,Рабочий!$I$19,Рабочий!$I$20)*CHOOSE(Рабочий!$L$19,CHOOSE(Рабочий!$P$19,Рабочий!$Q$19,Рабочий!$Q$20,Рабочий!$Q$21),Рабочий!$M$20),0))</f>
        <v>168</v>
      </c>
      <c r="C23" s="272">
        <f>IF(CHOOSE(Рабочий!$AC$19,CHOOSE(Рабочий!$C$19,Рабочий!BE345,Рабочий!BE370),CHOOSE(Рабочий!$C$19,Рабочий!D345,Рабочий!D370))="","",ROUND(CHOOSE(Рабочий!$AC$19,CHOOSE(Рабочий!$C$19,Рабочий!BE345,Рабочий!BE370),CHOOSE(Рабочий!$C$19,Рабочий!D345,Рабочий!D370))*(1+'1. Выбор РС'!$I$1)*CHOOSE(Рабочий!$H$19,Рабочий!$I$19,Рабочий!$I$20)*CHOOSE(Рабочий!$L$19,CHOOSE(Рабочий!$P$19,Рабочий!$Q$19,Рабочий!$Q$20,Рабочий!$Q$21),Рабочий!$M$20),0))</f>
        <v>177</v>
      </c>
      <c r="D23" s="272">
        <f>IF(CHOOSE(Рабочий!$AC$19,CHOOSE(Рабочий!$C$19,Рабочий!BF345,Рабочий!BF370),CHOOSE(Рабочий!$C$19,Рабочий!E345,Рабочий!E370))="","",ROUND(CHOOSE(Рабочий!$AC$19,CHOOSE(Рабочий!$C$19,Рабочий!BF345,Рабочий!BF370),CHOOSE(Рабочий!$C$19,Рабочий!E345,Рабочий!E370))*(1+'1. Выбор РС'!$I$1)*CHOOSE(Рабочий!$H$19,Рабочий!$I$19,Рабочий!$I$20)*CHOOSE(Рабочий!$L$19,CHOOSE(Рабочий!$P$19,Рабочий!$Q$19,Рабочий!$Q$20,Рабочий!$Q$21),Рабочий!$M$20),0))</f>
        <v>187</v>
      </c>
      <c r="E23" s="272">
        <f>IF(CHOOSE(Рабочий!$AC$19,CHOOSE(Рабочий!$C$19,Рабочий!BG345,Рабочий!BG370),CHOOSE(Рабочий!$C$19,Рабочий!F345,Рабочий!F370))="","",ROUND(CHOOSE(Рабочий!$AC$19,CHOOSE(Рабочий!$C$19,Рабочий!BG345,Рабочий!BG370),CHOOSE(Рабочий!$C$19,Рабочий!F345,Рабочий!F370))*(1+'1. Выбор РС'!$I$1)*CHOOSE(Рабочий!$H$19,Рабочий!$I$19,Рабочий!$I$20)*CHOOSE(Рабочий!$L$19,CHOOSE(Рабочий!$P$19,Рабочий!$Q$19,Рабочий!$Q$20,Рабочий!$Q$21),Рабочий!$M$20),0))</f>
        <v>197</v>
      </c>
      <c r="F23" s="272">
        <f>IF(CHOOSE(Рабочий!$AC$19,CHOOSE(Рабочий!$C$19,Рабочий!BH345,Рабочий!BH370),CHOOSE(Рабочий!$C$19,Рабочий!G345,Рабочий!G370))="","",ROUND(CHOOSE(Рабочий!$AC$19,CHOOSE(Рабочий!$C$19,Рабочий!BH345,Рабочий!BH370),CHOOSE(Рабочий!$C$19,Рабочий!G345,Рабочий!G370))*(1+'1. Выбор РС'!$I$1)*CHOOSE(Рабочий!$H$19,Рабочий!$I$19,Рабочий!$I$20)*CHOOSE(Рабочий!$L$19,CHOOSE(Рабочий!$P$19,Рабочий!$Q$19,Рабочий!$Q$20,Рабочий!$Q$21),Рабочий!$M$20),0))</f>
        <v>207</v>
      </c>
      <c r="G23" s="272">
        <f>IF(CHOOSE(Рабочий!$AC$19,CHOOSE(Рабочий!$C$19,Рабочий!BI345,Рабочий!BI370),CHOOSE(Рабочий!$C$19,Рабочий!H345,Рабочий!H370))="","",ROUND(CHOOSE(Рабочий!$AC$19,CHOOSE(Рабочий!$C$19,Рабочий!BI345,Рабочий!BI370),CHOOSE(Рабочий!$C$19,Рабочий!H345,Рабочий!H370))*(1+'1. Выбор РС'!$I$1)*CHOOSE(Рабочий!$H$19,Рабочий!$I$19,Рабочий!$I$20)*CHOOSE(Рабочий!$L$19,CHOOSE(Рабочий!$P$19,Рабочий!$Q$19,Рабочий!$Q$20,Рабочий!$Q$21),Рабочий!$M$20),0))</f>
        <v>216</v>
      </c>
      <c r="H23" s="272">
        <f>IF(CHOOSE(Рабочий!$AC$19,CHOOSE(Рабочий!$C$19,Рабочий!BJ345,Рабочий!BJ370),CHOOSE(Рабочий!$C$19,Рабочий!I345,Рабочий!I370))="","",ROUND(CHOOSE(Рабочий!$AC$19,CHOOSE(Рабочий!$C$19,Рабочий!BJ345,Рабочий!BJ370),CHOOSE(Рабочий!$C$19,Рабочий!I345,Рабочий!I370))*(1+'1. Выбор РС'!$I$1)*CHOOSE(Рабочий!$H$19,Рабочий!$I$19,Рабочий!$I$20)*CHOOSE(Рабочий!$L$19,CHOOSE(Рабочий!$P$19,Рабочий!$Q$19,Рабочий!$Q$20,Рабочий!$Q$21),Рабочий!$M$20),0))</f>
        <v>227</v>
      </c>
      <c r="I23" s="272">
        <f>IF(CHOOSE(Рабочий!$AC$19,CHOOSE(Рабочий!$C$19,Рабочий!BK345,Рабочий!BK370),CHOOSE(Рабочий!$C$19,Рабочий!J345,Рабочий!J370))="","",ROUND(CHOOSE(Рабочий!$AC$19,CHOOSE(Рабочий!$C$19,Рабочий!BK345,Рабочий!BK370),CHOOSE(Рабочий!$C$19,Рабочий!J345,Рабочий!J370))*(1+'1. Выбор РС'!$I$1)*CHOOSE(Рабочий!$H$19,Рабочий!$I$19,Рабочий!$I$20)*CHOOSE(Рабочий!$L$19,CHOOSE(Рабочий!$P$19,Рабочий!$Q$19,Рабочий!$Q$20,Рабочий!$Q$21),Рабочий!$M$20),0))</f>
        <v>237</v>
      </c>
      <c r="J23" s="272">
        <f>IF(CHOOSE(Рабочий!$AC$19,CHOOSE(Рабочий!$C$19,Рабочий!BL345,Рабочий!BL370),CHOOSE(Рабочий!$C$19,Рабочий!K345,Рабочий!K370))="","",ROUND(CHOOSE(Рабочий!$AC$19,CHOOSE(Рабочий!$C$19,Рабочий!BL345,Рабочий!BL370),CHOOSE(Рабочий!$C$19,Рабочий!K345,Рабочий!K370))*(1+'1. Выбор РС'!$I$1)*CHOOSE(Рабочий!$H$19,Рабочий!$I$19,Рабочий!$I$20)*CHOOSE(Рабочий!$L$19,CHOOSE(Рабочий!$P$19,Рабочий!$Q$19,Рабочий!$Q$20,Рабочий!$Q$21),Рабочий!$M$20),0))</f>
        <v>246</v>
      </c>
      <c r="K23" s="272">
        <f>IF(CHOOSE(Рабочий!$AC$19,CHOOSE(Рабочий!$C$19,Рабочий!BM345,Рабочий!BM370),CHOOSE(Рабочий!$C$19,Рабочий!L345,Рабочий!L370))="","",ROUND(CHOOSE(Рабочий!$AC$19,CHOOSE(Рабочий!$C$19,Рабочий!BM345,Рабочий!BM370),CHOOSE(Рабочий!$C$19,Рабочий!L345,Рабочий!L370))*(1+'1. Выбор РС'!$I$1)*CHOOSE(Рабочий!$H$19,Рабочий!$I$19,Рабочий!$I$20)*CHOOSE(Рабочий!$L$19,CHOOSE(Рабочий!$P$19,Рабочий!$Q$19,Рабочий!$Q$20,Рабочий!$Q$21),Рабочий!$M$20),0))</f>
        <v>255</v>
      </c>
      <c r="L23" s="272">
        <f>IF(CHOOSE(Рабочий!$AC$19,CHOOSE(Рабочий!$C$19,Рабочий!BN345,Рабочий!BN370),CHOOSE(Рабочий!$C$19,Рабочий!M345,Рабочий!M370))="","",ROUND(CHOOSE(Рабочий!$AC$19,CHOOSE(Рабочий!$C$19,Рабочий!BN345,Рабочий!BN370),CHOOSE(Рабочий!$C$19,Рабочий!M345,Рабочий!M370))*(1+'1. Выбор РС'!$I$1)*CHOOSE(Рабочий!$H$19,Рабочий!$I$19,Рабочий!$I$20)*CHOOSE(Рабочий!$L$19,CHOOSE(Рабочий!$P$19,Рабочий!$Q$19,Рабочий!$Q$20,Рабочий!$Q$21),Рабочий!$M$20),0))</f>
        <v>264</v>
      </c>
      <c r="M23" s="272">
        <f>IF(CHOOSE(Рабочий!$AC$19,CHOOSE(Рабочий!$C$19,Рабочий!BO345,Рабочий!BO370),CHOOSE(Рабочий!$C$19,Рабочий!N345,Рабочий!N370))="","",ROUND(CHOOSE(Рабочий!$AC$19,CHOOSE(Рабочий!$C$19,Рабочий!BO345,Рабочий!BO370),CHOOSE(Рабочий!$C$19,Рабочий!N345,Рабочий!N370))*(1+'1. Выбор РС'!$I$1)*CHOOSE(Рабочий!$H$19,Рабочий!$I$19,Рабочий!$I$20)*CHOOSE(Рабочий!$L$19,CHOOSE(Рабочий!$P$19,Рабочий!$Q$19,Рабочий!$Q$20,Рабочий!$Q$21),Рабочий!$M$20),0))</f>
        <v>275</v>
      </c>
      <c r="N23" s="272">
        <f>IF(CHOOSE(Рабочий!$AC$19,CHOOSE(Рабочий!$C$19,Рабочий!BP345,Рабочий!BP370),CHOOSE(Рабочий!$C$19,Рабочий!O345,Рабочий!O370))="","",ROUND(CHOOSE(Рабочий!$AC$19,CHOOSE(Рабочий!$C$19,Рабочий!BP345,Рабочий!BP370),CHOOSE(Рабочий!$C$19,Рабочий!O345,Рабочий!O370))*(1+'1. Выбор РС'!$I$1)*CHOOSE(Рабочий!$H$19,Рабочий!$I$19,Рабочий!$I$20)*CHOOSE(Рабочий!$L$19,CHOOSE(Рабочий!$P$19,Рабочий!$Q$19,Рабочий!$Q$20,Рабочий!$Q$21),Рабочий!$M$20),0))</f>
        <v>285</v>
      </c>
      <c r="O23" s="272">
        <f>IF(CHOOSE(Рабочий!$AC$19,CHOOSE(Рабочий!$C$19,Рабочий!BQ345,Рабочий!BQ370),CHOOSE(Рабочий!$C$19,Рабочий!P345,Рабочий!P370))="","",ROUND(CHOOSE(Рабочий!$AC$19,CHOOSE(Рабочий!$C$19,Рабочий!BQ345,Рабочий!BQ370),CHOOSE(Рабочий!$C$19,Рабочий!P345,Рабочий!P370))*(1+'1. Выбор РС'!$I$1)*CHOOSE(Рабочий!$H$19,Рабочий!$I$19,Рабочий!$I$20)*CHOOSE(Рабочий!$L$19,CHOOSE(Рабочий!$P$19,Рабочий!$Q$19,Рабочий!$Q$20,Рабочий!$Q$21),Рабочий!$M$20),0))</f>
        <v>295</v>
      </c>
      <c r="P23" s="272">
        <f>IF(CHOOSE(Рабочий!$AC$19,CHOOSE(Рабочий!$C$19,Рабочий!BR345,Рабочий!BR370),CHOOSE(Рабочий!$C$19,Рабочий!Q345,Рабочий!Q370))="","",ROUND(CHOOSE(Рабочий!$AC$19,CHOOSE(Рабочий!$C$19,Рабочий!BR345,Рабочий!BR370),CHOOSE(Рабочий!$C$19,Рабочий!Q345,Рабочий!Q370))*(1+'1. Выбор РС'!$I$1)*CHOOSE(Рабочий!$H$19,Рабочий!$I$19,Рабочий!$I$20)*CHOOSE(Рабочий!$L$19,CHOOSE(Рабочий!$P$19,Рабочий!$Q$19,Рабочий!$Q$20,Рабочий!$Q$21),Рабочий!$M$20),0))</f>
        <v>302</v>
      </c>
      <c r="Q23" s="272">
        <f>IF(CHOOSE(Рабочий!$AC$19,CHOOSE(Рабочий!$C$19,Рабочий!BS345,Рабочий!BS370),CHOOSE(Рабочий!$C$19,Рабочий!R345,Рабочий!R370))="","",ROUND(CHOOSE(Рабочий!$AC$19,CHOOSE(Рабочий!$C$19,Рабочий!BS345,Рабочий!BS370),CHOOSE(Рабочий!$C$19,Рабочий!R345,Рабочий!R370))*(1+'1. Выбор РС'!$I$1)*CHOOSE(Рабочий!$H$19,Рабочий!$I$19,Рабочий!$I$20)*CHOOSE(Рабочий!$L$19,CHOOSE(Рабочий!$P$19,Рабочий!$Q$19,Рабочий!$Q$20,Рабочий!$Q$21),Рабочий!$M$20),0))</f>
        <v>315</v>
      </c>
      <c r="R23" s="272">
        <f>IF(CHOOSE(Рабочий!$AC$19,CHOOSE(Рабочий!$C$19,Рабочий!BT345,Рабочий!BT370),CHOOSE(Рабочий!$C$19,Рабочий!S345,Рабочий!S370))="","",ROUND(CHOOSE(Рабочий!$AC$19,CHOOSE(Рабочий!$C$19,Рабочий!BT345,Рабочий!BT370),CHOOSE(Рабочий!$C$19,Рабочий!S345,Рабочий!S370))*(1+'1. Выбор РС'!$I$1)*CHOOSE(Рабочий!$H$19,Рабочий!$I$19,Рабочий!$I$20)*CHOOSE(Рабочий!$L$19,CHOOSE(Рабочий!$P$19,Рабочий!$Q$19,Рабочий!$Q$20,Рабочий!$Q$21),Рабочий!$M$20),0))</f>
        <v>324</v>
      </c>
      <c r="S23" s="272">
        <f>IF(CHOOSE(Рабочий!$AC$19,CHOOSE(Рабочий!$C$19,Рабочий!BU345,Рабочий!BU370),CHOOSE(Рабочий!$C$19,Рабочий!T345,Рабочий!T370))="","",ROUND(CHOOSE(Рабочий!$AC$19,CHOOSE(Рабочий!$C$19,Рабочий!BU345,Рабочий!BU370),CHOOSE(Рабочий!$C$19,Рабочий!T345,Рабочий!T370))*(1+'1. Выбор РС'!$I$1)*CHOOSE(Рабочий!$H$19,Рабочий!$I$19,Рабочий!$I$20)*CHOOSE(Рабочий!$L$19,CHOOSE(Рабочий!$P$19,Рабочий!$Q$19,Рабочий!$Q$20,Рабочий!$Q$21),Рабочий!$M$20),0))</f>
        <v>334</v>
      </c>
      <c r="T23" s="272">
        <f>IF(CHOOSE(Рабочий!$AC$19,CHOOSE(Рабочий!$C$19,Рабочий!BV345,Рабочий!BV370),CHOOSE(Рабочий!$C$19,Рабочий!U345,Рабочий!U370))="","",ROUND(CHOOSE(Рабочий!$AC$19,CHOOSE(Рабочий!$C$19,Рабочий!BV345,Рабочий!BV370),CHOOSE(Рабочий!$C$19,Рабочий!U345,Рабочий!U370))*(1+'1. Выбор РС'!$I$1)*CHOOSE(Рабочий!$H$19,Рабочий!$I$19,Рабочий!$I$20)*CHOOSE(Рабочий!$L$19,CHOOSE(Рабочий!$P$19,Рабочий!$Q$19,Рабочий!$Q$20,Рабочий!$Q$21),Рабочий!$M$20),0))</f>
        <v>343</v>
      </c>
      <c r="U23" s="272">
        <f>IF(CHOOSE(Рабочий!$AC$19,CHOOSE(Рабочий!$C$19,Рабочий!BW345,Рабочий!BW370),CHOOSE(Рабочий!$C$19,Рабочий!V345,Рабочий!V370))="","",ROUND(CHOOSE(Рабочий!$AC$19,CHOOSE(Рабочий!$C$19,Рабочий!BW345,Рабочий!BW370),CHOOSE(Рабочий!$C$19,Рабочий!V345,Рабочий!V370))*(1+'1. Выбор РС'!$I$1)*CHOOSE(Рабочий!$H$19,Рабочий!$I$19,Рабочий!$I$20)*CHOOSE(Рабочий!$L$19,CHOOSE(Рабочий!$P$19,Рабочий!$Q$19,Рабочий!$Q$20,Рабочий!$Q$21),Рабочий!$M$20),0))</f>
        <v>351</v>
      </c>
      <c r="V23" s="272">
        <f>IF(CHOOSE(Рабочий!$AC$19,CHOOSE(Рабочий!$C$19,Рабочий!BX345,Рабочий!BX370),CHOOSE(Рабочий!$C$19,Рабочий!W345,Рабочий!W370))="","",ROUND(CHOOSE(Рабочий!$AC$19,CHOOSE(Рабочий!$C$19,Рабочий!BX345,Рабочий!BX370),CHOOSE(Рабочий!$C$19,Рабочий!W345,Рабочий!W370))*(1+'1. Выбор РС'!$I$1)*CHOOSE(Рабочий!$H$19,Рабочий!$I$19,Рабочий!$I$20)*CHOOSE(Рабочий!$L$19,CHOOSE(Рабочий!$P$19,Рабочий!$Q$19,Рабочий!$Q$20,Рабочий!$Q$21),Рабочий!$M$20),0))</f>
        <v>364</v>
      </c>
      <c r="W23" s="272">
        <f>IF(CHOOSE(Рабочий!$AC$19,CHOOSE(Рабочий!$C$19,Рабочий!BY345,Рабочий!BY370),CHOOSE(Рабочий!$C$19,Рабочий!X345,Рабочий!X370))="","",ROUND(CHOOSE(Рабочий!$AC$19,CHOOSE(Рабочий!$C$19,Рабочий!BY345,Рабочий!BY370),CHOOSE(Рабочий!$C$19,Рабочий!X345,Рабочий!X370))*(1+'1. Выбор РС'!$I$1)*CHOOSE(Рабочий!$H$19,Рабочий!$I$19,Рабочий!$I$20)*CHOOSE(Рабочий!$L$19,CHOOSE(Рабочий!$P$19,Рабочий!$Q$19,Рабочий!$Q$20,Рабочий!$Q$21),Рабочий!$M$20),0))</f>
        <v>372</v>
      </c>
      <c r="X23" s="272">
        <f>IF(CHOOSE(Рабочий!$AC$19,CHOOSE(Рабочий!$C$19,Рабочий!BZ345,Рабочий!BZ370),CHOOSE(Рабочий!$C$19,Рабочий!Y345,Рабочий!Y370))="","",ROUND(CHOOSE(Рабочий!$AC$19,CHOOSE(Рабочий!$C$19,Рабочий!BZ345,Рабочий!BZ370),CHOOSE(Рабочий!$C$19,Рабочий!Y345,Рабочий!Y370))*(1+'1. Выбор РС'!$I$1)*CHOOSE(Рабочий!$H$19,Рабочий!$I$19,Рабочий!$I$20)*CHOOSE(Рабочий!$L$19,CHOOSE(Рабочий!$P$19,Рабочий!$Q$19,Рабочий!$Q$20,Рабочий!$Q$21),Рабочий!$M$20),0))</f>
        <v>380</v>
      </c>
      <c r="Y23" s="272">
        <f>IF(CHOOSE(Рабочий!$AC$19,CHOOSE(Рабочий!$C$19,Рабочий!CA345,Рабочий!CA370),CHOOSE(Рабочий!$C$19,Рабочий!Z345,Рабочий!Z370))="","",ROUND(CHOOSE(Рабочий!$AC$19,CHOOSE(Рабочий!$C$19,Рабочий!CA345,Рабочий!CA370),CHOOSE(Рабочий!$C$19,Рабочий!Z345,Рабочий!Z370))*(1+'1. Выбор РС'!$I$1)*CHOOSE(Рабочий!$H$19,Рабочий!$I$19,Рабочий!$I$20)*CHOOSE(Рабочий!$L$19,CHOOSE(Рабочий!$P$19,Рабочий!$Q$19,Рабочий!$Q$20,Рабочий!$Q$21),Рабочий!$M$20),0))</f>
        <v>392</v>
      </c>
      <c r="Z23" s="272">
        <f>IF(CHOOSE(Рабочий!$AC$19,CHOOSE(Рабочий!$C$19,Рабочий!CB345,Рабочий!CB370),CHOOSE(Рабочий!$C$19,Рабочий!AA345,Рабочий!AA370))="","",ROUND(CHOOSE(Рабочий!$AC$19,CHOOSE(Рабочий!$C$19,Рабочий!CB345,Рабочий!CB370),CHOOSE(Рабочий!$C$19,Рабочий!AA345,Рабочий!AA370))*(1+'1. Выбор РС'!$I$1)*CHOOSE(Рабочий!$H$19,Рабочий!$I$19,Рабочий!$I$20)*CHOOSE(Рабочий!$L$19,CHOOSE(Рабочий!$P$19,Рабочий!$Q$19,Рабочий!$Q$20,Рабочий!$Q$21),Рабочий!$M$20),0))</f>
        <v>404</v>
      </c>
      <c r="AA23" s="272">
        <f>IF(CHOOSE(Рабочий!$AC$19,CHOOSE(Рабочий!$C$19,Рабочий!CC345,Рабочий!CC370),CHOOSE(Рабочий!$C$19,Рабочий!AB345,Рабочий!AB370))="","",ROUND(CHOOSE(Рабочий!$AC$19,CHOOSE(Рабочий!$C$19,Рабочий!CC345,Рабочий!CC370),CHOOSE(Рабочий!$C$19,Рабочий!AB345,Рабочий!AB370))*(1+'1. Выбор РС'!$I$1)*CHOOSE(Рабочий!$H$19,Рабочий!$I$19,Рабочий!$I$20)*CHOOSE(Рабочий!$L$19,CHOOSE(Рабочий!$P$19,Рабочий!$Q$19,Рабочий!$Q$20,Рабочий!$Q$21),Рабочий!$M$20),0))</f>
        <v>412</v>
      </c>
      <c r="AB23" s="272">
        <f>IF(CHOOSE(Рабочий!$AC$19,CHOOSE(Рабочий!$C$19,Рабочий!CD345,Рабочий!CD370),CHOOSE(Рабочий!$C$19,Рабочий!AC345,Рабочий!AC370))="","",ROUND(CHOOSE(Рабочий!$AC$19,CHOOSE(Рабочий!$C$19,Рабочий!CD345,Рабочий!CD370),CHOOSE(Рабочий!$C$19,Рабочий!AC345,Рабочий!AC370))*(1+'1. Выбор РС'!$I$1)*CHOOSE(Рабочий!$H$19,Рабочий!$I$19,Рабочий!$I$20)*CHOOSE(Рабочий!$L$19,CHOOSE(Рабочий!$P$19,Рабочий!$Q$19,Рабочий!$Q$20,Рабочий!$Q$21),Рабочий!$M$20),0))</f>
        <v>432</v>
      </c>
      <c r="AC23" s="272">
        <f>IF(CHOOSE(Рабочий!$AC$19,CHOOSE(Рабочий!$C$19,Рабочий!CE345,Рабочий!CE370),CHOOSE(Рабочий!$C$19,Рабочий!AD345,Рабочий!AD370))="","",ROUND(CHOOSE(Рабочий!$AC$19,CHOOSE(Рабочий!$C$19,Рабочий!CE345,Рабочий!CE370),CHOOSE(Рабочий!$C$19,Рабочий!AD345,Рабочий!AD370))*(1+'1. Выбор РС'!$I$1)*CHOOSE(Рабочий!$H$19,Рабочий!$I$19,Рабочий!$I$20)*CHOOSE(Рабочий!$L$19,CHOOSE(Рабочий!$P$19,Рабочий!$Q$19,Рабочий!$Q$20,Рабочий!$Q$21),Рабочий!$M$20),0))</f>
        <v>440</v>
      </c>
      <c r="AD23" s="272">
        <f>IF(CHOOSE(Рабочий!$AC$19,CHOOSE(Рабочий!$C$19,Рабочий!CF345,Рабочий!CF370),CHOOSE(Рабочий!$C$19,Рабочий!AE345,Рабочий!AE370))="","",ROUND(CHOOSE(Рабочий!$AC$19,CHOOSE(Рабочий!$C$19,Рабочий!CF345,Рабочий!CF370),CHOOSE(Рабочий!$C$19,Рабочий!AE345,Рабочий!AE370))*(1+'1. Выбор РС'!$I$1)*CHOOSE(Рабочий!$H$19,Рабочий!$I$19,Рабочий!$I$20)*CHOOSE(Рабочий!$L$19,CHOOSE(Рабочий!$P$19,Рабочий!$Q$19,Рабочий!$Q$20,Рабочий!$Q$21),Рабочий!$M$20),0))</f>
        <v>451</v>
      </c>
      <c r="AE23" s="272">
        <f>IF(CHOOSE(Рабочий!$AC$19,CHOOSE(Рабочий!$C$19,Рабочий!CG345,Рабочий!CG370),CHOOSE(Рабочий!$C$19,Рабочий!AF345,Рабочий!AF370))="","",ROUND(CHOOSE(Рабочий!$AC$19,CHOOSE(Рабочий!$C$19,Рабочий!CG345,Рабочий!CG370),CHOOSE(Рабочий!$C$19,Рабочий!AF345,Рабочий!AF370))*(1+'1. Выбор РС'!$I$1)*CHOOSE(Рабочий!$H$19,Рабочий!$I$19,Рабочий!$I$20)*CHOOSE(Рабочий!$L$19,CHOOSE(Рабочий!$P$19,Рабочий!$Q$19,Рабочий!$Q$20,Рабочий!$Q$21),Рабочий!$M$20),0))</f>
        <v>459</v>
      </c>
      <c r="AF23" s="272">
        <f>IF(CHOOSE(Рабочий!$AC$19,CHOOSE(Рабочий!$C$19,Рабочий!CH345,Рабочий!CH370),CHOOSE(Рабочий!$C$19,Рабочий!AG345,Рабочий!AG370))="","",ROUND(CHOOSE(Рабочий!$AC$19,CHOOSE(Рабочий!$C$19,Рабочий!CH345,Рабочий!CH370),CHOOSE(Рабочий!$C$19,Рабочий!AG345,Рабочий!AG370))*(1+'1. Выбор РС'!$I$1)*CHOOSE(Рабочий!$H$19,Рабочий!$I$19,Рабочий!$I$20)*CHOOSE(Рабочий!$L$19,CHOOSE(Рабочий!$P$19,Рабочий!$Q$19,Рабочий!$Q$20,Рабочий!$Q$21),Рабочий!$M$20),0))</f>
        <v>470</v>
      </c>
      <c r="AG23" s="272">
        <f>IF(CHOOSE(Рабочий!$AC$19,CHOOSE(Рабочий!$C$19,Рабочий!CI345,Рабочий!CI370),CHOOSE(Рабочий!$C$19,Рабочий!AH345,Рабочий!AH370))="","",ROUND(CHOOSE(Рабочий!$AC$19,CHOOSE(Рабочий!$C$19,Рабочий!CI345,Рабочий!CI370),CHOOSE(Рабочий!$C$19,Рабочий!AH345,Рабочий!AH370))*(1+'1. Выбор РС'!$I$1)*CHOOSE(Рабочий!$H$19,Рабочий!$I$19,Рабочий!$I$20)*CHOOSE(Рабочий!$L$19,CHOOSE(Рабочий!$P$19,Рабочий!$Q$19,Рабочий!$Q$20,Рабочий!$Q$21),Рабочий!$M$20),0))</f>
        <v>477</v>
      </c>
      <c r="AH23" s="272">
        <f>IF(CHOOSE(Рабочий!$AC$19,CHOOSE(Рабочий!$C$19,Рабочий!CJ345,Рабочий!CJ370),CHOOSE(Рабочий!$C$19,Рабочий!AI345,Рабочий!AI370))="","",ROUND(CHOOSE(Рабочий!$AC$19,CHOOSE(Рабочий!$C$19,Рабочий!CJ345,Рабочий!CJ370),CHOOSE(Рабочий!$C$19,Рабочий!AI345,Рабочий!AI370))*(1+'1. Выбор РС'!$I$1)*CHOOSE(Рабочий!$H$19,Рабочий!$I$19,Рабочий!$I$20)*CHOOSE(Рабочий!$L$19,CHOOSE(Рабочий!$P$19,Рабочий!$Q$19,Рабочий!$Q$20,Рабочий!$Q$21),Рабочий!$M$20),0))</f>
        <v>489</v>
      </c>
      <c r="AI23" s="272">
        <f>IF(CHOOSE(Рабочий!$AC$19,CHOOSE(Рабочий!$C$19,Рабочий!CK345,Рабочий!CK370),CHOOSE(Рабочий!$C$19,Рабочий!AJ345,Рабочий!AJ370))="","",ROUND(CHOOSE(Рабочий!$AC$19,CHOOSE(Рабочий!$C$19,Рабочий!CK345,Рабочий!CK370),CHOOSE(Рабочий!$C$19,Рабочий!AJ345,Рабочий!AJ370))*(1+'1. Выбор РС'!$I$1)*CHOOSE(Рабочий!$H$19,Рабочий!$I$19,Рабочий!$I$20)*CHOOSE(Рабочий!$L$19,CHOOSE(Рабочий!$P$19,Рабочий!$Q$19,Рабочий!$Q$20,Рабочий!$Q$21),Рабочий!$M$20),0))</f>
        <v>501</v>
      </c>
      <c r="AJ23" s="272">
        <f>IF(CHOOSE(Рабочий!$AC$19,CHOOSE(Рабочий!$C$19,Рабочий!CL345,Рабочий!CL370),CHOOSE(Рабочий!$C$19,Рабочий!AK345,Рабочий!AK370))="","",ROUND(CHOOSE(Рабочий!$AC$19,CHOOSE(Рабочий!$C$19,Рабочий!CL345,Рабочий!CL370),CHOOSE(Рабочий!$C$19,Рабочий!AK345,Рабочий!AK370))*(1+'1. Выбор РС'!$I$1)*CHOOSE(Рабочий!$H$19,Рабочий!$I$19,Рабочий!$I$20)*CHOOSE(Рабочий!$L$19,CHOOSE(Рабочий!$P$19,Рабочий!$Q$19,Рабочий!$Q$20,Рабочий!$Q$21),Рабочий!$M$20),0))</f>
        <v>507</v>
      </c>
      <c r="AK23" s="272">
        <f>IF(CHOOSE(Рабочий!$AC$19,CHOOSE(Рабочий!$C$19,Рабочий!CM345,Рабочий!CM370),CHOOSE(Рабочий!$C$19,Рабочий!AL345,Рабочий!AL370))="","",ROUND(CHOOSE(Рабочий!$AC$19,CHOOSE(Рабочий!$C$19,Рабочий!CM345,Рабочий!CM370),CHOOSE(Рабочий!$C$19,Рабочий!AL345,Рабочий!AL370))*(1+'1. Выбор РС'!$I$1)*CHOOSE(Рабочий!$H$19,Рабочий!$I$19,Рабочий!$I$20)*CHOOSE(Рабочий!$L$19,CHOOSE(Рабочий!$P$19,Рабочий!$Q$19,Рабочий!$Q$20,Рабочий!$Q$21),Рабочий!$M$20),0))</f>
        <v>518</v>
      </c>
      <c r="AL23" s="272">
        <f>IF(CHOOSE(Рабочий!$AC$19,CHOOSE(Рабочий!$C$19,Рабочий!CN345,Рабочий!CN370),CHOOSE(Рабочий!$C$19,Рабочий!AM345,Рабочий!AM370))="","",ROUND(CHOOSE(Рабочий!$AC$19,CHOOSE(Рабочий!$C$19,Рабочий!CN345,Рабочий!CN370),CHOOSE(Рабочий!$C$19,Рабочий!AM345,Рабочий!AM370))*(1+'1. Выбор РС'!$I$1)*CHOOSE(Рабочий!$H$19,Рабочий!$I$19,Рабочий!$I$20)*CHOOSE(Рабочий!$L$19,CHOOSE(Рабочий!$P$19,Рабочий!$Q$19,Рабочий!$Q$20,Рабочий!$Q$21),Рабочий!$M$20),0))</f>
        <v>530</v>
      </c>
      <c r="AM23" s="272">
        <f>IF(CHOOSE(Рабочий!$AC$19,CHOOSE(Рабочий!$C$19,Рабочий!CO345,Рабочий!CO370),CHOOSE(Рабочий!$C$19,Рабочий!AN345,Рабочий!AN370))="","",ROUND(CHOOSE(Рабочий!$AC$19,CHOOSE(Рабочий!$C$19,Рабочий!CO345,Рабочий!CO370),CHOOSE(Рабочий!$C$19,Рабочий!AN345,Рабочий!AN370))*(1+'1. Выбор РС'!$I$1)*CHOOSE(Рабочий!$H$19,Рабочий!$I$19,Рабочий!$I$20)*CHOOSE(Рабочий!$L$19,CHOOSE(Рабочий!$P$19,Рабочий!$Q$19,Рабочий!$Q$20,Рабочий!$Q$21),Рабочий!$M$20),0))</f>
        <v>536</v>
      </c>
      <c r="AN23" s="272">
        <f>IF(CHOOSE(Рабочий!$AC$19,CHOOSE(Рабочий!$C$19,Рабочий!CP345,Рабочий!CP370),CHOOSE(Рабочий!$C$19,Рабочий!AO345,Рабочий!AO370))="","",ROUND(CHOOSE(Рабочий!$AC$19,CHOOSE(Рабочий!$C$19,Рабочий!CP345,Рабочий!CP370),CHOOSE(Рабочий!$C$19,Рабочий!AO345,Рабочий!AO370))*(1+'1. Выбор РС'!$I$1)*CHOOSE(Рабочий!$H$19,Рабочий!$I$19,Рабочий!$I$20)*CHOOSE(Рабочий!$L$19,CHOOSE(Рабочий!$P$19,Рабочий!$Q$19,Рабочий!$Q$20,Рабочий!$Q$21),Рабочий!$M$20),0))</f>
        <v>547</v>
      </c>
      <c r="AO23" s="272">
        <f>IF(CHOOSE(Рабочий!$AC$19,CHOOSE(Рабочий!$C$19,Рабочий!CQ345,Рабочий!CQ370),CHOOSE(Рабочий!$C$19,Рабочий!AP345,Рабочий!AP370))="","",ROUND(CHOOSE(Рабочий!$AC$19,CHOOSE(Рабочий!$C$19,Рабочий!CQ345,Рабочий!CQ370),CHOOSE(Рабочий!$C$19,Рабочий!AP345,Рабочий!AP370))*(1+'1. Выбор РС'!$I$1)*CHOOSE(Рабочий!$H$19,Рабочий!$I$19,Рабочий!$I$20)*CHOOSE(Рабочий!$L$19,CHOOSE(Рабочий!$P$19,Рабочий!$Q$19,Рабочий!$Q$20,Рабочий!$Q$21),Рабочий!$M$20),0))</f>
        <v>559</v>
      </c>
      <c r="AP23" s="272">
        <f>IF(CHOOSE(Рабочий!$AC$19,CHOOSE(Рабочий!$C$19,Рабочий!CR345,Рабочий!CR370),CHOOSE(Рабочий!$C$19,Рабочий!AQ345,Рабочий!AQ370))="","",ROUND(CHOOSE(Рабочий!$AC$19,CHOOSE(Рабочий!$C$19,Рабочий!CR345,Рабочий!CR370),CHOOSE(Рабочий!$C$19,Рабочий!AQ345,Рабочий!AQ370))*(1+'1. Выбор РС'!$I$1)*CHOOSE(Рабочий!$H$19,Рабочий!$I$19,Рабочий!$I$20)*CHOOSE(Рабочий!$L$19,CHOOSE(Рабочий!$P$19,Рабочий!$Q$19,Рабочий!$Q$20,Рабочий!$Q$21),Рабочий!$M$20),0))</f>
        <v>570</v>
      </c>
      <c r="AQ23" s="272">
        <f>IF(CHOOSE(Рабочий!$AC$19,CHOOSE(Рабочий!$C$19,Рабочий!CS345,Рабочий!CS370),CHOOSE(Рабочий!$C$19,Рабочий!AR345,Рабочий!AR370))="","",ROUND(CHOOSE(Рабочий!$AC$19,CHOOSE(Рабочий!$C$19,Рабочий!CS345,Рабочий!CS370),CHOOSE(Рабочий!$C$19,Рабочий!AR345,Рабочий!AR370))*(1+'1. Выбор РС'!$I$1)*CHOOSE(Рабочий!$H$19,Рабочий!$I$19,Рабочий!$I$20)*CHOOSE(Рабочий!$L$19,CHOOSE(Рабочий!$P$19,Рабочий!$Q$19,Рабочий!$Q$20,Рабочий!$Q$21),Рабочий!$M$20),0))</f>
        <v>575</v>
      </c>
      <c r="AR23" s="272">
        <f>IF(CHOOSE(Рабочий!$AC$19,CHOOSE(Рабочий!$C$19,Рабочий!CT345,Рабочий!CT370),CHOOSE(Рабочий!$C$19,Рабочий!AS345,Рабочий!AS370))="","",ROUND(CHOOSE(Рабочий!$AC$19,CHOOSE(Рабочий!$C$19,Рабочий!CT345,Рабочий!CT370),CHOOSE(Рабочий!$C$19,Рабочий!AS345,Рабочий!AS370))*(1+'1. Выбор РС'!$I$1)*CHOOSE(Рабочий!$H$19,Рабочий!$I$19,Рабочий!$I$20)*CHOOSE(Рабочий!$L$19,CHOOSE(Рабочий!$P$19,Рабочий!$Q$19,Рабочий!$Q$20,Рабочий!$Q$21),Рабочий!$M$20),0))</f>
        <v>587</v>
      </c>
      <c r="AS23" s="272">
        <f>IF(CHOOSE(Рабочий!$AC$19,CHOOSE(Рабочий!$C$19,Рабочий!CU345,Рабочий!CU370),CHOOSE(Рабочий!$C$19,Рабочий!AT345,Рабочий!AT370))="","",ROUND(CHOOSE(Рабочий!$AC$19,CHOOSE(Рабочий!$C$19,Рабочий!CU345,Рабочий!CU370),CHOOSE(Рабочий!$C$19,Рабочий!AT345,Рабочий!AT370))*(1+'1. Выбор РС'!$I$1)*CHOOSE(Рабочий!$H$19,Рабочий!$I$19,Рабочий!$I$20)*CHOOSE(Рабочий!$L$19,CHOOSE(Рабочий!$P$19,Рабочий!$Q$19,Рабочий!$Q$20,Рабочий!$Q$21),Рабочий!$M$20),0))</f>
        <v>598</v>
      </c>
      <c r="AT23" s="272">
        <f>IF(CHOOSE(Рабочий!$AC$19,CHOOSE(Рабочий!$C$19,Рабочий!CV345,Рабочий!CV370),CHOOSE(Рабочий!$C$19,Рабочий!AU345,Рабочий!AU370))="","",ROUND(CHOOSE(Рабочий!$AC$19,CHOOSE(Рабочий!$C$19,Рабочий!CV345,Рабочий!CV370),CHOOSE(Рабочий!$C$19,Рабочий!AU345,Рабочий!AU370))*(1+'1. Выбор РС'!$I$1)*CHOOSE(Рабочий!$H$19,Рабочий!$I$19,Рабочий!$I$20)*CHOOSE(Рабочий!$L$19,CHOOSE(Рабочий!$P$19,Рабочий!$Q$19,Рабочий!$Q$20,Рабочий!$Q$21),Рабочий!$M$20),0))</f>
        <v>609</v>
      </c>
      <c r="AU23" s="272">
        <f>IF(CHOOSE(Рабочий!$AC$19,CHOOSE(Рабочий!$C$19,Рабочий!CW345,Рабочий!CW370),CHOOSE(Рабочий!$C$19,Рабочий!AV345,Рабочий!AV370))="","",ROUND(CHOOSE(Рабочий!$AC$19,CHOOSE(Рабочий!$C$19,Рабочий!CW345,Рабочий!CW370),CHOOSE(Рабочий!$C$19,Рабочий!AV345,Рабочий!AV370))*(1+'1. Выбор РС'!$I$1)*CHOOSE(Рабочий!$H$19,Рабочий!$I$19,Рабочий!$I$20)*CHOOSE(Рабочий!$L$19,CHOOSE(Рабочий!$P$19,Рабочий!$Q$19,Рабочий!$Q$20,Рабочий!$Q$21),Рабочий!$M$20),0))</f>
        <v>818</v>
      </c>
      <c r="AV23" s="272">
        <f>IF(CHOOSE(Рабочий!$AC$19,CHOOSE(Рабочий!$C$19,Рабочий!CX345,Рабочий!CX370),CHOOSE(Рабочий!$C$19,Рабочий!AW345,Рабочий!AW370))="","",ROUND(CHOOSE(Рабочий!$AC$19,CHOOSE(Рабочий!$C$19,Рабочий!CX345,Рабочий!CX370),CHOOSE(Рабочий!$C$19,Рабочий!AW345,Рабочий!AW370))*(1+'1. Выбор РС'!$I$1)*CHOOSE(Рабочий!$H$19,Рабочий!$I$19,Рабочий!$I$20)*CHOOSE(Рабочий!$L$19,CHOOSE(Рабочий!$P$19,Рабочий!$Q$19,Рабочий!$Q$20,Рабочий!$Q$21),Рабочий!$M$20),0))</f>
        <v>833</v>
      </c>
      <c r="AW23" s="272">
        <f>IF(CHOOSE(Рабочий!$AC$19,CHOOSE(Рабочий!$C$19,Рабочий!CY345,Рабочий!CY370),CHOOSE(Рабочий!$C$19,Рабочий!AX345,Рабочий!AX370))="","",ROUND(CHOOSE(Рабочий!$AC$19,CHOOSE(Рабочий!$C$19,Рабочий!CY345,Рабочий!CY370),CHOOSE(Рабочий!$C$19,Рабочий!AX345,Рабочий!AX370))*(1+'1. Выбор РС'!$I$1)*CHOOSE(Рабочий!$H$19,Рабочий!$I$19,Рабочий!$I$20)*CHOOSE(Рабочий!$L$19,CHOOSE(Рабочий!$P$19,Рабочий!$Q$19,Рабочий!$Q$20,Рабочий!$Q$21),Рабочий!$M$20),0))</f>
        <v>848</v>
      </c>
      <c r="AX23" s="272">
        <f>IF(CHOOSE(Рабочий!$AC$19,CHOOSE(Рабочий!$C$19,Рабочий!CZ345,Рабочий!CZ370),CHOOSE(Рабочий!$C$19,Рабочий!AY345,Рабочий!AY370))="","",ROUND(CHOOSE(Рабочий!$AC$19,CHOOSE(Рабочий!$C$19,Рабочий!CZ345,Рабочий!CZ370),CHOOSE(Рабочий!$C$19,Рабочий!AY345,Рабочий!AY370))*(1+'1. Выбор РС'!$I$1)*CHOOSE(Рабочий!$H$19,Рабочий!$I$19,Рабочий!$I$20)*CHOOSE(Рабочий!$L$19,CHOOSE(Рабочий!$P$19,Рабочий!$Q$19,Рабочий!$Q$20,Рабочий!$Q$21),Рабочий!$M$20),0))</f>
        <v>863</v>
      </c>
      <c r="AY23" s="272">
        <f>IF(CHOOSE(Рабочий!$AC$19,CHOOSE(Рабочий!$C$19,Рабочий!DA345,Рабочий!DA370),CHOOSE(Рабочий!$C$19,Рабочий!AZ345,Рабочий!AZ370))="","",ROUND(CHOOSE(Рабочий!$AC$19,CHOOSE(Рабочий!$C$19,Рабочий!DA345,Рабочий!DA370),CHOOSE(Рабочий!$C$19,Рабочий!AZ345,Рабочий!AZ370))*(1+'1. Выбор РС'!$I$1)*CHOOSE(Рабочий!$H$19,Рабочий!$I$19,Рабочий!$I$20)*CHOOSE(Рабочий!$L$19,CHOOSE(Рабочий!$P$19,Рабочий!$Q$19,Рабочий!$Q$20,Рабочий!$Q$21),Рабочий!$M$20),0))</f>
        <v>878</v>
      </c>
      <c r="AZ23" s="272">
        <f>IF(CHOOSE(Рабочий!$AC$19,CHOOSE(Рабочий!$C$19,Рабочий!DB345,Рабочий!DB370),CHOOSE(Рабочий!$C$19,Рабочий!BA345,Рабочий!BA370))="","",ROUND(CHOOSE(Рабочий!$AC$19,CHOOSE(Рабочий!$C$19,Рабочий!DB345,Рабочий!DB370),CHOOSE(Рабочий!$C$19,Рабочий!BA345,Рабочий!BA370))*(1+'1. Выбор РС'!$I$1)*CHOOSE(Рабочий!$H$19,Рабочий!$I$19,Рабочий!$I$20)*CHOOSE(Рабочий!$L$19,CHOOSE(Рабочий!$P$19,Рабочий!$Q$19,Рабочий!$Q$20,Рабочий!$Q$21),Рабочий!$M$20),0))</f>
        <v>886</v>
      </c>
      <c r="BA23" s="210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1"/>
      <c r="BN23" s="211"/>
      <c r="BO23" s="211"/>
      <c r="BP23" s="211"/>
      <c r="BQ23" s="211"/>
      <c r="BR23" s="211"/>
    </row>
    <row r="24" spans="1:70" s="193" customFormat="1">
      <c r="A24" s="212">
        <v>1300</v>
      </c>
      <c r="B24" s="272">
        <f>IF(CHOOSE(Рабочий!$AC$19,CHOOSE(Рабочий!$C$19,Рабочий!BD346,Рабочий!BD371),CHOOSE(Рабочий!$C$19,Рабочий!C346,Рабочий!C371))="","",ROUND(CHOOSE(Рабочий!$AC$19,CHOOSE(Рабочий!$C$19,Рабочий!BD346,Рабочий!BD371),CHOOSE(Рабочий!$C$19,Рабочий!C346,Рабочий!C371))*(1+'1. Выбор РС'!$I$1)*CHOOSE(Рабочий!$H$19,Рабочий!$I$19,Рабочий!$I$20)*CHOOSE(Рабочий!$L$19,CHOOSE(Рабочий!$P$19,Рабочий!$Q$19,Рабочий!$Q$20,Рабочий!$Q$21),Рабочий!$M$20),0))</f>
        <v>178</v>
      </c>
      <c r="C24" s="272">
        <f>IF(CHOOSE(Рабочий!$AC$19,CHOOSE(Рабочий!$C$19,Рабочий!BE346,Рабочий!BE371),CHOOSE(Рабочий!$C$19,Рабочий!D346,Рабочий!D371))="","",ROUND(CHOOSE(Рабочий!$AC$19,CHOOSE(Рабочий!$C$19,Рабочий!BE346,Рабочий!BE371),CHOOSE(Рабочий!$C$19,Рабочий!D346,Рабочий!D371))*(1+'1. Выбор РС'!$I$1)*CHOOSE(Рабочий!$H$19,Рабочий!$I$19,Рабочий!$I$20)*CHOOSE(Рабочий!$L$19,CHOOSE(Рабочий!$P$19,Рабочий!$Q$19,Рабочий!$Q$20,Рабочий!$Q$21),Рабочий!$M$20),0))</f>
        <v>187</v>
      </c>
      <c r="D24" s="272">
        <f>IF(CHOOSE(Рабочий!$AC$19,CHOOSE(Рабочий!$C$19,Рабочий!BF346,Рабочий!BF371),CHOOSE(Рабочий!$C$19,Рабочий!E346,Рабочий!E371))="","",ROUND(CHOOSE(Рабочий!$AC$19,CHOOSE(Рабочий!$C$19,Рабочий!BF346,Рабочий!BF371),CHOOSE(Рабочий!$C$19,Рабочий!E346,Рабочий!E371))*(1+'1. Выбор РС'!$I$1)*CHOOSE(Рабочий!$H$19,Рабочий!$I$19,Рабочий!$I$20)*CHOOSE(Рабочий!$L$19,CHOOSE(Рабочий!$P$19,Рабочий!$Q$19,Рабочий!$Q$20,Рабочий!$Q$21),Рабочий!$M$20),0))</f>
        <v>200</v>
      </c>
      <c r="E24" s="272">
        <f>IF(CHOOSE(Рабочий!$AC$19,CHOOSE(Рабочий!$C$19,Рабочий!BG346,Рабочий!BG371),CHOOSE(Рабочий!$C$19,Рабочий!F346,Рабочий!F371))="","",ROUND(CHOOSE(Рабочий!$AC$19,CHOOSE(Рабочий!$C$19,Рабочий!BG346,Рабочий!BG371),CHOOSE(Рабочий!$C$19,Рабочий!F346,Рабочий!F371))*(1+'1. Выбор РС'!$I$1)*CHOOSE(Рабочий!$H$19,Рабочий!$I$19,Рабочий!$I$20)*CHOOSE(Рабочий!$L$19,CHOOSE(Рабочий!$P$19,Рабочий!$Q$19,Рабочий!$Q$20,Рабочий!$Q$21),Рабочий!$M$20),0))</f>
        <v>210</v>
      </c>
      <c r="F24" s="272">
        <f>IF(CHOOSE(Рабочий!$AC$19,CHOOSE(Рабочий!$C$19,Рабочий!BH346,Рабочий!BH371),CHOOSE(Рабочий!$C$19,Рабочий!G346,Рабочий!G371))="","",ROUND(CHOOSE(Рабочий!$AC$19,CHOOSE(Рабочий!$C$19,Рабочий!BH346,Рабочий!BH371),CHOOSE(Рабочий!$C$19,Рабочий!G346,Рабочий!G371))*(1+'1. Выбор РС'!$I$1)*CHOOSE(Рабочий!$H$19,Рабочий!$I$19,Рабочий!$I$20)*CHOOSE(Рабочий!$L$19,CHOOSE(Рабочий!$P$19,Рабочий!$Q$19,Рабочий!$Q$20,Рабочий!$Q$21),Рабочий!$M$20),0))</f>
        <v>220</v>
      </c>
      <c r="G24" s="272">
        <f>IF(CHOOSE(Рабочий!$AC$19,CHOOSE(Рабочий!$C$19,Рабочий!BI346,Рабочий!BI371),CHOOSE(Рабочий!$C$19,Рабочий!H346,Рабочий!H371))="","",ROUND(CHOOSE(Рабочий!$AC$19,CHOOSE(Рабочий!$C$19,Рабочий!BI346,Рабочий!BI371),CHOOSE(Рабочий!$C$19,Рабочий!H346,Рабочий!H371))*(1+'1. Выбор РС'!$I$1)*CHOOSE(Рабочий!$H$19,Рабочий!$I$19,Рабочий!$I$20)*CHOOSE(Рабочий!$L$19,CHOOSE(Рабочий!$P$19,Рабочий!$Q$19,Рабочий!$Q$20,Рабочий!$Q$21),Рабочий!$M$20),0))</f>
        <v>230</v>
      </c>
      <c r="H24" s="272">
        <f>IF(CHOOSE(Рабочий!$AC$19,CHOOSE(Рабочий!$C$19,Рабочий!BJ346,Рабочий!BJ371),CHOOSE(Рабочий!$C$19,Рабочий!I346,Рабочий!I371))="","",ROUND(CHOOSE(Рабочий!$AC$19,CHOOSE(Рабочий!$C$19,Рабочий!BJ346,Рабочий!BJ371),CHOOSE(Рабочий!$C$19,Рабочий!I346,Рабочий!I371))*(1+'1. Выбор РС'!$I$1)*CHOOSE(Рабочий!$H$19,Рабочий!$I$19,Рабочий!$I$20)*CHOOSE(Рабочий!$L$19,CHOOSE(Рабочий!$P$19,Рабочий!$Q$19,Рабочий!$Q$20,Рабочий!$Q$21),Рабочий!$M$20),0))</f>
        <v>241</v>
      </c>
      <c r="I24" s="272">
        <f>IF(CHOOSE(Рабочий!$AC$19,CHOOSE(Рабочий!$C$19,Рабочий!BK346,Рабочий!BK371),CHOOSE(Рабочий!$C$19,Рабочий!J346,Рабочий!J371))="","",ROUND(CHOOSE(Рабочий!$AC$19,CHOOSE(Рабочий!$C$19,Рабочий!BK346,Рабочий!BK371),CHOOSE(Рабочий!$C$19,Рабочий!J346,Рабочий!J371))*(1+'1. Выбор РС'!$I$1)*CHOOSE(Рабочий!$H$19,Рабочий!$I$19,Рабочий!$I$20)*CHOOSE(Рабочий!$L$19,CHOOSE(Рабочий!$P$19,Рабочий!$Q$19,Рабочий!$Q$20,Рабочий!$Q$21),Рабочий!$M$20),0))</f>
        <v>252</v>
      </c>
      <c r="J24" s="272">
        <f>IF(CHOOSE(Рабочий!$AC$19,CHOOSE(Рабочий!$C$19,Рабочий!BL346,Рабочий!BL371),CHOOSE(Рабочий!$C$19,Рабочий!K346,Рабочий!K371))="","",ROUND(CHOOSE(Рабочий!$AC$19,CHOOSE(Рабочий!$C$19,Рабочий!BL346,Рабочий!BL371),CHOOSE(Рабочий!$C$19,Рабочий!K346,Рабочий!K371))*(1+'1. Выбор РС'!$I$1)*CHOOSE(Рабочий!$H$19,Рабочий!$I$19,Рабочий!$I$20)*CHOOSE(Рабочий!$L$19,CHOOSE(Рабочий!$P$19,Рабочий!$Q$19,Рабочий!$Q$20,Рабочий!$Q$21),Рабочий!$M$20),0))</f>
        <v>262</v>
      </c>
      <c r="K24" s="272">
        <f>IF(CHOOSE(Рабочий!$AC$19,CHOOSE(Рабочий!$C$19,Рабочий!BM346,Рабочий!BM371),CHOOSE(Рабочий!$C$19,Рабочий!L346,Рабочий!L371))="","",ROUND(CHOOSE(Рабочий!$AC$19,CHOOSE(Рабочий!$C$19,Рабочий!BM346,Рабочий!BM371),CHOOSE(Рабочий!$C$19,Рабочий!L346,Рабочий!L371))*(1+'1. Выбор РС'!$I$1)*CHOOSE(Рабочий!$H$19,Рабочий!$I$19,Рабочий!$I$20)*CHOOSE(Рабочий!$L$19,CHOOSE(Рабочий!$P$19,Рабочий!$Q$19,Рабочий!$Q$20,Рабочий!$Q$21),Рабочий!$M$20),0))</f>
        <v>272</v>
      </c>
      <c r="L24" s="272">
        <f>IF(CHOOSE(Рабочий!$AC$19,CHOOSE(Рабочий!$C$19,Рабочий!BN346,Рабочий!BN371),CHOOSE(Рабочий!$C$19,Рабочий!M346,Рабочий!M371))="","",ROUND(CHOOSE(Рабочий!$AC$19,CHOOSE(Рабочий!$C$19,Рабочий!BN346,Рабочий!BN371),CHOOSE(Рабочий!$C$19,Рабочий!M346,Рабочий!M371))*(1+'1. Выбор РС'!$I$1)*CHOOSE(Рабочий!$H$19,Рабочий!$I$19,Рабочий!$I$20)*CHOOSE(Рабочий!$L$19,CHOOSE(Рабочий!$P$19,Рабочий!$Q$19,Рабочий!$Q$20,Рабочий!$Q$21),Рабочий!$M$20),0))</f>
        <v>283</v>
      </c>
      <c r="M24" s="272">
        <f>IF(CHOOSE(Рабочий!$AC$19,CHOOSE(Рабочий!$C$19,Рабочий!BO346,Рабочий!BO371),CHOOSE(Рабочий!$C$19,Рабочий!N346,Рабочий!N371))="","",ROUND(CHOOSE(Рабочий!$AC$19,CHOOSE(Рабочий!$C$19,Рабочий!BO346,Рабочий!BO371),CHOOSE(Рабочий!$C$19,Рабочий!N346,Рабочий!N371))*(1+'1. Выбор РС'!$I$1)*CHOOSE(Рабочий!$H$19,Рабочий!$I$19,Рабочий!$I$20)*CHOOSE(Рабочий!$L$19,CHOOSE(Рабочий!$P$19,Рабочий!$Q$19,Рабочий!$Q$20,Рабочий!$Q$21),Рабочий!$M$20),0))</f>
        <v>295</v>
      </c>
      <c r="N24" s="272">
        <f>IF(CHOOSE(Рабочий!$AC$19,CHOOSE(Рабочий!$C$19,Рабочий!BP346,Рабочий!BP371),CHOOSE(Рабочий!$C$19,Рабочий!O346,Рабочий!O371))="","",ROUND(CHOOSE(Рабочий!$AC$19,CHOOSE(Рабочий!$C$19,Рабочий!BP346,Рабочий!BP371),CHOOSE(Рабочий!$C$19,Рабочий!O346,Рабочий!O371))*(1+'1. Выбор РС'!$I$1)*CHOOSE(Рабочий!$H$19,Рабочий!$I$19,Рабочий!$I$20)*CHOOSE(Рабочий!$L$19,CHOOSE(Рабочий!$P$19,Рабочий!$Q$19,Рабочий!$Q$20,Рабочий!$Q$21),Рабочий!$M$20),0))</f>
        <v>303</v>
      </c>
      <c r="O24" s="272">
        <f>IF(CHOOSE(Рабочий!$AC$19,CHOOSE(Рабочий!$C$19,Рабочий!BQ346,Рабочий!BQ371),CHOOSE(Рабочий!$C$19,Рабочий!P346,Рабочий!P371))="","",ROUND(CHOOSE(Рабочий!$AC$19,CHOOSE(Рабочий!$C$19,Рабочий!BQ346,Рабочий!BQ371),CHOOSE(Рабочий!$C$19,Рабочий!P346,Рабочий!P371))*(1+'1. Выбор РС'!$I$1)*CHOOSE(Рабочий!$H$19,Рабочий!$I$19,Рабочий!$I$20)*CHOOSE(Рабочий!$L$19,CHOOSE(Рабочий!$P$19,Рабочий!$Q$19,Рабочий!$Q$20,Рабочий!$Q$21),Рабочий!$M$20),0))</f>
        <v>314</v>
      </c>
      <c r="P24" s="272">
        <f>IF(CHOOSE(Рабочий!$AC$19,CHOOSE(Рабочий!$C$19,Рабочий!BR346,Рабочий!BR371),CHOOSE(Рабочий!$C$19,Рабочий!Q346,Рабочий!Q371))="","",ROUND(CHOOSE(Рабочий!$AC$19,CHOOSE(Рабочий!$C$19,Рабочий!BR346,Рабочий!BR371),CHOOSE(Рабочий!$C$19,Рабочий!Q346,Рабочий!Q371))*(1+'1. Выбор РС'!$I$1)*CHOOSE(Рабочий!$H$19,Рабочий!$I$19,Рабочий!$I$20)*CHOOSE(Рабочий!$L$19,CHOOSE(Рабочий!$P$19,Рабочий!$Q$19,Рабочий!$Q$20,Рабочий!$Q$21),Рабочий!$M$20),0))</f>
        <v>324</v>
      </c>
      <c r="Q24" s="272">
        <f>IF(CHOOSE(Рабочий!$AC$19,CHOOSE(Рабочий!$C$19,Рабочий!BS346,Рабочий!BS371),CHOOSE(Рабочий!$C$19,Рабочий!R346,Рабочий!R371))="","",ROUND(CHOOSE(Рабочий!$AC$19,CHOOSE(Рабочий!$C$19,Рабочий!BS346,Рабочий!BS371),CHOOSE(Рабочий!$C$19,Рабочий!R346,Рабочий!R371))*(1+'1. Выбор РС'!$I$1)*CHOOSE(Рабочий!$H$19,Рабочий!$I$19,Рабочий!$I$20)*CHOOSE(Рабочий!$L$19,CHOOSE(Рабочий!$P$19,Рабочий!$Q$19,Рабочий!$Q$20,Рабочий!$Q$21),Рабочий!$M$20),0))</f>
        <v>335</v>
      </c>
      <c r="R24" s="272">
        <f>IF(CHOOSE(Рабочий!$AC$19,CHOOSE(Рабочий!$C$19,Рабочий!BT346,Рабочий!BT371),CHOOSE(Рабочий!$C$19,Рабочий!S346,Рабочий!S371))="","",ROUND(CHOOSE(Рабочий!$AC$19,CHOOSE(Рабочий!$C$19,Рабочий!BT346,Рабочий!BT371),CHOOSE(Рабочий!$C$19,Рабочий!S346,Рабочий!S371))*(1+'1. Выбор РС'!$I$1)*CHOOSE(Рабочий!$H$19,Рабочий!$I$19,Рабочий!$I$20)*CHOOSE(Рабочий!$L$19,CHOOSE(Рабочий!$P$19,Рабочий!$Q$19,Рабочий!$Q$20,Рабочий!$Q$21),Рабочий!$M$20),0))</f>
        <v>345</v>
      </c>
      <c r="S24" s="272">
        <f>IF(CHOOSE(Рабочий!$AC$19,CHOOSE(Рабочий!$C$19,Рабочий!BU346,Рабочий!BU371),CHOOSE(Рабочий!$C$19,Рабочий!T346,Рабочий!T371))="","",ROUND(CHOOSE(Рабочий!$AC$19,CHOOSE(Рабочий!$C$19,Рабочий!BU346,Рабочий!BU371),CHOOSE(Рабочий!$C$19,Рабочий!T346,Рабочий!T371))*(1+'1. Выбор РС'!$I$1)*CHOOSE(Рабочий!$H$19,Рабочий!$I$19,Рабочий!$I$20)*CHOOSE(Рабочий!$L$19,CHOOSE(Рабочий!$P$19,Рабочий!$Q$19,Рабочий!$Q$20,Рабочий!$Q$21),Рабочий!$M$20),0))</f>
        <v>358</v>
      </c>
      <c r="T24" s="272">
        <f>IF(CHOOSE(Рабочий!$AC$19,CHOOSE(Рабочий!$C$19,Рабочий!BV346,Рабочий!BV371),CHOOSE(Рабочий!$C$19,Рабочий!U346,Рабочий!U371))="","",ROUND(CHOOSE(Рабочий!$AC$19,CHOOSE(Рабочий!$C$19,Рабочий!BV346,Рабочий!BV371),CHOOSE(Рабочий!$C$19,Рабочий!U346,Рабочий!U371))*(1+'1. Выбор РС'!$I$1)*CHOOSE(Рабочий!$H$19,Рабочий!$I$19,Рабочий!$I$20)*CHOOSE(Рабочий!$L$19,CHOOSE(Рабочий!$P$19,Рабочий!$Q$19,Рабочий!$Q$20,Рабочий!$Q$21),Рабочий!$M$20),0))</f>
        <v>368</v>
      </c>
      <c r="U24" s="272">
        <f>IF(CHOOSE(Рабочий!$AC$19,CHOOSE(Рабочий!$C$19,Рабочий!BW346,Рабочий!BW371),CHOOSE(Рабочий!$C$19,Рабочий!V346,Рабочий!V371))="","",ROUND(CHOOSE(Рабочий!$AC$19,CHOOSE(Рабочий!$C$19,Рабочий!BW346,Рабочий!BW371),CHOOSE(Рабочий!$C$19,Рабочий!V346,Рабочий!V371))*(1+'1. Выбор РС'!$I$1)*CHOOSE(Рабочий!$H$19,Рабочий!$I$19,Рабочий!$I$20)*CHOOSE(Рабочий!$L$19,CHOOSE(Рабочий!$P$19,Рабочий!$Q$19,Рабочий!$Q$20,Рабочий!$Q$21),Рабочий!$M$20),0))</f>
        <v>377</v>
      </c>
      <c r="V24" s="272">
        <f>IF(CHOOSE(Рабочий!$AC$19,CHOOSE(Рабочий!$C$19,Рабочий!BX346,Рабочий!BX371),CHOOSE(Рабочий!$C$19,Рабочий!W346,Рабочий!W371))="","",ROUND(CHOOSE(Рабочий!$AC$19,CHOOSE(Рабочий!$C$19,Рабочий!BX346,Рабочий!BX371),CHOOSE(Рабочий!$C$19,Рабочий!W346,Рабочий!W371))*(1+'1. Выбор РС'!$I$1)*CHOOSE(Рабочий!$H$19,Рабочий!$I$19,Рабочий!$I$20)*CHOOSE(Рабочий!$L$19,CHOOSE(Рабочий!$P$19,Рабочий!$Q$19,Рабочий!$Q$20,Рабочий!$Q$21),Рабочий!$M$20),0))</f>
        <v>390</v>
      </c>
      <c r="W24" s="272">
        <f>IF(CHOOSE(Рабочий!$AC$19,CHOOSE(Рабочий!$C$19,Рабочий!BY346,Рабочий!BY371),CHOOSE(Рабочий!$C$19,Рабочий!X346,Рабочий!X371))="","",ROUND(CHOOSE(Рабочий!$AC$19,CHOOSE(Рабочий!$C$19,Рабочий!BY346,Рабочий!BY371),CHOOSE(Рабочий!$C$19,Рабочий!X346,Рабочий!X371))*(1+'1. Выбор РС'!$I$1)*CHOOSE(Рабочий!$H$19,Рабочий!$I$19,Рабочий!$I$20)*CHOOSE(Рабочий!$L$19,CHOOSE(Рабочий!$P$19,Рабочий!$Q$19,Рабочий!$Q$20,Рабочий!$Q$21),Рабочий!$M$20),0))</f>
        <v>399</v>
      </c>
      <c r="X24" s="272">
        <f>IF(CHOOSE(Рабочий!$AC$19,CHOOSE(Рабочий!$C$19,Рабочий!BZ346,Рабочий!BZ371),CHOOSE(Рабочий!$C$19,Рабочий!Y346,Рабочий!Y371))="","",ROUND(CHOOSE(Рабочий!$AC$19,CHOOSE(Рабочий!$C$19,Рабочий!BZ346,Рабочий!BZ371),CHOOSE(Рабочий!$C$19,Рабочий!Y346,Рабочий!Y371))*(1+'1. Выбор РС'!$I$1)*CHOOSE(Рабочий!$H$19,Рабочий!$I$19,Рабочий!$I$20)*CHOOSE(Рабочий!$L$19,CHOOSE(Рабочий!$P$19,Рабочий!$Q$19,Рабочий!$Q$20,Рабочий!$Q$21),Рабочий!$M$20),0))</f>
        <v>408</v>
      </c>
      <c r="Y24" s="272">
        <f>IF(CHOOSE(Рабочий!$AC$19,CHOOSE(Рабочий!$C$19,Рабочий!CA346,Рабочий!CA371),CHOOSE(Рабочий!$C$19,Рабочий!Z346,Рабочий!Z371))="","",ROUND(CHOOSE(Рабочий!$AC$19,CHOOSE(Рабочий!$C$19,Рабочий!CA346,Рабочий!CA371),CHOOSE(Рабочий!$C$19,Рабочий!Z346,Рабочий!Z371))*(1+'1. Выбор РС'!$I$1)*CHOOSE(Рабочий!$H$19,Рабочий!$I$19,Рабочий!$I$20)*CHOOSE(Рабочий!$L$19,CHOOSE(Рабочий!$P$19,Рабочий!$Q$19,Рабочий!$Q$20,Рабочий!$Q$21),Рабочий!$M$20),0))</f>
        <v>420</v>
      </c>
      <c r="Z24" s="272">
        <f>IF(CHOOSE(Рабочий!$AC$19,CHOOSE(Рабочий!$C$19,Рабочий!CB346,Рабочий!CB371),CHOOSE(Рабочий!$C$19,Рабочий!AA346,Рабочий!AA371))="","",ROUND(CHOOSE(Рабочий!$AC$19,CHOOSE(Рабочий!$C$19,Рабочий!CB346,Рабочий!CB371),CHOOSE(Рабочий!$C$19,Рабочий!AA346,Рабочий!AA371))*(1+'1. Выбор РС'!$I$1)*CHOOSE(Рабочий!$H$19,Рабочий!$I$19,Рабочий!$I$20)*CHOOSE(Рабочий!$L$19,CHOOSE(Рабочий!$P$19,Рабочий!$Q$19,Рабочий!$Q$20,Рабочий!$Q$21),Рабочий!$M$20),0))</f>
        <v>429</v>
      </c>
      <c r="AA24" s="272">
        <f>IF(CHOOSE(Рабочий!$AC$19,CHOOSE(Рабочий!$C$19,Рабочий!CC346,Рабочий!CC371),CHOOSE(Рабочий!$C$19,Рабочий!AB346,Рабочий!AB371))="","",ROUND(CHOOSE(Рабочий!$AC$19,CHOOSE(Рабочий!$C$19,Рабочий!CC346,Рабочий!CC371),CHOOSE(Рабочий!$C$19,Рабочий!AB346,Рабочий!AB371))*(1+'1. Выбор РС'!$I$1)*CHOOSE(Рабочий!$H$19,Рабочий!$I$19,Рабочий!$I$20)*CHOOSE(Рабочий!$L$19,CHOOSE(Рабочий!$P$19,Рабочий!$Q$19,Рабочий!$Q$20,Рабочий!$Q$21),Рабочий!$M$20),0))</f>
        <v>441</v>
      </c>
      <c r="AB24" s="272">
        <f>IF(CHOOSE(Рабочий!$AC$19,CHOOSE(Рабочий!$C$19,Рабочий!CD346,Рабочий!CD371),CHOOSE(Рабочий!$C$19,Рабочий!AC346,Рабочий!AC371))="","",ROUND(CHOOSE(Рабочий!$AC$19,CHOOSE(Рабочий!$C$19,Рабочий!CD346,Рабочий!CD371),CHOOSE(Рабочий!$C$19,Рабочий!AC346,Рабочий!AC371))*(1+'1. Выбор РС'!$I$1)*CHOOSE(Рабочий!$H$19,Рабочий!$I$19,Рабочий!$I$20)*CHOOSE(Рабочий!$L$19,CHOOSE(Рабочий!$P$19,Рабочий!$Q$19,Рабочий!$Q$20,Рабочий!$Q$21),Рабочий!$M$20),0))</f>
        <v>463</v>
      </c>
      <c r="AC24" s="272">
        <f>IF(CHOOSE(Рабочий!$AC$19,CHOOSE(Рабочий!$C$19,Рабочий!CE346,Рабочий!CE371),CHOOSE(Рабочий!$C$19,Рабочий!AD346,Рабочий!AD371))="","",ROUND(CHOOSE(Рабочий!$AC$19,CHOOSE(Рабочий!$C$19,Рабочий!CE346,Рабочий!CE371),CHOOSE(Рабочий!$C$19,Рабочий!AD346,Рабочий!AD371))*(1+'1. Выбор РС'!$I$1)*CHOOSE(Рабочий!$H$19,Рабочий!$I$19,Рабочий!$I$20)*CHOOSE(Рабочий!$L$19,CHOOSE(Рабочий!$P$19,Рабочий!$Q$19,Рабочий!$Q$20,Рабочий!$Q$21),Рабочий!$M$20),0))</f>
        <v>471</v>
      </c>
      <c r="AD24" s="272">
        <f>IF(CHOOSE(Рабочий!$AC$19,CHOOSE(Рабочий!$C$19,Рабочий!CF346,Рабочий!CF371),CHOOSE(Рабочий!$C$19,Рабочий!AE346,Рабочий!AE371))="","",ROUND(CHOOSE(Рабочий!$AC$19,CHOOSE(Рабочий!$C$19,Рабочий!CF346,Рабочий!CF371),CHOOSE(Рабочий!$C$19,Рабочий!AE346,Рабочий!AE371))*(1+'1. Выбор РС'!$I$1)*CHOOSE(Рабочий!$H$19,Рабочий!$I$19,Рабочий!$I$20)*CHOOSE(Рабочий!$L$19,CHOOSE(Рабочий!$P$19,Рабочий!$Q$19,Рабочий!$Q$20,Рабочий!$Q$21),Рабочий!$M$20),0))</f>
        <v>484</v>
      </c>
      <c r="AE24" s="272">
        <f>IF(CHOOSE(Рабочий!$AC$19,CHOOSE(Рабочий!$C$19,Рабочий!CG346,Рабочий!CG371),CHOOSE(Рабочий!$C$19,Рабочий!AF346,Рабочий!AF371))="","",ROUND(CHOOSE(Рабочий!$AC$19,CHOOSE(Рабочий!$C$19,Рабочий!CG346,Рабочий!CG371),CHOOSE(Рабочий!$C$19,Рабочий!AF346,Рабочий!AF371))*(1+'1. Выбор РС'!$I$1)*CHOOSE(Рабочий!$H$19,Рабочий!$I$19,Рабочий!$I$20)*CHOOSE(Рабочий!$L$19,CHOOSE(Рабочий!$P$19,Рабочий!$Q$19,Рабочий!$Q$20,Рабочий!$Q$21),Рабочий!$M$20),0))</f>
        <v>492</v>
      </c>
      <c r="AF24" s="272">
        <f>IF(CHOOSE(Рабочий!$AC$19,CHOOSE(Рабочий!$C$19,Рабочий!CH346,Рабочий!CH371),CHOOSE(Рабочий!$C$19,Рабочий!AG346,Рабочий!AG371))="","",ROUND(CHOOSE(Рабочий!$AC$19,CHOOSE(Рабочий!$C$19,Рабочий!CH346,Рабочий!CH371),CHOOSE(Рабочий!$C$19,Рабочий!AG346,Рабочий!AG371))*(1+'1. Выбор РС'!$I$1)*CHOOSE(Рабочий!$H$19,Рабочий!$I$19,Рабочий!$I$20)*CHOOSE(Рабочий!$L$19,CHOOSE(Рабочий!$P$19,Рабочий!$Q$19,Рабочий!$Q$20,Рабочий!$Q$21),Рабочий!$M$20),0))</f>
        <v>504</v>
      </c>
      <c r="AG24" s="272">
        <f>IF(CHOOSE(Рабочий!$AC$19,CHOOSE(Рабочий!$C$19,Рабочий!CI346,Рабочий!CI371),CHOOSE(Рабочий!$C$19,Рабочий!AH346,Рабочий!AH371))="","",ROUND(CHOOSE(Рабочий!$AC$19,CHOOSE(Рабочий!$C$19,Рабочий!CI346,Рабочий!CI371),CHOOSE(Рабочий!$C$19,Рабочий!AH346,Рабочий!AH371))*(1+'1. Выбор РС'!$I$1)*CHOOSE(Рабочий!$H$19,Рабочий!$I$19,Рабочий!$I$20)*CHOOSE(Рабочий!$L$19,CHOOSE(Рабочий!$P$19,Рабочий!$Q$19,Рабочий!$Q$20,Рабочий!$Q$21),Рабочий!$M$20),0))</f>
        <v>517</v>
      </c>
      <c r="AH24" s="272">
        <f>IF(CHOOSE(Рабочий!$AC$19,CHOOSE(Рабочий!$C$19,Рабочий!CJ346,Рабочий!CJ371),CHOOSE(Рабочий!$C$19,Рабочий!AI346,Рабочий!AI371))="","",ROUND(CHOOSE(Рабочий!$AC$19,CHOOSE(Рабочий!$C$19,Рабочий!CJ346,Рабочий!CJ371),CHOOSE(Рабочий!$C$19,Рабочий!AI346,Рабочий!AI371))*(1+'1. Выбор РС'!$I$1)*CHOOSE(Рабочий!$H$19,Рабочий!$I$19,Рабочий!$I$20)*CHOOSE(Рабочий!$L$19,CHOOSE(Рабочий!$P$19,Рабочий!$Q$19,Рабочий!$Q$20,Рабочий!$Q$21),Рабочий!$M$20),0))</f>
        <v>524</v>
      </c>
      <c r="AI24" s="272">
        <f>IF(CHOOSE(Рабочий!$AC$19,CHOOSE(Рабочий!$C$19,Рабочий!CK346,Рабочий!CK371),CHOOSE(Рабочий!$C$19,Рабочий!AJ346,Рабочий!AJ371))="","",ROUND(CHOOSE(Рабочий!$AC$19,CHOOSE(Рабочий!$C$19,Рабочий!CK346,Рабочий!CK371),CHOOSE(Рабочий!$C$19,Рабочий!AJ346,Рабочий!AJ371))*(1+'1. Выбор РС'!$I$1)*CHOOSE(Рабочий!$H$19,Рабочий!$I$19,Рабочий!$I$20)*CHOOSE(Рабочий!$L$19,CHOOSE(Рабочий!$P$19,Рабочий!$Q$19,Рабочий!$Q$20,Рабочий!$Q$21),Рабочий!$M$20),0))</f>
        <v>537</v>
      </c>
      <c r="AJ24" s="272">
        <f>IF(CHOOSE(Рабочий!$AC$19,CHOOSE(Рабочий!$C$19,Рабочий!CL346,Рабочий!CL371),CHOOSE(Рабочий!$C$19,Рабочий!AK346,Рабочий!AK371))="","",ROUND(CHOOSE(Рабочий!$AC$19,CHOOSE(Рабочий!$C$19,Рабочий!CL346,Рабочий!CL371),CHOOSE(Рабочий!$C$19,Рабочий!AK346,Рабочий!AK371))*(1+'1. Выбор РС'!$I$1)*CHOOSE(Рабочий!$H$19,Рабочий!$I$19,Рабочий!$I$20)*CHOOSE(Рабочий!$L$19,CHOOSE(Рабочий!$P$19,Рабочий!$Q$19,Рабочий!$Q$20,Рабочий!$Q$21),Рабочий!$M$20),0))</f>
        <v>549</v>
      </c>
      <c r="AK24" s="272">
        <f>IF(CHOOSE(Рабочий!$AC$19,CHOOSE(Рабочий!$C$19,Рабочий!CM346,Рабочий!CM371),CHOOSE(Рабочий!$C$19,Рабочий!AL346,Рабочий!AL371))="","",ROUND(CHOOSE(Рабочий!$AC$19,CHOOSE(Рабочий!$C$19,Рабочий!CM346,Рабочий!CM371),CHOOSE(Рабочий!$C$19,Рабочий!AL346,Рабочий!AL371))*(1+'1. Выбор РС'!$I$1)*CHOOSE(Рабочий!$H$19,Рабочий!$I$19,Рабочий!$I$20)*CHOOSE(Рабочий!$L$19,CHOOSE(Рабочий!$P$19,Рабочий!$Q$19,Рабочий!$Q$20,Рабочий!$Q$21),Рабочий!$M$20),0))</f>
        <v>556</v>
      </c>
      <c r="AL24" s="272">
        <f>IF(CHOOSE(Рабочий!$AC$19,CHOOSE(Рабочий!$C$19,Рабочий!CN346,Рабочий!CN371),CHOOSE(Рабочий!$C$19,Рабочий!AM346,Рабочий!AM371))="","",ROUND(CHOOSE(Рабочий!$AC$19,CHOOSE(Рабочий!$C$19,Рабочий!CN346,Рабочий!CN371),CHOOSE(Рабочий!$C$19,Рабочий!AM346,Рабочий!AM371))*(1+'1. Выбор РС'!$I$1)*CHOOSE(Рабочий!$H$19,Рабочий!$I$19,Рабочий!$I$20)*CHOOSE(Рабочий!$L$19,CHOOSE(Рабочий!$P$19,Рабочий!$Q$19,Рабочий!$Q$20,Рабочий!$Q$21),Рабочий!$M$20),0))</f>
        <v>568</v>
      </c>
      <c r="AM24" s="272">
        <f>IF(CHOOSE(Рабочий!$AC$19,CHOOSE(Рабочий!$C$19,Рабочий!CO346,Рабочий!CO371),CHOOSE(Рабочий!$C$19,Рабочий!AN346,Рабочий!AN371))="","",ROUND(CHOOSE(Рабочий!$AC$19,CHOOSE(Рабочий!$C$19,Рабочий!CO346,Рабочий!CO371),CHOOSE(Рабочий!$C$19,Рабочий!AN346,Рабочий!AN371))*(1+'1. Выбор РС'!$I$1)*CHOOSE(Рабочий!$H$19,Рабочий!$I$19,Рабочий!$I$20)*CHOOSE(Рабочий!$L$19,CHOOSE(Рабочий!$P$19,Рабочий!$Q$19,Рабочий!$Q$20,Рабочий!$Q$21),Рабочий!$M$20),0))</f>
        <v>574</v>
      </c>
      <c r="AN24" s="272">
        <f>IF(CHOOSE(Рабочий!$AC$19,CHOOSE(Рабочий!$C$19,Рабочий!CP346,Рабочий!CP371),CHOOSE(Рабочий!$C$19,Рабочий!AO346,Рабочий!AO371))="","",ROUND(CHOOSE(Рабочий!$AC$19,CHOOSE(Рабочий!$C$19,Рабочий!CP346,Рабочий!CP371),CHOOSE(Рабочий!$C$19,Рабочий!AO346,Рабочий!AO371))*(1+'1. Выбор РС'!$I$1)*CHOOSE(Рабочий!$H$19,Рабочий!$I$19,Рабочий!$I$20)*CHOOSE(Рабочий!$L$19,CHOOSE(Рабочий!$P$19,Рабочий!$Q$19,Рабочий!$Q$20,Рабочий!$Q$21),Рабочий!$M$20),0))</f>
        <v>587</v>
      </c>
      <c r="AO24" s="272">
        <f>IF(CHOOSE(Рабочий!$AC$19,CHOOSE(Рабочий!$C$19,Рабочий!CQ346,Рабочий!CQ371),CHOOSE(Рабочий!$C$19,Рабочий!AP346,Рабочий!AP371))="","",ROUND(CHOOSE(Рабочий!$AC$19,CHOOSE(Рабочий!$C$19,Рабочий!CQ346,Рабочий!CQ371),CHOOSE(Рабочий!$C$19,Рабочий!AP346,Рабочий!AP371))*(1+'1. Выбор РС'!$I$1)*CHOOSE(Рабочий!$H$19,Рабочий!$I$19,Рабочий!$I$20)*CHOOSE(Рабочий!$L$19,CHOOSE(Рабочий!$P$19,Рабочий!$Q$19,Рабочий!$Q$20,Рабочий!$Q$21),Рабочий!$M$20),0))</f>
        <v>599</v>
      </c>
      <c r="AP24" s="272">
        <f>IF(CHOOSE(Рабочий!$AC$19,CHOOSE(Рабочий!$C$19,Рабочий!CR346,Рабочий!CR371),CHOOSE(Рабочий!$C$19,Рабочий!AQ346,Рабочий!AQ371))="","",ROUND(CHOOSE(Рабочий!$AC$19,CHOOSE(Рабочий!$C$19,Рабочий!CR346,Рабочий!CR371),CHOOSE(Рабочий!$C$19,Рабочий!AQ346,Рабочий!AQ371))*(1+'1. Выбор РС'!$I$1)*CHOOSE(Рабочий!$H$19,Рабочий!$I$19,Рабочий!$I$20)*CHOOSE(Рабочий!$L$19,CHOOSE(Рабочий!$P$19,Рабочий!$Q$19,Рабочий!$Q$20,Рабочий!$Q$21),Рабочий!$M$20),0))</f>
        <v>611</v>
      </c>
      <c r="AQ24" s="272">
        <f>IF(CHOOSE(Рабочий!$AC$19,CHOOSE(Рабочий!$C$19,Рабочий!CS346,Рабочий!CS371),CHOOSE(Рабочий!$C$19,Рабочий!AR346,Рабочий!AR371))="","",ROUND(CHOOSE(Рабочий!$AC$19,CHOOSE(Рабочий!$C$19,Рабочий!CS346,Рабочий!CS371),CHOOSE(Рабочий!$C$19,Рабочий!AR346,Рабочий!AR371))*(1+'1. Выбор РС'!$I$1)*CHOOSE(Рабочий!$H$19,Рабочий!$I$19,Рабочий!$I$20)*CHOOSE(Рабочий!$L$19,CHOOSE(Рабочий!$P$19,Рабочий!$Q$19,Рабочий!$Q$20,Рабочий!$Q$21),Рабочий!$M$20),0))</f>
        <v>617</v>
      </c>
      <c r="AR24" s="272">
        <f>IF(CHOOSE(Рабочий!$AC$19,CHOOSE(Рабочий!$C$19,Рабочий!CT346,Рабочий!CT371),CHOOSE(Рабочий!$C$19,Рабочий!AS346,Рабочий!AS371))="","",ROUND(CHOOSE(Рабочий!$AC$19,CHOOSE(Рабочий!$C$19,Рабочий!CT346,Рабочий!CT371),CHOOSE(Рабочий!$C$19,Рабочий!AS346,Рабочий!AS371))*(1+'1. Выбор РС'!$I$1)*CHOOSE(Рабочий!$H$19,Рабочий!$I$19,Рабочий!$I$20)*CHOOSE(Рабочий!$L$19,CHOOSE(Рабочий!$P$19,Рабочий!$Q$19,Рабочий!$Q$20,Рабочий!$Q$21),Рабочий!$M$20),0))</f>
        <v>629</v>
      </c>
      <c r="AS24" s="272">
        <f>IF(CHOOSE(Рабочий!$AC$19,CHOOSE(Рабочий!$C$19,Рабочий!CU346,Рабочий!CU371),CHOOSE(Рабочий!$C$19,Рабочий!AT346,Рабочий!AT371))="","",ROUND(CHOOSE(Рабочий!$AC$19,CHOOSE(Рабочий!$C$19,Рабочий!CU346,Рабочий!CU371),CHOOSE(Рабочий!$C$19,Рабочий!AT346,Рабочий!AT371))*(1+'1. Выбор РС'!$I$1)*CHOOSE(Рабочий!$H$19,Рабочий!$I$19,Рабочий!$I$20)*CHOOSE(Рабочий!$L$19,CHOOSE(Рабочий!$P$19,Рабочий!$Q$19,Рабочий!$Q$20,Рабочий!$Q$21),Рабочий!$M$20),0))</f>
        <v>854</v>
      </c>
      <c r="AT24" s="272">
        <f>IF(CHOOSE(Рабочий!$AC$19,CHOOSE(Рабочий!$C$19,Рабочий!CV346,Рабочий!CV371),CHOOSE(Рабочий!$C$19,Рабочий!AU346,Рабочий!AU371))="","",ROUND(CHOOSE(Рабочий!$AC$19,CHOOSE(Рабочий!$C$19,Рабочий!CV346,Рабочий!CV371),CHOOSE(Рабочий!$C$19,Рабочий!AU346,Рабочий!AU371))*(1+'1. Выбор РС'!$I$1)*CHOOSE(Рабочий!$H$19,Рабочий!$I$19,Рабочий!$I$20)*CHOOSE(Рабочий!$L$19,CHOOSE(Рабочий!$P$19,Рабочий!$Q$19,Рабочий!$Q$20,Рабочий!$Q$21),Рабочий!$M$20),0))</f>
        <v>863</v>
      </c>
      <c r="AU24" s="272">
        <f>IF(CHOOSE(Рабочий!$AC$19,CHOOSE(Рабочий!$C$19,Рабочий!CW346,Рабочий!CW371),CHOOSE(Рабочий!$C$19,Рабочий!AV346,Рабочий!AV371))="","",ROUND(CHOOSE(Рабочий!$AC$19,CHOOSE(Рабочий!$C$19,Рабочий!CW346,Рабочий!CW371),CHOOSE(Рабочий!$C$19,Рабочий!AV346,Рабочий!AV371))*(1+'1. Выбор РС'!$I$1)*CHOOSE(Рабочий!$H$19,Рабочий!$I$19,Рабочий!$I$20)*CHOOSE(Рабочий!$L$19,CHOOSE(Рабочий!$P$19,Рабочий!$Q$19,Рабочий!$Q$20,Рабочий!$Q$21),Рабочий!$M$20),0))</f>
        <v>879</v>
      </c>
      <c r="AV24" s="272">
        <f>IF(CHOOSE(Рабочий!$AC$19,CHOOSE(Рабочий!$C$19,Рабочий!CX346,Рабочий!CX371),CHOOSE(Рабочий!$C$19,Рабочий!AW346,Рабочий!AW371))="","",ROUND(CHOOSE(Рабочий!$AC$19,CHOOSE(Рабочий!$C$19,Рабочий!CX346,Рабочий!CX371),CHOOSE(Рабочий!$C$19,Рабочий!AW346,Рабочий!AW371))*(1+'1. Выбор РС'!$I$1)*CHOOSE(Рабочий!$H$19,Рабочий!$I$19,Рабочий!$I$20)*CHOOSE(Рабочий!$L$19,CHOOSE(Рабочий!$P$19,Рабочий!$Q$19,Рабочий!$Q$20,Рабочий!$Q$21),Рабочий!$M$20),0))</f>
        <v>895</v>
      </c>
      <c r="AW24" s="272">
        <f>IF(CHOOSE(Рабочий!$AC$19,CHOOSE(Рабочий!$C$19,Рабочий!CY346,Рабочий!CY371),CHOOSE(Рабочий!$C$19,Рабочий!AX346,Рабочий!AX371))="","",ROUND(CHOOSE(Рабочий!$AC$19,CHOOSE(Рабочий!$C$19,Рабочий!CY346,Рабочий!CY371),CHOOSE(Рабочий!$C$19,Рабочий!AX346,Рабочий!AX371))*(1+'1. Выбор РС'!$I$1)*CHOOSE(Рабочий!$H$19,Рабочий!$I$19,Рабочий!$I$20)*CHOOSE(Рабочий!$L$19,CHOOSE(Рабочий!$P$19,Рабочий!$Q$19,Рабочий!$Q$20,Рабочий!$Q$21),Рабочий!$M$20),0))</f>
        <v>911</v>
      </c>
      <c r="AX24" s="272">
        <f>IF(CHOOSE(Рабочий!$AC$19,CHOOSE(Рабочий!$C$19,Рабочий!CZ346,Рабочий!CZ371),CHOOSE(Рабочий!$C$19,Рабочий!AY346,Рабочий!AY371))="","",ROUND(CHOOSE(Рабочий!$AC$19,CHOOSE(Рабочий!$C$19,Рабочий!CZ346,Рабочий!CZ371),CHOOSE(Рабочий!$C$19,Рабочий!AY346,Рабочий!AY371))*(1+'1. Выбор РС'!$I$1)*CHOOSE(Рабочий!$H$19,Рабочий!$I$19,Рабочий!$I$20)*CHOOSE(Рабочий!$L$19,CHOOSE(Рабочий!$P$19,Рабочий!$Q$19,Рабочий!$Q$20,Рабочий!$Q$21),Рабочий!$M$20),0))</f>
        <v>927</v>
      </c>
      <c r="AY24" s="272">
        <f>IF(CHOOSE(Рабочий!$AC$19,CHOOSE(Рабочий!$C$19,Рабочий!DA346,Рабочий!DA371),CHOOSE(Рабочий!$C$19,Рабочий!AZ346,Рабочий!AZ371))="","",ROUND(CHOOSE(Рабочий!$AC$19,CHOOSE(Рабочий!$C$19,Рабочий!DA346,Рабочий!DA371),CHOOSE(Рабочий!$C$19,Рабочий!AZ346,Рабочий!AZ371))*(1+'1. Выбор РС'!$I$1)*CHOOSE(Рабочий!$H$19,Рабочий!$I$19,Рабочий!$I$20)*CHOOSE(Рабочий!$L$19,CHOOSE(Рабочий!$P$19,Рабочий!$Q$19,Рабочий!$Q$20,Рабочий!$Q$21),Рабочий!$M$20),0))</f>
        <v>936</v>
      </c>
      <c r="AZ24" s="272">
        <f>IF(CHOOSE(Рабочий!$AC$19,CHOOSE(Рабочий!$C$19,Рабочий!DB346,Рабочий!DB371),CHOOSE(Рабочий!$C$19,Рабочий!BA346,Рабочий!BA371))="","",ROUND(CHOOSE(Рабочий!$AC$19,CHOOSE(Рабочий!$C$19,Рабочий!DB346,Рабочий!DB371),CHOOSE(Рабочий!$C$19,Рабочий!BA346,Рабочий!BA371))*(1+'1. Выбор РС'!$I$1)*CHOOSE(Рабочий!$H$19,Рабочий!$I$19,Рабочий!$I$20)*CHOOSE(Рабочий!$L$19,CHOOSE(Рабочий!$P$19,Рабочий!$Q$19,Рабочий!$Q$20,Рабочий!$Q$21),Рабочий!$M$20),0))</f>
        <v>952</v>
      </c>
      <c r="BA24" s="210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</row>
    <row r="25" spans="1:70" s="193" customFormat="1">
      <c r="A25" s="212">
        <v>1400</v>
      </c>
      <c r="B25" s="272">
        <f>IF(CHOOSE(Рабочий!$AC$19,CHOOSE(Рабочий!$C$19,Рабочий!BD347,Рабочий!BD372),CHOOSE(Рабочий!$C$19,Рабочий!C347,Рабочий!C372))="","",ROUND(CHOOSE(Рабочий!$AC$19,CHOOSE(Рабочий!$C$19,Рабочий!BD347,Рабочий!BD372),CHOOSE(Рабочий!$C$19,Рабочий!C347,Рабочий!C372))*(1+'1. Выбор РС'!$I$1)*CHOOSE(Рабочий!$H$19,Рабочий!$I$19,Рабочий!$I$20)*CHOOSE(Рабочий!$L$19,CHOOSE(Рабочий!$P$19,Рабочий!$Q$19,Рабочий!$Q$20,Рабочий!$Q$21),Рабочий!$M$20),0))</f>
        <v>183</v>
      </c>
      <c r="C25" s="272">
        <f>IF(CHOOSE(Рабочий!$AC$19,CHOOSE(Рабочий!$C$19,Рабочий!BE347,Рабочий!BE372),CHOOSE(Рабочий!$C$19,Рабочий!D347,Рабочий!D372))="","",ROUND(CHOOSE(Рабочий!$AC$19,CHOOSE(Рабочий!$C$19,Рабочий!BE347,Рабочий!BE372),CHOOSE(Рабочий!$C$19,Рабочий!D347,Рабочий!D372))*(1+'1. Выбор РС'!$I$1)*CHOOSE(Рабочий!$H$19,Рабочий!$I$19,Рабочий!$I$20)*CHOOSE(Рабочий!$L$19,CHOOSE(Рабочий!$P$19,Рабочий!$Q$19,Рабочий!$Q$20,Рабочий!$Q$21),Рабочий!$M$20),0))</f>
        <v>194</v>
      </c>
      <c r="D25" s="272">
        <f>IF(CHOOSE(Рабочий!$AC$19,CHOOSE(Рабочий!$C$19,Рабочий!BF347,Рабочий!BF372),CHOOSE(Рабочий!$C$19,Рабочий!E347,Рабочий!E372))="","",ROUND(CHOOSE(Рабочий!$AC$19,CHOOSE(Рабочий!$C$19,Рабочий!BF347,Рабочий!BF372),CHOOSE(Рабочий!$C$19,Рабочий!E347,Рабочий!E372))*(1+'1. Выбор РС'!$I$1)*CHOOSE(Рабочий!$H$19,Рабочий!$I$19,Рабочий!$I$20)*CHOOSE(Рабочий!$L$19,CHOOSE(Рабочий!$P$19,Рабочий!$Q$19,Рабочий!$Q$20,Рабочий!$Q$21),Рабочий!$M$20),0))</f>
        <v>207</v>
      </c>
      <c r="E25" s="272">
        <f>IF(CHOOSE(Рабочий!$AC$19,CHOOSE(Рабочий!$C$19,Рабочий!BG347,Рабочий!BG372),CHOOSE(Рабочий!$C$19,Рабочий!F347,Рабочий!F372))="","",ROUND(CHOOSE(Рабочий!$AC$19,CHOOSE(Рабочий!$C$19,Рабочий!BG347,Рабочий!BG372),CHOOSE(Рабочий!$C$19,Рабочий!F347,Рабочий!F372))*(1+'1. Выбор РС'!$I$1)*CHOOSE(Рабочий!$H$19,Рабочий!$I$19,Рабочий!$I$20)*CHOOSE(Рабочий!$L$19,CHOOSE(Рабочий!$P$19,Рабочий!$Q$19,Рабочий!$Q$20,Рабочий!$Q$21),Рабочий!$M$20),0))</f>
        <v>217</v>
      </c>
      <c r="F25" s="272">
        <f>IF(CHOOSE(Рабочий!$AC$19,CHOOSE(Рабочий!$C$19,Рабочий!BH347,Рабочий!BH372),CHOOSE(Рабочий!$C$19,Рабочий!G347,Рабочий!G372))="","",ROUND(CHOOSE(Рабочий!$AC$19,CHOOSE(Рабочий!$C$19,Рабочий!BH347,Рабочий!BH372),CHOOSE(Рабочий!$C$19,Рабочий!G347,Рабочий!G372))*(1+'1. Выбор РС'!$I$1)*CHOOSE(Рабочий!$H$19,Рабочий!$I$19,Рабочий!$I$20)*CHOOSE(Рабочий!$L$19,CHOOSE(Рабочий!$P$19,Рабочий!$Q$19,Рабочий!$Q$20,Рабочий!$Q$21),Рабочий!$M$20),0))</f>
        <v>227</v>
      </c>
      <c r="G25" s="272">
        <f>IF(CHOOSE(Рабочий!$AC$19,CHOOSE(Рабочий!$C$19,Рабочий!BI347,Рабочий!BI372),CHOOSE(Рабочий!$C$19,Рабочий!H347,Рабочий!H372))="","",ROUND(CHOOSE(Рабочий!$AC$19,CHOOSE(Рабочий!$C$19,Рабочий!BI347,Рабочий!BI372),CHOOSE(Рабочий!$C$19,Рабочий!H347,Рабочий!H372))*(1+'1. Выбор РС'!$I$1)*CHOOSE(Рабочий!$H$19,Рабочий!$I$19,Рабочий!$I$20)*CHOOSE(Рабочий!$L$19,CHOOSE(Рабочий!$P$19,Рабочий!$Q$19,Рабочий!$Q$20,Рабочий!$Q$21),Рабочий!$M$20),0))</f>
        <v>237</v>
      </c>
      <c r="H25" s="272">
        <f>IF(CHOOSE(Рабочий!$AC$19,CHOOSE(Рабочий!$C$19,Рабочий!BJ347,Рабочий!BJ372),CHOOSE(Рабочий!$C$19,Рабочий!I347,Рабочий!I372))="","",ROUND(CHOOSE(Рабочий!$AC$19,CHOOSE(Рабочий!$C$19,Рабочий!BJ347,Рабочий!BJ372),CHOOSE(Рабочий!$C$19,Рабочий!I347,Рабочий!I372))*(1+'1. Выбор РС'!$I$1)*CHOOSE(Рабочий!$H$19,Рабочий!$I$19,Рабочий!$I$20)*CHOOSE(Рабочий!$L$19,CHOOSE(Рабочий!$P$19,Рабочий!$Q$19,Рабочий!$Q$20,Рабочий!$Q$21),Рабочий!$M$20),0))</f>
        <v>249</v>
      </c>
      <c r="I25" s="272">
        <f>IF(CHOOSE(Рабочий!$AC$19,CHOOSE(Рабочий!$C$19,Рабочий!BK347,Рабочий!BK372),CHOOSE(Рабочий!$C$19,Рабочий!J347,Рабочий!J372))="","",ROUND(CHOOSE(Рабочий!$AC$19,CHOOSE(Рабочий!$C$19,Рабочий!BK347,Рабочий!BK372),CHOOSE(Рабочий!$C$19,Рабочий!J347,Рабочий!J372))*(1+'1. Выбор РС'!$I$1)*CHOOSE(Рабочий!$H$19,Рабочий!$I$19,Рабочий!$I$20)*CHOOSE(Рабочий!$L$19,CHOOSE(Рабочий!$P$19,Рабочий!$Q$19,Рабочий!$Q$20,Рабочий!$Q$21),Рабочий!$M$20),0))</f>
        <v>259</v>
      </c>
      <c r="J25" s="272">
        <f>IF(CHOOSE(Рабочий!$AC$19,CHOOSE(Рабочий!$C$19,Рабочий!BL347,Рабочий!BL372),CHOOSE(Рабочий!$C$19,Рабочий!K347,Рабочий!K372))="","",ROUND(CHOOSE(Рабочий!$AC$19,CHOOSE(Рабочий!$C$19,Рабочий!BL347,Рабочий!BL372),CHOOSE(Рабочий!$C$19,Рабочий!K347,Рабочий!K372))*(1+'1. Выбор РС'!$I$1)*CHOOSE(Рабочий!$H$19,Рабочий!$I$19,Рабочий!$I$20)*CHOOSE(Рабочий!$L$19,CHOOSE(Рабочий!$P$19,Рабочий!$Q$19,Рабочий!$Q$20,Рабочий!$Q$21),Рабочий!$M$20),0))</f>
        <v>270</v>
      </c>
      <c r="K25" s="272">
        <f>IF(CHOOSE(Рабочий!$AC$19,CHOOSE(Рабочий!$C$19,Рабочий!BM347,Рабочий!BM372),CHOOSE(Рабочий!$C$19,Рабочий!L347,Рабочий!L372))="","",ROUND(CHOOSE(Рабочий!$AC$19,CHOOSE(Рабочий!$C$19,Рабочий!BM347,Рабочий!BM372),CHOOSE(Рабочий!$C$19,Рабочий!L347,Рабочий!L372))*(1+'1. Выбор РС'!$I$1)*CHOOSE(Рабочий!$H$19,Рабочий!$I$19,Рабочий!$I$20)*CHOOSE(Рабочий!$L$19,CHOOSE(Рабочий!$P$19,Рабочий!$Q$19,Рабочий!$Q$20,Рабочий!$Q$21),Рабочий!$M$20),0))</f>
        <v>282</v>
      </c>
      <c r="L25" s="272">
        <f>IF(CHOOSE(Рабочий!$AC$19,CHOOSE(Рабочий!$C$19,Рабочий!BN347,Рабочий!BN372),CHOOSE(Рабочий!$C$19,Рабочий!M347,Рабочий!M372))="","",ROUND(CHOOSE(Рабочий!$AC$19,CHOOSE(Рабочий!$C$19,Рабочий!BN347,Рабочий!BN372),CHOOSE(Рабочий!$C$19,Рабочий!M347,Рабочий!M372))*(1+'1. Выбор РС'!$I$1)*CHOOSE(Рабочий!$H$19,Рабочий!$I$19,Рабочий!$I$20)*CHOOSE(Рабочий!$L$19,CHOOSE(Рабочий!$P$19,Рабочий!$Q$19,Рабочий!$Q$20,Рабочий!$Q$21),Рабочий!$M$20),0))</f>
        <v>291</v>
      </c>
      <c r="M25" s="272">
        <f>IF(CHOOSE(Рабочий!$AC$19,CHOOSE(Рабочий!$C$19,Рабочий!BO347,Рабочий!BO372),CHOOSE(Рабочий!$C$19,Рабочий!N347,Рабочий!N372))="","",ROUND(CHOOSE(Рабочий!$AC$19,CHOOSE(Рабочий!$C$19,Рабочий!BO347,Рабочий!BO372),CHOOSE(Рабочий!$C$19,Рабочий!N347,Рабочий!N372))*(1+'1. Выбор РС'!$I$1)*CHOOSE(Рабочий!$H$19,Рабочий!$I$19,Рабочий!$I$20)*CHOOSE(Рабочий!$L$19,CHOOSE(Рабочий!$P$19,Рабочий!$Q$19,Рабочий!$Q$20,Рабочий!$Q$21),Рабочий!$M$20),0))</f>
        <v>303</v>
      </c>
      <c r="N25" s="272">
        <f>IF(CHOOSE(Рабочий!$AC$19,CHOOSE(Рабочий!$C$19,Рабочий!BP347,Рабочий!BP372),CHOOSE(Рабочий!$C$19,Рабочий!O347,Рабочий!O372))="","",ROUND(CHOOSE(Рабочий!$AC$19,CHOOSE(Рабочий!$C$19,Рабочий!BP347,Рабочий!BP372),CHOOSE(Рабочий!$C$19,Рабочий!O347,Рабочий!O372))*(1+'1. Выбор РС'!$I$1)*CHOOSE(Рабочий!$H$19,Рабочий!$I$19,Рабочий!$I$20)*CHOOSE(Рабочий!$L$19,CHOOSE(Рабочий!$P$19,Рабочий!$Q$19,Рабочий!$Q$20,Рабочий!$Q$21),Рабочий!$M$20),0))</f>
        <v>314</v>
      </c>
      <c r="O25" s="272">
        <f>IF(CHOOSE(Рабочий!$AC$19,CHOOSE(Рабочий!$C$19,Рабочий!BQ347,Рабочий!BQ372),CHOOSE(Рабочий!$C$19,Рабочий!P347,Рабочий!P372))="","",ROUND(CHOOSE(Рабочий!$AC$19,CHOOSE(Рабочий!$C$19,Рабочий!BQ347,Рабочий!BQ372),CHOOSE(Рабочий!$C$19,Рабочий!P347,Рабочий!P372))*(1+'1. Выбор РС'!$I$1)*CHOOSE(Рабочий!$H$19,Рабочий!$I$19,Рабочий!$I$20)*CHOOSE(Рабочий!$L$19,CHOOSE(Рабочий!$P$19,Рабочий!$Q$19,Рабочий!$Q$20,Рабочий!$Q$21),Рабочий!$M$20),0))</f>
        <v>325</v>
      </c>
      <c r="P25" s="272">
        <f>IF(CHOOSE(Рабочий!$AC$19,CHOOSE(Рабочий!$C$19,Рабочий!BR347,Рабочий!BR372),CHOOSE(Рабочий!$C$19,Рабочий!Q347,Рабочий!Q372))="","",ROUND(CHOOSE(Рабочий!$AC$19,CHOOSE(Рабочий!$C$19,Рабочий!BR347,Рабочий!BR372),CHOOSE(Рабочий!$C$19,Рабочий!Q347,Рабочий!Q372))*(1+'1. Выбор РС'!$I$1)*CHOOSE(Рабочий!$H$19,Рабочий!$I$19,Рабочий!$I$20)*CHOOSE(Рабочий!$L$19,CHOOSE(Рабочий!$P$19,Рабочий!$Q$19,Рабочий!$Q$20,Рабочий!$Q$21),Рабочий!$M$20),0))</f>
        <v>336</v>
      </c>
      <c r="Q25" s="272">
        <f>IF(CHOOSE(Рабочий!$AC$19,CHOOSE(Рабочий!$C$19,Рабочий!BS347,Рабочий!BS372),CHOOSE(Рабочий!$C$19,Рабочий!R347,Рабочий!R372))="","",ROUND(CHOOSE(Рабочий!$AC$19,CHOOSE(Рабочий!$C$19,Рабочий!BS347,Рабочий!BS372),CHOOSE(Рабочий!$C$19,Рабочий!R347,Рабочий!R372))*(1+'1. Выбор РС'!$I$1)*CHOOSE(Рабочий!$H$19,Рабочий!$I$19,Рабочий!$I$20)*CHOOSE(Рабочий!$L$19,CHOOSE(Рабочий!$P$19,Рабочий!$Q$19,Рабочий!$Q$20,Рабочий!$Q$21),Рабочий!$M$20),0))</f>
        <v>347</v>
      </c>
      <c r="R25" s="272">
        <f>IF(CHOOSE(Рабочий!$AC$19,CHOOSE(Рабочий!$C$19,Рабочий!BT347,Рабочий!BT372),CHOOSE(Рабочий!$C$19,Рабочий!S347,Рабочий!S372))="","",ROUND(CHOOSE(Рабочий!$AC$19,CHOOSE(Рабочий!$C$19,Рабочий!BT347,Рабочий!BT372),CHOOSE(Рабочий!$C$19,Рабочий!S347,Рабочий!S372))*(1+'1. Выбор РС'!$I$1)*CHOOSE(Рабочий!$H$19,Рабочий!$I$19,Рабочий!$I$20)*CHOOSE(Рабочий!$L$19,CHOOSE(Рабочий!$P$19,Рабочий!$Q$19,Рабочий!$Q$20,Рабочий!$Q$21),Рабочий!$M$20),0))</f>
        <v>357</v>
      </c>
      <c r="S25" s="272">
        <f>IF(CHOOSE(Рабочий!$AC$19,CHOOSE(Рабочий!$C$19,Рабочий!BU347,Рабочий!BU372),CHOOSE(Рабочий!$C$19,Рабочий!T347,Рабочий!T372))="","",ROUND(CHOOSE(Рабочий!$AC$19,CHOOSE(Рабочий!$C$19,Рабочий!BU347,Рабочий!BU372),CHOOSE(Рабочий!$C$19,Рабочий!T347,Рабочий!T372))*(1+'1. Выбор РС'!$I$1)*CHOOSE(Рабочий!$H$19,Рабочий!$I$19,Рабочий!$I$20)*CHOOSE(Рабочий!$L$19,CHOOSE(Рабочий!$P$19,Рабочий!$Q$19,Рабочий!$Q$20,Рабочий!$Q$21),Рабочий!$M$20),0))</f>
        <v>370</v>
      </c>
      <c r="T25" s="272">
        <f>IF(CHOOSE(Рабочий!$AC$19,CHOOSE(Рабочий!$C$19,Рабочий!BV347,Рабочий!BV372),CHOOSE(Рабочий!$C$19,Рабочий!U347,Рабочий!U372))="","",ROUND(CHOOSE(Рабочий!$AC$19,CHOOSE(Рабочий!$C$19,Рабочий!BV347,Рабочий!BV372),CHOOSE(Рабочий!$C$19,Рабочий!U347,Рабочий!U372))*(1+'1. Выбор РС'!$I$1)*CHOOSE(Рабочий!$H$19,Рабочий!$I$19,Рабочий!$I$20)*CHOOSE(Рабочий!$L$19,CHOOSE(Рабочий!$P$19,Рабочий!$Q$19,Рабочий!$Q$20,Рабочий!$Q$21),Рабочий!$M$20),0))</f>
        <v>380</v>
      </c>
      <c r="U25" s="272">
        <f>IF(CHOOSE(Рабочий!$AC$19,CHOOSE(Рабочий!$C$19,Рабочий!BW347,Рабочий!BW372),CHOOSE(Рабочий!$C$19,Рабочий!V347,Рабочий!V372))="","",ROUND(CHOOSE(Рабочий!$AC$19,CHOOSE(Рабочий!$C$19,Рабочий!BW347,Рабочий!BW372),CHOOSE(Рабочий!$C$19,Рабочий!V347,Рабочий!V372))*(1+'1. Выбор РС'!$I$1)*CHOOSE(Рабочий!$H$19,Рабочий!$I$19,Рабочий!$I$20)*CHOOSE(Рабочий!$L$19,CHOOSE(Рабочий!$P$19,Рабочий!$Q$19,Рабочий!$Q$20,Рабочий!$Q$21),Рабочий!$M$20),0))</f>
        <v>390</v>
      </c>
      <c r="V25" s="272">
        <f>IF(CHOOSE(Рабочий!$AC$19,CHOOSE(Рабочий!$C$19,Рабочий!BX347,Рабочий!BX372),CHOOSE(Рабочий!$C$19,Рабочий!W347,Рабочий!W372))="","",ROUND(CHOOSE(Рабочий!$AC$19,CHOOSE(Рабочий!$C$19,Рабочий!BX347,Рабочий!BX372),CHOOSE(Рабочий!$C$19,Рабочий!W347,Рабочий!W372))*(1+'1. Выбор РС'!$I$1)*CHOOSE(Рабочий!$H$19,Рабочий!$I$19,Рабочий!$I$20)*CHOOSE(Рабочий!$L$19,CHOOSE(Рабочий!$P$19,Рабочий!$Q$19,Рабочий!$Q$20,Рабочий!$Q$21),Рабочий!$M$20),0))</f>
        <v>403</v>
      </c>
      <c r="W25" s="272">
        <f>IF(CHOOSE(Рабочий!$AC$19,CHOOSE(Рабочий!$C$19,Рабочий!BY347,Рабочий!BY372),CHOOSE(Рабочий!$C$19,Рабочий!X347,Рабочий!X372))="","",ROUND(CHOOSE(Рабочий!$AC$19,CHOOSE(Рабочий!$C$19,Рабочий!BY347,Рабочий!BY372),CHOOSE(Рабочий!$C$19,Рабочий!X347,Рабочий!X372))*(1+'1. Выбор РС'!$I$1)*CHOOSE(Рабочий!$H$19,Рабочий!$I$19,Рабочий!$I$20)*CHOOSE(Рабочий!$L$19,CHOOSE(Рабочий!$P$19,Рабочий!$Q$19,Рабочий!$Q$20,Рабочий!$Q$21),Рабочий!$M$20),0))</f>
        <v>412</v>
      </c>
      <c r="X25" s="272">
        <f>IF(CHOOSE(Рабочий!$AC$19,CHOOSE(Рабочий!$C$19,Рабочий!BZ347,Рабочий!BZ372),CHOOSE(Рабочий!$C$19,Рабочий!Y347,Рабочий!Y372))="","",ROUND(CHOOSE(Рабочий!$AC$19,CHOOSE(Рабочий!$C$19,Рабочий!BZ347,Рабочий!BZ372),CHOOSE(Рабочий!$C$19,Рабочий!Y347,Рабочий!Y372))*(1+'1. Выбор РС'!$I$1)*CHOOSE(Рабочий!$H$19,Рабочий!$I$19,Рабочий!$I$20)*CHOOSE(Рабочий!$L$19,CHOOSE(Рабочий!$P$19,Рабочий!$Q$19,Рабочий!$Q$20,Рабочий!$Q$21),Рабочий!$M$20),0))</f>
        <v>421</v>
      </c>
      <c r="Y25" s="272">
        <f>IF(CHOOSE(Рабочий!$AC$19,CHOOSE(Рабочий!$C$19,Рабочий!CA347,Рабочий!CA372),CHOOSE(Рабочий!$C$19,Рабочий!Z347,Рабочий!Z372))="","",ROUND(CHOOSE(Рабочий!$AC$19,CHOOSE(Рабочий!$C$19,Рабочий!CA347,Рабочий!CA372),CHOOSE(Рабочий!$C$19,Рабочий!Z347,Рабочий!Z372))*(1+'1. Выбор РС'!$I$1)*CHOOSE(Рабочий!$H$19,Рабочий!$I$19,Рабочий!$I$20)*CHOOSE(Рабочий!$L$19,CHOOSE(Рабочий!$P$19,Рабочий!$Q$19,Рабочий!$Q$20,Рабочий!$Q$21),Рабочий!$M$20),0))</f>
        <v>434</v>
      </c>
      <c r="Z25" s="272">
        <f>IF(CHOOSE(Рабочий!$AC$19,CHOOSE(Рабочий!$C$19,Рабочий!CB347,Рабочий!CB372),CHOOSE(Рабочий!$C$19,Рабочий!AA347,Рабочий!AA372))="","",ROUND(CHOOSE(Рабочий!$AC$19,CHOOSE(Рабочий!$C$19,Рабочий!CB347,Рабочий!CB372),CHOOSE(Рабочий!$C$19,Рабочий!AA347,Рабочий!AA372))*(1+'1. Выбор РС'!$I$1)*CHOOSE(Рабочий!$H$19,Рабочий!$I$19,Рабочий!$I$20)*CHOOSE(Рабочий!$L$19,CHOOSE(Рабочий!$P$19,Рабочий!$Q$19,Рабочий!$Q$20,Рабочий!$Q$21),Рабочий!$M$20),0))</f>
        <v>447</v>
      </c>
      <c r="AA25" s="272">
        <f>IF(CHOOSE(Рабочий!$AC$19,CHOOSE(Рабочий!$C$19,Рабочий!CC347,Рабочий!CC372),CHOOSE(Рабочий!$C$19,Рабочий!AB347,Рабочий!AB372))="","",ROUND(CHOOSE(Рабочий!$AC$19,CHOOSE(Рабочий!$C$19,Рабочий!CC347,Рабочий!CC372),CHOOSE(Рабочий!$C$19,Рабочий!AB347,Рабочий!AB372))*(1+'1. Выбор РС'!$I$1)*CHOOSE(Рабочий!$H$19,Рабочий!$I$19,Рабочий!$I$20)*CHOOSE(Рабочий!$L$19,CHOOSE(Рабочий!$P$19,Рабочий!$Q$19,Рабочий!$Q$20,Рабочий!$Q$21),Рабочий!$M$20),0))</f>
        <v>456</v>
      </c>
      <c r="AB25" s="272">
        <f>IF(CHOOSE(Рабочий!$AC$19,CHOOSE(Рабочий!$C$19,Рабочий!CD347,Рабочий!CD372),CHOOSE(Рабочий!$C$19,Рабочий!AC347,Рабочий!AC372))="","",ROUND(CHOOSE(Рабочий!$AC$19,CHOOSE(Рабочий!$C$19,Рабочий!CD347,Рабочий!CD372),CHOOSE(Рабочий!$C$19,Рабочий!AC347,Рабочий!AC372))*(1+'1. Выбор РС'!$I$1)*CHOOSE(Рабочий!$H$19,Рабочий!$I$19,Рабочий!$I$20)*CHOOSE(Рабочий!$L$19,CHOOSE(Рабочий!$P$19,Рабочий!$Q$19,Рабочий!$Q$20,Рабочий!$Q$21),Рабочий!$M$20),0))</f>
        <v>479</v>
      </c>
      <c r="AC25" s="272">
        <f>IF(CHOOSE(Рабочий!$AC$19,CHOOSE(Рабочий!$C$19,Рабочий!CE347,Рабочий!CE372),CHOOSE(Рабочий!$C$19,Рабочий!AD347,Рабочий!AD372))="","",ROUND(CHOOSE(Рабочий!$AC$19,CHOOSE(Рабочий!$C$19,Рабочий!CE347,Рабочий!CE372),CHOOSE(Рабочий!$C$19,Рабочий!AD347,Рабочий!AD372))*(1+'1. Выбор РС'!$I$1)*CHOOSE(Рабочий!$H$19,Рабочий!$I$19,Рабочий!$I$20)*CHOOSE(Рабочий!$L$19,CHOOSE(Рабочий!$P$19,Рабочий!$Q$19,Рабочий!$Q$20,Рабочий!$Q$21),Рабочий!$M$20),0))</f>
        <v>492</v>
      </c>
      <c r="AD25" s="272">
        <f>IF(CHOOSE(Рабочий!$AC$19,CHOOSE(Рабочий!$C$19,Рабочий!CF347,Рабочий!CF372),CHOOSE(Рабочий!$C$19,Рабочий!AE347,Рабочий!AE372))="","",ROUND(CHOOSE(Рабочий!$AC$19,CHOOSE(Рабочий!$C$19,Рабочий!CF347,Рабочий!CF372),CHOOSE(Рабочий!$C$19,Рабочий!AE347,Рабочий!AE372))*(1+'1. Выбор РС'!$I$1)*CHOOSE(Рабочий!$H$19,Рабочий!$I$19,Рабочий!$I$20)*CHOOSE(Рабочий!$L$19,CHOOSE(Рабочий!$P$19,Рабочий!$Q$19,Рабочий!$Q$20,Рабочий!$Q$21),Рабочий!$M$20),0))</f>
        <v>500</v>
      </c>
      <c r="AE25" s="272">
        <f>IF(CHOOSE(Рабочий!$AC$19,CHOOSE(Рабочий!$C$19,Рабочий!CG347,Рабочий!CG372),CHOOSE(Рабочий!$C$19,Рабочий!AF347,Рабочий!AF372))="","",ROUND(CHOOSE(Рабочий!$AC$19,CHOOSE(Рабочий!$C$19,Рабочий!CG347,Рабочий!CG372),CHOOSE(Рабочий!$C$19,Рабочий!AF347,Рабочий!AF372))*(1+'1. Выбор РС'!$I$1)*CHOOSE(Рабочий!$H$19,Рабочий!$I$19,Рабочий!$I$20)*CHOOSE(Рабочий!$L$19,CHOOSE(Рабочий!$P$19,Рабочий!$Q$19,Рабочий!$Q$20,Рабочий!$Q$21),Рабочий!$M$20),0))</f>
        <v>513</v>
      </c>
      <c r="AF25" s="272">
        <f>IF(CHOOSE(Рабочий!$AC$19,CHOOSE(Рабочий!$C$19,Рабочий!CH347,Рабочий!CH372),CHOOSE(Рабочий!$C$19,Рабочий!AG347,Рабочий!AG372))="","",ROUND(CHOOSE(Рабочий!$AC$19,CHOOSE(Рабочий!$C$19,Рабочий!CH347,Рабочий!CH372),CHOOSE(Рабочий!$C$19,Рабочий!AG347,Рабочий!AG372))*(1+'1. Выбор РС'!$I$1)*CHOOSE(Рабочий!$H$19,Рабочий!$I$19,Рабочий!$I$20)*CHOOSE(Рабочий!$L$19,CHOOSE(Рабочий!$P$19,Рабочий!$Q$19,Рабочий!$Q$20,Рабочий!$Q$21),Рабочий!$M$20),0))</f>
        <v>521</v>
      </c>
      <c r="AG25" s="272">
        <f>IF(CHOOSE(Рабочий!$AC$19,CHOOSE(Рабочий!$C$19,Рабочий!CI347,Рабочий!CI372),CHOOSE(Рабочий!$C$19,Рабочий!AH347,Рабочий!AH372))="","",ROUND(CHOOSE(Рабочий!$AC$19,CHOOSE(Рабочий!$C$19,Рабочий!CI347,Рабочий!CI372),CHOOSE(Рабочий!$C$19,Рабочий!AH347,Рабочий!AH372))*(1+'1. Выбор РС'!$I$1)*CHOOSE(Рабочий!$H$19,Рабочий!$I$19,Рабочий!$I$20)*CHOOSE(Рабочий!$L$19,CHOOSE(Рабочий!$P$19,Рабочий!$Q$19,Рабочий!$Q$20,Рабочий!$Q$21),Рабочий!$M$20),0))</f>
        <v>534</v>
      </c>
      <c r="AH25" s="272">
        <f>IF(CHOOSE(Рабочий!$AC$19,CHOOSE(Рабочий!$C$19,Рабочий!CJ347,Рабочий!CJ372),CHOOSE(Рабочий!$C$19,Рабочий!AI347,Рабочий!AI372))="","",ROUND(CHOOSE(Рабочий!$AC$19,CHOOSE(Рабочий!$C$19,Рабочий!CJ347,Рабочий!CJ372),CHOOSE(Рабочий!$C$19,Рабочий!AI347,Рабочий!AI372))*(1+'1. Выбор РС'!$I$1)*CHOOSE(Рабочий!$H$19,Рабочий!$I$19,Рабочий!$I$20)*CHOOSE(Рабочий!$L$19,CHOOSE(Рабочий!$P$19,Рабочий!$Q$19,Рабочий!$Q$20,Рабочий!$Q$21),Рабочий!$M$20),0))</f>
        <v>547</v>
      </c>
      <c r="AI25" s="272">
        <f>IF(CHOOSE(Рабочий!$AC$19,CHOOSE(Рабочий!$C$19,Рабочий!CK347,Рабочий!CK372),CHOOSE(Рабочий!$C$19,Рабочий!AJ347,Рабочий!AJ372))="","",ROUND(CHOOSE(Рабочий!$AC$19,CHOOSE(Рабочий!$C$19,Рабочий!CK347,Рабочий!CK372),CHOOSE(Рабочий!$C$19,Рабочий!AJ347,Рабочий!AJ372))*(1+'1. Выбор РС'!$I$1)*CHOOSE(Рабочий!$H$19,Рабочий!$I$19,Рабочий!$I$20)*CHOOSE(Рабочий!$L$19,CHOOSE(Рабочий!$P$19,Рабочий!$Q$19,Рабочий!$Q$20,Рабочий!$Q$21),Рабочий!$M$20),0))</f>
        <v>554</v>
      </c>
      <c r="AJ25" s="272">
        <f>IF(CHOOSE(Рабочий!$AC$19,CHOOSE(Рабочий!$C$19,Рабочий!CL347,Рабочий!CL372),CHOOSE(Рабочий!$C$19,Рабочий!AK347,Рабочий!AK372))="","",ROUND(CHOOSE(Рабочий!$AC$19,CHOOSE(Рабочий!$C$19,Рабочий!CL347,Рабочий!CL372),CHOOSE(Рабочий!$C$19,Рабочий!AK347,Рабочий!AK372))*(1+'1. Выбор РС'!$I$1)*CHOOSE(Рабочий!$H$19,Рабочий!$I$19,Рабочий!$I$20)*CHOOSE(Рабочий!$L$19,CHOOSE(Рабочий!$P$19,Рабочий!$Q$19,Рабочий!$Q$20,Рабочий!$Q$21),Рабочий!$M$20),0))</f>
        <v>567</v>
      </c>
      <c r="AK25" s="272">
        <f>IF(CHOOSE(Рабочий!$AC$19,CHOOSE(Рабочий!$C$19,Рабочий!CM347,Рабочий!CM372),CHOOSE(Рабочий!$C$19,Рабочий!AL347,Рабочий!AL372))="","",ROUND(CHOOSE(Рабочий!$AC$19,CHOOSE(Рабочий!$C$19,Рабочий!CM347,Рабочий!CM372),CHOOSE(Рабочий!$C$19,Рабочий!AL347,Рабочий!AL372))*(1+'1. Выбор РС'!$I$1)*CHOOSE(Рабочий!$H$19,Рабочий!$I$19,Рабочий!$I$20)*CHOOSE(Рабочий!$L$19,CHOOSE(Рабочий!$P$19,Рабочий!$Q$19,Рабочий!$Q$20,Рабочий!$Q$21),Рабочий!$M$20),0))</f>
        <v>580</v>
      </c>
      <c r="AL25" s="272">
        <f>IF(CHOOSE(Рабочий!$AC$19,CHOOSE(Рабочий!$C$19,Рабочий!CN347,Рабочий!CN372),CHOOSE(Рабочий!$C$19,Рабочий!AM347,Рабочий!AM372))="","",ROUND(CHOOSE(Рабочий!$AC$19,CHOOSE(Рабочий!$C$19,Рабочий!CN347,Рабочий!CN372),CHOOSE(Рабочий!$C$19,Рабочий!AM347,Рабочий!AM372))*(1+'1. Выбор РС'!$I$1)*CHOOSE(Рабочий!$H$19,Рабочий!$I$19,Рабочий!$I$20)*CHOOSE(Рабочий!$L$19,CHOOSE(Рабочий!$P$19,Рабочий!$Q$19,Рабочий!$Q$20,Рабочий!$Q$21),Рабочий!$M$20),0))</f>
        <v>586</v>
      </c>
      <c r="AM25" s="272">
        <f>IF(CHOOSE(Рабочий!$AC$19,CHOOSE(Рабочий!$C$19,Рабочий!CO347,Рабочий!CO372),CHOOSE(Рабочий!$C$19,Рабочий!AN347,Рабочий!AN372))="","",ROUND(CHOOSE(Рабочий!$AC$19,CHOOSE(Рабочий!$C$19,Рабочий!CO347,Рабочий!CO372),CHOOSE(Рабочий!$C$19,Рабочий!AN347,Рабочий!AN372))*(1+'1. Выбор РС'!$I$1)*CHOOSE(Рабочий!$H$19,Рабочий!$I$19,Рабочий!$I$20)*CHOOSE(Рабочий!$L$19,CHOOSE(Рабочий!$P$19,Рабочий!$Q$19,Рабочий!$Q$20,Рабочий!$Q$21),Рабочий!$M$20),0))</f>
        <v>599</v>
      </c>
      <c r="AN25" s="272">
        <f>IF(CHOOSE(Рабочий!$AC$19,CHOOSE(Рабочий!$C$19,Рабочий!CP347,Рабочий!CP372),CHOOSE(Рабочий!$C$19,Рабочий!AO347,Рабочий!AO372))="","",ROUND(CHOOSE(Рабочий!$AC$19,CHOOSE(Рабочий!$C$19,Рабочий!CP347,Рабочий!CP372),CHOOSE(Рабочий!$C$19,Рабочий!AO347,Рабочий!AO372))*(1+'1. Выбор РС'!$I$1)*CHOOSE(Рабочий!$H$19,Рабочий!$I$19,Рабочий!$I$20)*CHOOSE(Рабочий!$L$19,CHOOSE(Рабочий!$P$19,Рабочий!$Q$19,Рабочий!$Q$20,Рабочий!$Q$21),Рабочий!$M$20),0))</f>
        <v>612</v>
      </c>
      <c r="AO25" s="272">
        <f>IF(CHOOSE(Рабочий!$AC$19,CHOOSE(Рабочий!$C$19,Рабочий!CQ347,Рабочий!CQ372),CHOOSE(Рабочий!$C$19,Рабочий!AP347,Рабочий!AP372))="","",ROUND(CHOOSE(Рабочий!$AC$19,CHOOSE(Рабочий!$C$19,Рабочий!CQ347,Рабочий!CQ372),CHOOSE(Рабочий!$C$19,Рабочий!AP347,Рабочий!AP372))*(1+'1. Выбор РС'!$I$1)*CHOOSE(Рабочий!$H$19,Рабочий!$I$19,Рабочий!$I$20)*CHOOSE(Рабочий!$L$19,CHOOSE(Рабочий!$P$19,Рабочий!$Q$19,Рабочий!$Q$20,Рабочий!$Q$21),Рабочий!$M$20),0))</f>
        <v>624</v>
      </c>
      <c r="AP25" s="272">
        <f>IF(CHOOSE(Рабочий!$AC$19,CHOOSE(Рабочий!$C$19,Рабочий!CR347,Рабочий!CR372),CHOOSE(Рабочий!$C$19,Рабочий!AQ347,Рабочий!AQ372))="","",ROUND(CHOOSE(Рабочий!$AC$19,CHOOSE(Рабочий!$C$19,Рабочий!CR347,Рабочий!CR372),CHOOSE(Рабочий!$C$19,Рабочий!AQ347,Рабочий!AQ372))*(1+'1. Выбор РС'!$I$1)*CHOOSE(Рабочий!$H$19,Рабочий!$I$19,Рабочий!$I$20)*CHOOSE(Рабочий!$L$19,CHOOSE(Рабочий!$P$19,Рабочий!$Q$19,Рабочий!$Q$20,Рабочий!$Q$21),Рабочий!$M$20),0))</f>
        <v>630</v>
      </c>
      <c r="AQ25" s="272">
        <f>IF(CHOOSE(Рабочий!$AC$19,CHOOSE(Рабочий!$C$19,Рабочий!CS347,Рабочий!CS372),CHOOSE(Рабочий!$C$19,Рабочий!AR347,Рабочий!AR372))="","",ROUND(CHOOSE(Рабочий!$AC$19,CHOOSE(Рабочий!$C$19,Рабочий!CS347,Рабочий!CS372),CHOOSE(Рабочий!$C$19,Рабочий!AR347,Рабочий!AR372))*(1+'1. Выбор РС'!$I$1)*CHOOSE(Рабочий!$H$19,Рабочий!$I$19,Рабочий!$I$20)*CHOOSE(Рабочий!$L$19,CHOOSE(Рабочий!$P$19,Рабочий!$Q$19,Рабочий!$Q$20,Рабочий!$Q$21),Рабочий!$M$20),0))</f>
        <v>643</v>
      </c>
      <c r="AR25" s="272">
        <f>IF(CHOOSE(Рабочий!$AC$19,CHOOSE(Рабочий!$C$19,Рабочий!CT347,Рабочий!CT372),CHOOSE(Рабочий!$C$19,Рабочий!AS347,Рабочий!AS372))="","",ROUND(CHOOSE(Рабочий!$AC$19,CHOOSE(Рабочий!$C$19,Рабочий!CT347,Рабочий!CT372),CHOOSE(Рабочий!$C$19,Рабочий!AS347,Рабочий!AS372))*(1+'1. Выбор РС'!$I$1)*CHOOSE(Рабочий!$H$19,Рабочий!$I$19,Рабочий!$I$20)*CHOOSE(Рабочий!$L$19,CHOOSE(Рабочий!$P$19,Рабочий!$Q$19,Рабочий!$Q$20,Рабочий!$Q$21),Рабочий!$M$20),0))</f>
        <v>859</v>
      </c>
      <c r="AS25" s="272">
        <f>IF(CHOOSE(Рабочий!$AC$19,CHOOSE(Рабочий!$C$19,Рабочий!CU347,Рабочий!CU372),CHOOSE(Рабочий!$C$19,Рабочий!AT347,Рабочий!AT372))="","",ROUND(CHOOSE(Рабочий!$AC$19,CHOOSE(Рабочий!$C$19,Рабочий!CU347,Рабочий!CU372),CHOOSE(Рабочий!$C$19,Рабочий!AT347,Рабочий!AT372))*(1+'1. Выбор РС'!$I$1)*CHOOSE(Рабочий!$H$19,Рабочий!$I$19,Рабочий!$I$20)*CHOOSE(Рабочий!$L$19,CHOOSE(Рабочий!$P$19,Рабочий!$Q$19,Рабочий!$Q$20,Рабочий!$Q$21),Рабочий!$M$20),0))</f>
        <v>876</v>
      </c>
      <c r="AT25" s="272">
        <f>IF(CHOOSE(Рабочий!$AC$19,CHOOSE(Рабочий!$C$19,Рабочий!CV347,Рабочий!CV372),CHOOSE(Рабочий!$C$19,Рабочий!AU347,Рабочий!AU372))="","",ROUND(CHOOSE(Рабочий!$AC$19,CHOOSE(Рабочий!$C$19,Рабочий!CV347,Рабочий!CV372),CHOOSE(Рабочий!$C$19,Рабочий!AU347,Рабочий!AU372))*(1+'1. Выбор РС'!$I$1)*CHOOSE(Рабочий!$H$19,Рабочий!$I$19,Рабочий!$I$20)*CHOOSE(Рабочий!$L$19,CHOOSE(Рабочий!$P$19,Рабочий!$Q$19,Рабочий!$Q$20,Рабочий!$Q$21),Рабочий!$M$20),0))</f>
        <v>892</v>
      </c>
      <c r="AU25" s="272">
        <f>IF(CHOOSE(Рабочий!$AC$19,CHOOSE(Рабочий!$C$19,Рабочий!CW347,Рабочий!CW372),CHOOSE(Рабочий!$C$19,Рабочий!AV347,Рабочий!AV372))="","",ROUND(CHOOSE(Рабочий!$AC$19,CHOOSE(Рабочий!$C$19,Рабочий!CW347,Рабочий!CW372),CHOOSE(Рабочий!$C$19,Рабочий!AV347,Рабочий!AV372))*(1+'1. Выбор РС'!$I$1)*CHOOSE(Рабочий!$H$19,Рабочий!$I$19,Рабочий!$I$20)*CHOOSE(Рабочий!$L$19,CHOOSE(Рабочий!$P$19,Рабочий!$Q$19,Рабочий!$Q$20,Рабочий!$Q$21),Рабочий!$M$20),0))</f>
        <v>909</v>
      </c>
      <c r="AV25" s="272">
        <f>IF(CHOOSE(Рабочий!$AC$19,CHOOSE(Рабочий!$C$19,Рабочий!CX347,Рабочий!CX372),CHOOSE(Рабочий!$C$19,Рабочий!AW347,Рабочий!AW372))="","",ROUND(CHOOSE(Рабочий!$AC$19,CHOOSE(Рабочий!$C$19,Рабочий!CX347,Рабочий!CX372),CHOOSE(Рабочий!$C$19,Рабочий!AW347,Рабочий!AW372))*(1+'1. Выбор РС'!$I$1)*CHOOSE(Рабочий!$H$19,Рабочий!$I$19,Рабочий!$I$20)*CHOOSE(Рабочий!$L$19,CHOOSE(Рабочий!$P$19,Рабочий!$Q$19,Рабочий!$Q$20,Рабочий!$Q$21),Рабочий!$M$20),0))</f>
        <v>917</v>
      </c>
      <c r="AW25" s="272">
        <f>IF(CHOOSE(Рабочий!$AC$19,CHOOSE(Рабочий!$C$19,Рабочий!CY347,Рабочий!CY372),CHOOSE(Рабочий!$C$19,Рабочий!AX347,Рабочий!AX372))="","",ROUND(CHOOSE(Рабочий!$AC$19,CHOOSE(Рабочий!$C$19,Рабочий!CY347,Рабочий!CY372),CHOOSE(Рабочий!$C$19,Рабочий!AX347,Рабочий!AX372))*(1+'1. Выбор РС'!$I$1)*CHOOSE(Рабочий!$H$19,Рабочий!$I$19,Рабочий!$I$20)*CHOOSE(Рабочий!$L$19,CHOOSE(Рабочий!$P$19,Рабочий!$Q$19,Рабочий!$Q$20,Рабочий!$Q$21),Рабочий!$M$20),0))</f>
        <v>934</v>
      </c>
      <c r="AX25" s="272">
        <f>IF(CHOOSE(Рабочий!$AC$19,CHOOSE(Рабочий!$C$19,Рабочий!CZ347,Рабочий!CZ372),CHOOSE(Рабочий!$C$19,Рабочий!AY347,Рабочий!AY372))="","",ROUND(CHOOSE(Рабочий!$AC$19,CHOOSE(Рабочий!$C$19,Рабочий!CZ347,Рабочий!CZ372),CHOOSE(Рабочий!$C$19,Рабочий!AY347,Рабочий!AY372))*(1+'1. Выбор РС'!$I$1)*CHOOSE(Рабочий!$H$19,Рабочий!$I$19,Рабочий!$I$20)*CHOOSE(Рабочий!$L$19,CHOOSE(Рабочий!$P$19,Рабочий!$Q$19,Рабочий!$Q$20,Рабочий!$Q$21),Рабочий!$M$20),0))</f>
        <v>950</v>
      </c>
      <c r="AY25" s="272">
        <f>IF(CHOOSE(Рабочий!$AC$19,CHOOSE(Рабочий!$C$19,Рабочий!DA347,Рабочий!DA372),CHOOSE(Рабочий!$C$19,Рабочий!AZ347,Рабочий!AZ372))="","",ROUND(CHOOSE(Рабочий!$AC$19,CHOOSE(Рабочий!$C$19,Рабочий!DA347,Рабочий!DA372),CHOOSE(Рабочий!$C$19,Рабочий!AZ347,Рабочий!AZ372))*(1+'1. Выбор РС'!$I$1)*CHOOSE(Рабочий!$H$19,Рабочий!$I$19,Рабочий!$I$20)*CHOOSE(Рабочий!$L$19,CHOOSE(Рабочий!$P$19,Рабочий!$Q$19,Рабочий!$Q$20,Рабочий!$Q$21),Рабочий!$M$20),0))</f>
        <v>966</v>
      </c>
      <c r="AZ25" s="272">
        <f>IF(CHOOSE(Рабочий!$AC$19,CHOOSE(Рабочий!$C$19,Рабочий!DB347,Рабочий!DB372),CHOOSE(Рабочий!$C$19,Рабочий!BA347,Рабочий!BA372))="","",ROUND(CHOOSE(Рабочий!$AC$19,CHOOSE(Рабочий!$C$19,Рабочий!DB347,Рабочий!DB372),CHOOSE(Рабочий!$C$19,Рабочий!BA347,Рабочий!BA372))*(1+'1. Выбор РС'!$I$1)*CHOOSE(Рабочий!$H$19,Рабочий!$I$19,Рабочий!$I$20)*CHOOSE(Рабочий!$L$19,CHOOSE(Рабочий!$P$19,Рабочий!$Q$19,Рабочий!$Q$20,Рабочий!$Q$21),Рабочий!$M$20),0))</f>
        <v>983</v>
      </c>
      <c r="BA25" s="210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</row>
    <row r="26" spans="1:70" s="193" customFormat="1">
      <c r="A26" s="212">
        <v>1500</v>
      </c>
      <c r="B26" s="272">
        <f>IF(CHOOSE(Рабочий!$AC$19,CHOOSE(Рабочий!$C$19,Рабочий!BD348,Рабочий!BD373),CHOOSE(Рабочий!$C$19,Рабочий!C348,Рабочий!C373))="","",ROUND(CHOOSE(Рабочий!$AC$19,CHOOSE(Рабочий!$C$19,Рабочий!BD348,Рабочий!BD373),CHOOSE(Рабочий!$C$19,Рабочий!C348,Рабочий!C373))*(1+'1. Выбор РС'!$I$1)*CHOOSE(Рабочий!$H$19,Рабочий!$I$19,Рабочий!$I$20)*CHOOSE(Рабочий!$L$19,CHOOSE(Рабочий!$P$19,Рабочий!$Q$19,Рабочий!$Q$20,Рабочий!$Q$21),Рабочий!$M$20),0))</f>
        <v>191</v>
      </c>
      <c r="C26" s="272">
        <f>IF(CHOOSE(Рабочий!$AC$19,CHOOSE(Рабочий!$C$19,Рабочий!BE348,Рабочий!BE373),CHOOSE(Рабочий!$C$19,Рабочий!D348,Рабочий!D373))="","",ROUND(CHOOSE(Рабочий!$AC$19,CHOOSE(Рабочий!$C$19,Рабочий!BE348,Рабочий!BE373),CHOOSE(Рабочий!$C$19,Рабочий!D348,Рабочий!D373))*(1+'1. Выбор РС'!$I$1)*CHOOSE(Рабочий!$H$19,Рабочий!$I$19,Рабочий!$I$20)*CHOOSE(Рабочий!$L$19,CHOOSE(Рабочий!$P$19,Рабочий!$Q$19,Рабочий!$Q$20,Рабочий!$Q$21),Рабочий!$M$20),0))</f>
        <v>201</v>
      </c>
      <c r="D26" s="272">
        <f>IF(CHOOSE(Рабочий!$AC$19,CHOOSE(Рабочий!$C$19,Рабочий!BF348,Рабочий!BF373),CHOOSE(Рабочий!$C$19,Рабочий!E348,Рабочий!E373))="","",ROUND(CHOOSE(Рабочий!$AC$19,CHOOSE(Рабочий!$C$19,Рабочий!BF348,Рабочий!BF373),CHOOSE(Рабочий!$C$19,Рабочий!E348,Рабочий!E373))*(1+'1. Выбор РС'!$I$1)*CHOOSE(Рабочий!$H$19,Рабочий!$I$19,Рабочий!$I$20)*CHOOSE(Рабочий!$L$19,CHOOSE(Рабочий!$P$19,Рабочий!$Q$19,Рабочий!$Q$20,Рабочий!$Q$21),Рабочий!$M$20),0))</f>
        <v>212</v>
      </c>
      <c r="E26" s="272">
        <f>IF(CHOOSE(Рабочий!$AC$19,CHOOSE(Рабочий!$C$19,Рабочий!BG348,Рабочий!BG373),CHOOSE(Рабочий!$C$19,Рабочий!F348,Рабочий!F373))="","",ROUND(CHOOSE(Рабочий!$AC$19,CHOOSE(Рабочий!$C$19,Рабочий!BG348,Рабочий!BG373),CHOOSE(Рабочий!$C$19,Рабочий!F348,Рабочий!F373))*(1+'1. Выбор РС'!$I$1)*CHOOSE(Рабочий!$H$19,Рабочий!$I$19,Рабочий!$I$20)*CHOOSE(Рабочий!$L$19,CHOOSE(Рабочий!$P$19,Рабочий!$Q$19,Рабочий!$Q$20,Рабочий!$Q$21),Рабочий!$M$20),0))</f>
        <v>224</v>
      </c>
      <c r="F26" s="272">
        <f>IF(CHOOSE(Рабочий!$AC$19,CHOOSE(Рабочий!$C$19,Рабочий!BH348,Рабочий!BH373),CHOOSE(Рабочий!$C$19,Рабочий!G348,Рабочий!G373))="","",ROUND(CHOOSE(Рабочий!$AC$19,CHOOSE(Рабочий!$C$19,Рабочий!BH348,Рабочий!BH373),CHOOSE(Рабочий!$C$19,Рабочий!G348,Рабочий!G373))*(1+'1. Выбор РС'!$I$1)*CHOOSE(Рабочий!$H$19,Рабочий!$I$19,Рабочий!$I$20)*CHOOSE(Рабочий!$L$19,CHOOSE(Рабочий!$P$19,Рабочий!$Q$19,Рабочий!$Q$20,Рабочий!$Q$21),Рабочий!$M$20),0))</f>
        <v>235</v>
      </c>
      <c r="G26" s="272">
        <f>IF(CHOOSE(Рабочий!$AC$19,CHOOSE(Рабочий!$C$19,Рабочий!BI348,Рабочий!BI373),CHOOSE(Рабочий!$C$19,Рабочий!H348,Рабочий!H373))="","",ROUND(CHOOSE(Рабочий!$AC$19,CHOOSE(Рабочий!$C$19,Рабочий!BI348,Рабочий!BI373),CHOOSE(Рабочий!$C$19,Рабочий!H348,Рабочий!H373))*(1+'1. Выбор РС'!$I$1)*CHOOSE(Рабочий!$H$19,Рабочий!$I$19,Рабочий!$I$20)*CHOOSE(Рабочий!$L$19,CHOOSE(Рабочий!$P$19,Рабочий!$Q$19,Рабочий!$Q$20,Рабочий!$Q$21),Рабочий!$M$20),0))</f>
        <v>245</v>
      </c>
      <c r="H26" s="272">
        <f>IF(CHOOSE(Рабочий!$AC$19,CHOOSE(Рабочий!$C$19,Рабочий!BJ348,Рабочий!BJ373),CHOOSE(Рабочий!$C$19,Рабочий!I348,Рабочий!I373))="","",ROUND(CHOOSE(Рабочий!$AC$19,CHOOSE(Рабочий!$C$19,Рабочий!BJ348,Рабочий!BJ373),CHOOSE(Рабочий!$C$19,Рабочий!I348,Рабочий!I373))*(1+'1. Выбор РС'!$I$1)*CHOOSE(Рабочий!$H$19,Рабочий!$I$19,Рабочий!$I$20)*CHOOSE(Рабочий!$L$19,CHOOSE(Рабочий!$P$19,Рабочий!$Q$19,Рабочий!$Q$20,Рабочий!$Q$21),Рабочий!$M$20),0))</f>
        <v>259</v>
      </c>
      <c r="I26" s="272">
        <f>IF(CHOOSE(Рабочий!$AC$19,CHOOSE(Рабочий!$C$19,Рабочий!BK348,Рабочий!BK373),CHOOSE(Рабочий!$C$19,Рабочий!J348,Рабочий!J373))="","",ROUND(CHOOSE(Рабочий!$AC$19,CHOOSE(Рабочий!$C$19,Рабочий!BK348,Рабочий!BK373),CHOOSE(Рабочий!$C$19,Рабочий!J348,Рабочий!J373))*(1+'1. Выбор РС'!$I$1)*CHOOSE(Рабочий!$H$19,Рабочий!$I$19,Рабочий!$I$20)*CHOOSE(Рабочий!$L$19,CHOOSE(Рабочий!$P$19,Рабочий!$Q$19,Рабочий!$Q$20,Рабочий!$Q$21),Рабочий!$M$20),0))</f>
        <v>270</v>
      </c>
      <c r="J26" s="272">
        <f>IF(CHOOSE(Рабочий!$AC$19,CHOOSE(Рабочий!$C$19,Рабочий!BL348,Рабочий!BL373),CHOOSE(Рабочий!$C$19,Рабочий!K348,Рабочий!K373))="","",ROUND(CHOOSE(Рабочий!$AC$19,CHOOSE(Рабочий!$C$19,Рабочий!BL348,Рабочий!BL373),CHOOSE(Рабочий!$C$19,Рабочий!K348,Рабочий!K373))*(1+'1. Выбор РС'!$I$1)*CHOOSE(Рабочий!$H$19,Рабочий!$I$19,Рабочий!$I$20)*CHOOSE(Рабочий!$L$19,CHOOSE(Рабочий!$P$19,Рабочий!$Q$19,Рабочий!$Q$20,Рабочий!$Q$21),Рабочий!$M$20),0))</f>
        <v>281</v>
      </c>
      <c r="K26" s="272">
        <f>IF(CHOOSE(Рабочий!$AC$19,CHOOSE(Рабочий!$C$19,Рабочий!BM348,Рабочий!BM373),CHOOSE(Рабочий!$C$19,Рабочий!L348,Рабочий!L373))="","",ROUND(CHOOSE(Рабочий!$AC$19,CHOOSE(Рабочий!$C$19,Рабочий!BM348,Рабочий!BM373),CHOOSE(Рабочий!$C$19,Рабочий!L348,Рабочий!L373))*(1+'1. Выбор РС'!$I$1)*CHOOSE(Рабочий!$H$19,Рабочий!$I$19,Рабочий!$I$20)*CHOOSE(Рабочий!$L$19,CHOOSE(Рабочий!$P$19,Рабочий!$Q$19,Рабочий!$Q$20,Рабочий!$Q$21),Рабочий!$M$20),0))</f>
        <v>291</v>
      </c>
      <c r="L26" s="272">
        <f>IF(CHOOSE(Рабочий!$AC$19,CHOOSE(Рабочий!$C$19,Рабочий!BN348,Рабочий!BN373),CHOOSE(Рабочий!$C$19,Рабочий!M348,Рабочий!M373))="","",ROUND(CHOOSE(Рабочий!$AC$19,CHOOSE(Рабочий!$C$19,Рабочий!BN348,Рабочий!BN373),CHOOSE(Рабочий!$C$19,Рабочий!M348,Рабочий!M373))*(1+'1. Выбор РС'!$I$1)*CHOOSE(Рабочий!$H$19,Рабочий!$I$19,Рабочий!$I$20)*CHOOSE(Рабочий!$L$19,CHOOSE(Рабочий!$P$19,Рабочий!$Q$19,Рабочий!$Q$20,Рабочий!$Q$21),Рабочий!$M$20),0))</f>
        <v>303</v>
      </c>
      <c r="M26" s="272">
        <f>IF(CHOOSE(Рабочий!$AC$19,CHOOSE(Рабочий!$C$19,Рабочий!BO348,Рабочий!BO373),CHOOSE(Рабочий!$C$19,Рабочий!N348,Рабочий!N373))="","",ROUND(CHOOSE(Рабочий!$AC$19,CHOOSE(Рабочий!$C$19,Рабочий!BO348,Рабочий!BO373),CHOOSE(Рабочий!$C$19,Рабочий!N348,Рабочий!N373))*(1+'1. Выбор РС'!$I$1)*CHOOSE(Рабочий!$H$19,Рабочий!$I$19,Рабочий!$I$20)*CHOOSE(Рабочий!$L$19,CHOOSE(Рабочий!$P$19,Рабочий!$Q$19,Рабочий!$Q$20,Рабочий!$Q$21),Рабочий!$M$20),0))</f>
        <v>315</v>
      </c>
      <c r="N26" s="272">
        <f>IF(CHOOSE(Рабочий!$AC$19,CHOOSE(Рабочий!$C$19,Рабочий!BP348,Рабочий!BP373),CHOOSE(Рабочий!$C$19,Рабочий!O348,Рабочий!O373))="","",ROUND(CHOOSE(Рабочий!$AC$19,CHOOSE(Рабочий!$C$19,Рабочий!BP348,Рабочий!BP373),CHOOSE(Рабочий!$C$19,Рабочий!O348,Рабочий!O373))*(1+'1. Выбор РС'!$I$1)*CHOOSE(Рабочий!$H$19,Рабочий!$I$19,Рабочий!$I$20)*CHOOSE(Рабочий!$L$19,CHOOSE(Рабочий!$P$19,Рабочий!$Q$19,Рабочий!$Q$20,Рабочий!$Q$21),Рабочий!$M$20),0))</f>
        <v>327</v>
      </c>
      <c r="O26" s="272">
        <f>IF(CHOOSE(Рабочий!$AC$19,CHOOSE(Рабочий!$C$19,Рабочий!BQ348,Рабочий!BQ373),CHOOSE(Рабочий!$C$19,Рабочий!P348,Рабочий!P373))="","",ROUND(CHOOSE(Рабочий!$AC$19,CHOOSE(Рабочий!$C$19,Рабочий!BQ348,Рабочий!BQ373),CHOOSE(Рабочий!$C$19,Рабочий!P348,Рабочий!P373))*(1+'1. Выбор РС'!$I$1)*CHOOSE(Рабочий!$H$19,Рабочий!$I$19,Рабочий!$I$20)*CHOOSE(Рабочий!$L$19,CHOOSE(Рабочий!$P$19,Рабочий!$Q$19,Рабочий!$Q$20,Рабочий!$Q$21),Рабочий!$M$20),0))</f>
        <v>338</v>
      </c>
      <c r="P26" s="272">
        <f>IF(CHOOSE(Рабочий!$AC$19,CHOOSE(Рабочий!$C$19,Рабочий!BR348,Рабочий!BR373),CHOOSE(Рабочий!$C$19,Рабочий!Q348,Рабочий!Q373))="","",ROUND(CHOOSE(Рабочий!$AC$19,CHOOSE(Рабочий!$C$19,Рабочий!BR348,Рабочий!BR373),CHOOSE(Рабочий!$C$19,Рабочий!Q348,Рабочий!Q373))*(1+'1. Выбор РС'!$I$1)*CHOOSE(Рабочий!$H$19,Рабочий!$I$19,Рабочий!$I$20)*CHOOSE(Рабочий!$L$19,CHOOSE(Рабочий!$P$19,Рабочий!$Q$19,Рабочий!$Q$20,Рабочий!$Q$21),Рабочий!$M$20),0))</f>
        <v>349</v>
      </c>
      <c r="Q26" s="272">
        <f>IF(CHOOSE(Рабочий!$AC$19,CHOOSE(Рабочий!$C$19,Рабочий!BS348,Рабочий!BS373),CHOOSE(Рабочий!$C$19,Рабочий!R348,Рабочий!R373))="","",ROUND(CHOOSE(Рабочий!$AC$19,CHOOSE(Рабочий!$C$19,Рабочий!BS348,Рабочий!BS373),CHOOSE(Рабочий!$C$19,Рабочий!R348,Рабочий!R373))*(1+'1. Выбор РС'!$I$1)*CHOOSE(Рабочий!$H$19,Рабочий!$I$19,Рабочий!$I$20)*CHOOSE(Рабочий!$L$19,CHOOSE(Рабочий!$P$19,Рабочий!$Q$19,Рабочий!$Q$20,Рабочий!$Q$21),Рабочий!$M$20),0))</f>
        <v>360</v>
      </c>
      <c r="R26" s="272">
        <f>IF(CHOOSE(Рабочий!$AC$19,CHOOSE(Рабочий!$C$19,Рабочий!BT348,Рабочий!BT373),CHOOSE(Рабочий!$C$19,Рабочий!S348,Рабочий!S373))="","",ROUND(CHOOSE(Рабочий!$AC$19,CHOOSE(Рабочий!$C$19,Рабочий!BT348,Рабочий!BT373),CHOOSE(Рабочий!$C$19,Рабочий!S348,Рабочий!S373))*(1+'1. Выбор РС'!$I$1)*CHOOSE(Рабочий!$H$19,Рабочий!$I$19,Рабочий!$I$20)*CHOOSE(Рабочий!$L$19,CHOOSE(Рабочий!$P$19,Рабочий!$Q$19,Рабочий!$Q$20,Рабочий!$Q$21),Рабочий!$M$20),0))</f>
        <v>371</v>
      </c>
      <c r="S26" s="272">
        <f>IF(CHOOSE(Рабочий!$AC$19,CHOOSE(Рабочий!$C$19,Рабочий!BU348,Рабочий!BU373),CHOOSE(Рабочий!$C$19,Рабочий!T348,Рабочий!T373))="","",ROUND(CHOOSE(Рабочий!$AC$19,CHOOSE(Рабочий!$C$19,Рабочий!BU348,Рабочий!BU373),CHOOSE(Рабочий!$C$19,Рабочий!T348,Рабочий!T373))*(1+'1. Выбор РС'!$I$1)*CHOOSE(Рабочий!$H$19,Рабочий!$I$19,Рабочий!$I$20)*CHOOSE(Рабочий!$L$19,CHOOSE(Рабочий!$P$19,Рабочий!$Q$19,Рабочий!$Q$20,Рабочий!$Q$21),Рабочий!$M$20),0))</f>
        <v>381</v>
      </c>
      <c r="T26" s="272">
        <f>IF(CHOOSE(Рабочий!$AC$19,CHOOSE(Рабочий!$C$19,Рабочий!BV348,Рабочий!BV373),CHOOSE(Рабочий!$C$19,Рабочий!U348,Рабочий!U373))="","",ROUND(CHOOSE(Рабочий!$AC$19,CHOOSE(Рабочий!$C$19,Рабочий!BV348,Рабочий!BV373),CHOOSE(Рабочий!$C$19,Рабочий!U348,Рабочий!U373))*(1+'1. Выбор РС'!$I$1)*CHOOSE(Рабочий!$H$19,Рабочий!$I$19,Рабочий!$I$20)*CHOOSE(Рабочий!$L$19,CHOOSE(Рабочий!$P$19,Рабочий!$Q$19,Рабочий!$Q$20,Рабочий!$Q$21),Рабочий!$M$20),0))</f>
        <v>395</v>
      </c>
      <c r="U26" s="272">
        <f>IF(CHOOSE(Рабочий!$AC$19,CHOOSE(Рабочий!$C$19,Рабочий!BW348,Рабочий!BW373),CHOOSE(Рабочий!$C$19,Рабочий!V348,Рабочий!V373))="","",ROUND(CHOOSE(Рабочий!$AC$19,CHOOSE(Рабочий!$C$19,Рабочий!BW348,Рабочий!BW373),CHOOSE(Рабочий!$C$19,Рабочий!V348,Рабочий!V373))*(1+'1. Выбор РС'!$I$1)*CHOOSE(Рабочий!$H$19,Рабочий!$I$19,Рабочий!$I$20)*CHOOSE(Рабочий!$L$19,CHOOSE(Рабочий!$P$19,Рабочий!$Q$19,Рабочий!$Q$20,Рабочий!$Q$21),Рабочий!$M$20),0))</f>
        <v>405</v>
      </c>
      <c r="V26" s="272">
        <f>IF(CHOOSE(Рабочий!$AC$19,CHOOSE(Рабочий!$C$19,Рабочий!BX348,Рабочий!BX373),CHOOSE(Рабочий!$C$19,Рабочий!W348,Рабочий!W373))="","",ROUND(CHOOSE(Рабочий!$AC$19,CHOOSE(Рабочий!$C$19,Рабочий!BX348,Рабочий!BX373),CHOOSE(Рабочий!$C$19,Рабочий!W348,Рабочий!W373))*(1+'1. Выбор РС'!$I$1)*CHOOSE(Рабочий!$H$19,Рабочий!$I$19,Рабочий!$I$20)*CHOOSE(Рабочий!$L$19,CHOOSE(Рабочий!$P$19,Рабочий!$Q$19,Рабочий!$Q$20,Рабочий!$Q$21),Рабочий!$M$20),0))</f>
        <v>414</v>
      </c>
      <c r="W26" s="272">
        <f>IF(CHOOSE(Рабочий!$AC$19,CHOOSE(Рабочий!$C$19,Рабочий!BY348,Рабочий!BY373),CHOOSE(Рабочий!$C$19,Рабочий!X348,Рабочий!X373))="","",ROUND(CHOOSE(Рабочий!$AC$19,CHOOSE(Рабочий!$C$19,Рабочий!BY348,Рабочий!BY373),CHOOSE(Рабочий!$C$19,Рабочий!X348,Рабочий!X373))*(1+'1. Выбор РС'!$I$1)*CHOOSE(Рабочий!$H$19,Рабочий!$I$19,Рабочий!$I$20)*CHOOSE(Рабочий!$L$19,CHOOSE(Рабочий!$P$19,Рабочий!$Q$19,Рабочий!$Q$20,Рабочий!$Q$21),Рабочий!$M$20),0))</f>
        <v>428</v>
      </c>
      <c r="X26" s="272">
        <f>IF(CHOOSE(Рабочий!$AC$19,CHOOSE(Рабочий!$C$19,Рабочий!BZ348,Рабочий!BZ373),CHOOSE(Рабочий!$C$19,Рабочий!Y348,Рабочий!Y373))="","",ROUND(CHOOSE(Рабочий!$AC$19,CHOOSE(Рабочий!$C$19,Рабочий!BZ348,Рабочий!BZ373),CHOOSE(Рабочий!$C$19,Рабочий!Y348,Рабочий!Y373))*(1+'1. Выбор РС'!$I$1)*CHOOSE(Рабочий!$H$19,Рабочий!$I$19,Рабочий!$I$20)*CHOOSE(Рабочий!$L$19,CHOOSE(Рабочий!$P$19,Рабочий!$Q$19,Рабочий!$Q$20,Рабочий!$Q$21),Рабочий!$M$20),0))</f>
        <v>437</v>
      </c>
      <c r="Y26" s="272">
        <f>IF(CHOOSE(Рабочий!$AC$19,CHOOSE(Рабочий!$C$19,Рабочий!CA348,Рабочий!CA373),CHOOSE(Рабочий!$C$19,Рабочий!Z348,Рабочий!Z373))="","",ROUND(CHOOSE(Рабочий!$AC$19,CHOOSE(Рабочий!$C$19,Рабочий!CA348,Рабочий!CA373),CHOOSE(Рабочий!$C$19,Рабочий!Z348,Рабочий!Z373))*(1+'1. Выбор РС'!$I$1)*CHOOSE(Рабочий!$H$19,Рабочий!$I$19,Рабочий!$I$20)*CHOOSE(Рабочий!$L$19,CHOOSE(Рабочий!$P$19,Рабочий!$Q$19,Рабочий!$Q$20,Рабочий!$Q$21),Рабочий!$M$20),0))</f>
        <v>450</v>
      </c>
      <c r="Z26" s="272">
        <f>IF(CHOOSE(Рабочий!$AC$19,CHOOSE(Рабочий!$C$19,Рабочий!CB348,Рабочий!CB373),CHOOSE(Рабочий!$C$19,Рабочий!AA348,Рабочий!AA373))="","",ROUND(CHOOSE(Рабочий!$AC$19,CHOOSE(Рабочий!$C$19,Рабочий!CB348,Рабочий!CB373),CHOOSE(Рабочий!$C$19,Рабочий!AA348,Рабочий!AA373))*(1+'1. Выбор РС'!$I$1)*CHOOSE(Рабочий!$H$19,Рабочий!$I$19,Рабочий!$I$20)*CHOOSE(Рабочий!$L$19,CHOOSE(Рабочий!$P$19,Рабочий!$Q$19,Рабочий!$Q$20,Рабочий!$Q$21),Рабочий!$M$20),0))</f>
        <v>459</v>
      </c>
      <c r="AA26" s="272">
        <f>IF(CHOOSE(Рабочий!$AC$19,CHOOSE(Рабочий!$C$19,Рабочий!CC348,Рабочий!CC373),CHOOSE(Рабочий!$C$19,Рабочий!AB348,Рабочий!AB373))="","",ROUND(CHOOSE(Рабочий!$AC$19,CHOOSE(Рабочий!$C$19,Рабочий!CC348,Рабочий!CC373),CHOOSE(Рабочий!$C$19,Рабочий!AB348,Рабочий!AB373))*(1+'1. Выбор РС'!$I$1)*CHOOSE(Рабочий!$H$19,Рабочий!$I$19,Рабочий!$I$20)*CHOOSE(Рабочий!$L$19,CHOOSE(Рабочий!$P$19,Рабочий!$Q$19,Рабочий!$Q$20,Рабочий!$Q$21),Рабочий!$M$20),0))</f>
        <v>473</v>
      </c>
      <c r="AB26" s="272">
        <f>IF(CHOOSE(Рабочий!$AC$19,CHOOSE(Рабочий!$C$19,Рабочий!CD348,Рабочий!CD373),CHOOSE(Рабочий!$C$19,Рабочий!AC348,Рабочий!AC373))="","",ROUND(CHOOSE(Рабочий!$AC$19,CHOOSE(Рабочий!$C$19,Рабочий!CD348,Рабочий!CD373),CHOOSE(Рабочий!$C$19,Рабочий!AC348,Рабочий!AC373))*(1+'1. Выбор РС'!$I$1)*CHOOSE(Рабочий!$H$19,Рабочий!$I$19,Рабочий!$I$20)*CHOOSE(Рабочий!$L$19,CHOOSE(Рабочий!$P$19,Рабочий!$Q$19,Рабочий!$Q$20,Рабочий!$Q$21),Рабочий!$M$20),0))</f>
        <v>497</v>
      </c>
      <c r="AC26" s="272">
        <f>IF(CHOOSE(Рабочий!$AC$19,CHOOSE(Рабочий!$C$19,Рабочий!CE348,Рабочий!CE373),CHOOSE(Рабочий!$C$19,Рабочий!AD348,Рабочий!AD373))="","",ROUND(CHOOSE(Рабочий!$AC$19,CHOOSE(Рабочий!$C$19,Рабочий!CE348,Рабочий!CE373),CHOOSE(Рабочий!$C$19,Рабочий!AD348,Рабочий!AD373))*(1+'1. Выбор РС'!$I$1)*CHOOSE(Рабочий!$H$19,Рабочий!$I$19,Рабочий!$I$20)*CHOOSE(Рабочий!$L$19,CHOOSE(Рабочий!$P$19,Рабочий!$Q$19,Рабочий!$Q$20,Рабочий!$Q$21),Рабочий!$M$20),0))</f>
        <v>505</v>
      </c>
      <c r="AD26" s="272">
        <f>IF(CHOOSE(Рабочий!$AC$19,CHOOSE(Рабочий!$C$19,Рабочий!CF348,Рабочий!CF373),CHOOSE(Рабочий!$C$19,Рабочий!AE348,Рабочий!AE373))="","",ROUND(CHOOSE(Рабочий!$AC$19,CHOOSE(Рабочий!$C$19,Рабочий!CF348,Рабочий!CF373),CHOOSE(Рабочий!$C$19,Рабочий!AE348,Рабочий!AE373))*(1+'1. Выбор РС'!$I$1)*CHOOSE(Рабочий!$H$19,Рабочий!$I$19,Рабочий!$I$20)*CHOOSE(Рабочий!$L$19,CHOOSE(Рабочий!$P$19,Рабочий!$Q$19,Рабочий!$Q$20,Рабочий!$Q$21),Рабочий!$M$20),0))</f>
        <v>519</v>
      </c>
      <c r="AE26" s="272">
        <f>IF(CHOOSE(Рабочий!$AC$19,CHOOSE(Рабочий!$C$19,Рабочий!CG348,Рабочий!CG373),CHOOSE(Рабочий!$C$19,Рабочий!AF348,Рабочий!AF373))="","",ROUND(CHOOSE(Рабочий!$AC$19,CHOOSE(Рабочий!$C$19,Рабочий!CG348,Рабочий!CG373),CHOOSE(Рабочий!$C$19,Рабочий!AF348,Рабочий!AF373))*(1+'1. Выбор РС'!$I$1)*CHOOSE(Рабочий!$H$19,Рабочий!$I$19,Рабочий!$I$20)*CHOOSE(Рабочий!$L$19,CHOOSE(Рабочий!$P$19,Рабочий!$Q$19,Рабочий!$Q$20,Рабочий!$Q$21),Рабочий!$M$20),0))</f>
        <v>532</v>
      </c>
      <c r="AF26" s="272">
        <f>IF(CHOOSE(Рабочий!$AC$19,CHOOSE(Рабочий!$C$19,Рабочий!CH348,Рабочий!CH373),CHOOSE(Рабочий!$C$19,Рабочий!AG348,Рабочий!AG373))="","",ROUND(CHOOSE(Рабочий!$AC$19,CHOOSE(Рабочий!$C$19,Рабочий!CH348,Рабочий!CH373),CHOOSE(Рабочий!$C$19,Рабочий!AG348,Рабочий!AG373))*(1+'1. Выбор РС'!$I$1)*CHOOSE(Рабочий!$H$19,Рабочий!$I$19,Рабочий!$I$20)*CHOOSE(Рабочий!$L$19,CHOOSE(Рабочий!$P$19,Рабочий!$Q$19,Рабочий!$Q$20,Рабочий!$Q$21),Рабочий!$M$20),0))</f>
        <v>540</v>
      </c>
      <c r="AG26" s="272">
        <f>IF(CHOOSE(Рабочий!$AC$19,CHOOSE(Рабочий!$C$19,Рабочий!CI348,Рабочий!CI373),CHOOSE(Рабочий!$C$19,Рабочий!AH348,Рабочий!AH373))="","",ROUND(CHOOSE(Рабочий!$AC$19,CHOOSE(Рабочий!$C$19,Рабочий!CI348,Рабочий!CI373),CHOOSE(Рабочий!$C$19,Рабочий!AH348,Рабочий!AH373))*(1+'1. Выбор РС'!$I$1)*CHOOSE(Рабочий!$H$19,Рабочий!$I$19,Рабочий!$I$20)*CHOOSE(Рабочий!$L$19,CHOOSE(Рабочий!$P$19,Рабочий!$Q$19,Рабочий!$Q$20,Рабочий!$Q$21),Рабочий!$M$20),0))</f>
        <v>554</v>
      </c>
      <c r="AH26" s="272">
        <f>IF(CHOOSE(Рабочий!$AC$19,CHOOSE(Рабочий!$C$19,Рабочий!CJ348,Рабочий!CJ373),CHOOSE(Рабочий!$C$19,Рабочий!AI348,Рабочий!AI373))="","",ROUND(CHOOSE(Рабочий!$AC$19,CHOOSE(Рабочий!$C$19,Рабочий!CJ348,Рабочий!CJ373),CHOOSE(Рабочий!$C$19,Рабочий!AI348,Рабочий!AI373))*(1+'1. Выбор РС'!$I$1)*CHOOSE(Рабочий!$H$19,Рабочий!$I$19,Рабочий!$I$20)*CHOOSE(Рабочий!$L$19,CHOOSE(Рабочий!$P$19,Рабочий!$Q$19,Рабочий!$Q$20,Рабочий!$Q$21),Рабочий!$M$20),0))</f>
        <v>561</v>
      </c>
      <c r="AI26" s="272">
        <f>IF(CHOOSE(Рабочий!$AC$19,CHOOSE(Рабочий!$C$19,Рабочий!CK348,Рабочий!CK373),CHOOSE(Рабочий!$C$19,Рабочий!AJ348,Рабочий!AJ373))="","",ROUND(CHOOSE(Рабочий!$AC$19,CHOOSE(Рабочий!$C$19,Рабочий!CK348,Рабочий!CK373),CHOOSE(Рабочий!$C$19,Рабочий!AJ348,Рабочий!AJ373))*(1+'1. Выбор РС'!$I$1)*CHOOSE(Рабочий!$H$19,Рабочий!$I$19,Рабочий!$I$20)*CHOOSE(Рабочий!$L$19,CHOOSE(Рабочий!$P$19,Рабочий!$Q$19,Рабочий!$Q$20,Рабочий!$Q$21),Рабочий!$M$20),0))</f>
        <v>574</v>
      </c>
      <c r="AJ26" s="272">
        <f>IF(CHOOSE(Рабочий!$AC$19,CHOOSE(Рабочий!$C$19,Рабочий!CL348,Рабочий!CL373),CHOOSE(Рабочий!$C$19,Рабочий!AK348,Рабочий!AK373))="","",ROUND(CHOOSE(Рабочий!$AC$19,CHOOSE(Рабочий!$C$19,Рабочий!CL348,Рабочий!CL373),CHOOSE(Рабочий!$C$19,Рабочий!AK348,Рабочий!AK373))*(1+'1. Выбор РС'!$I$1)*CHOOSE(Рабочий!$H$19,Рабочий!$I$19,Рабочий!$I$20)*CHOOSE(Рабочий!$L$19,CHOOSE(Рабочий!$P$19,Рабочий!$Q$19,Рабочий!$Q$20,Рабочий!$Q$21),Рабочий!$M$20),0))</f>
        <v>587</v>
      </c>
      <c r="AK26" s="272">
        <f>IF(CHOOSE(Рабочий!$AC$19,CHOOSE(Рабочий!$C$19,Рабочий!CM348,Рабочий!CM373),CHOOSE(Рабочий!$C$19,Рабочий!AL348,Рабочий!AL373))="","",ROUND(CHOOSE(Рабочий!$AC$19,CHOOSE(Рабочий!$C$19,Рабочий!CM348,Рабочий!CM373),CHOOSE(Рабочий!$C$19,Рабочий!AL348,Рабочий!AL373))*(1+'1. Выбор РС'!$I$1)*CHOOSE(Рабочий!$H$19,Рабочий!$I$19,Рабочий!$I$20)*CHOOSE(Рабочий!$L$19,CHOOSE(Рабочий!$P$19,Рабочий!$Q$19,Рабочий!$Q$20,Рабочий!$Q$21),Рабочий!$M$20),0))</f>
        <v>601</v>
      </c>
      <c r="AL26" s="272">
        <f>IF(CHOOSE(Рабочий!$AC$19,CHOOSE(Рабочий!$C$19,Рабочий!CN348,Рабочий!CN373),CHOOSE(Рабочий!$C$19,Рабочий!AM348,Рабочий!AM373))="","",ROUND(CHOOSE(Рабочий!$AC$19,CHOOSE(Рабочий!$C$19,Рабочий!CN348,Рабочий!CN373),CHOOSE(Рабочий!$C$19,Рабочий!AM348,Рабочий!AM373))*(1+'1. Выбор РС'!$I$1)*CHOOSE(Рабочий!$H$19,Рабочий!$I$19,Рабочий!$I$20)*CHOOSE(Рабочий!$L$19,CHOOSE(Рабочий!$P$19,Рабочий!$Q$19,Рабочий!$Q$20,Рабочий!$Q$21),Рабочий!$M$20),0))</f>
        <v>607</v>
      </c>
      <c r="AM26" s="272">
        <f>IF(CHOOSE(Рабочий!$AC$19,CHOOSE(Рабочий!$C$19,Рабочий!CO348,Рабочий!CO373),CHOOSE(Рабочий!$C$19,Рабочий!AN348,Рабочий!AN373))="","",ROUND(CHOOSE(Рабочий!$AC$19,CHOOSE(Рабочий!$C$19,Рабочий!CO348,Рабочий!CO373),CHOOSE(Рабочий!$C$19,Рабочий!AN348,Рабочий!AN373))*(1+'1. Выбор РС'!$I$1)*CHOOSE(Рабочий!$H$19,Рабочий!$I$19,Рабочий!$I$20)*CHOOSE(Рабочий!$L$19,CHOOSE(Рабочий!$P$19,Рабочий!$Q$19,Рабочий!$Q$20,Рабочий!$Q$21),Рабочий!$M$20),0))</f>
        <v>620</v>
      </c>
      <c r="AN26" s="272">
        <f>IF(CHOOSE(Рабочий!$AC$19,CHOOSE(Рабочий!$C$19,Рабочий!CP348,Рабочий!CP373),CHOOSE(Рабочий!$C$19,Рабочий!AO348,Рабочий!AO373))="","",ROUND(CHOOSE(Рабочий!$AC$19,CHOOSE(Рабочий!$C$19,Рабочий!CP348,Рабочий!CP373),CHOOSE(Рабочий!$C$19,Рабочий!AO348,Рабочий!AO373))*(1+'1. Выбор РС'!$I$1)*CHOOSE(Рабочий!$H$19,Рабочий!$I$19,Рабочий!$I$20)*CHOOSE(Рабочий!$L$19,CHOOSE(Рабочий!$P$19,Рабочий!$Q$19,Рабочий!$Q$20,Рабочий!$Q$21),Рабочий!$M$20),0))</f>
        <v>634</v>
      </c>
      <c r="AO26" s="272">
        <f>IF(CHOOSE(Рабочий!$AC$19,CHOOSE(Рабочий!$C$19,Рабочий!CQ348,Рабочий!CQ373),CHOOSE(Рабочий!$C$19,Рабочий!AP348,Рабочий!AP373))="","",ROUND(CHOOSE(Рабочий!$AC$19,CHOOSE(Рабочий!$C$19,Рабочий!CQ348,Рабочий!CQ373),CHOOSE(Рабочий!$C$19,Рабочий!AP348,Рабочий!AP373))*(1+'1. Выбор РС'!$I$1)*CHOOSE(Рабочий!$H$19,Рабочий!$I$19,Рабочий!$I$20)*CHOOSE(Рабочий!$L$19,CHOOSE(Рабочий!$P$19,Рабочий!$Q$19,Рабочий!$Q$20,Рабочий!$Q$21),Рабочий!$M$20),0))</f>
        <v>647</v>
      </c>
      <c r="AP26" s="272">
        <f>IF(CHOOSE(Рабочий!$AC$19,CHOOSE(Рабочий!$C$19,Рабочий!CR348,Рабочий!CR373),CHOOSE(Рабочий!$C$19,Рабочий!AQ348,Рабочий!AQ373))="","",ROUND(CHOOSE(Рабочий!$AC$19,CHOOSE(Рабочий!$C$19,Рабочий!CR348,Рабочий!CR373),CHOOSE(Рабочий!$C$19,Рабочий!AQ348,Рабочий!AQ373))*(1+'1. Выбор РС'!$I$1)*CHOOSE(Рабочий!$H$19,Рабочий!$I$19,Рабочий!$I$20)*CHOOSE(Рабочий!$L$19,CHOOSE(Рабочий!$P$19,Рабочий!$Q$19,Рабочий!$Q$20,Рабочий!$Q$21),Рабочий!$M$20),0))</f>
        <v>855</v>
      </c>
      <c r="AQ26" s="272">
        <f>IF(CHOOSE(Рабочий!$AC$19,CHOOSE(Рабочий!$C$19,Рабочий!CS348,Рабочий!CS373),CHOOSE(Рабочий!$C$19,Рабочий!AR348,Рабочий!AR373))="","",ROUND(CHOOSE(Рабочий!$AC$19,CHOOSE(Рабочий!$C$19,Рабочий!CS348,Рабочий!CS373),CHOOSE(Рабочий!$C$19,Рабочий!AR348,Рабочий!AR373))*(1+'1. Выбор РС'!$I$1)*CHOOSE(Рабочий!$H$19,Рабочий!$I$19,Рабочий!$I$20)*CHOOSE(Рабочий!$L$19,CHOOSE(Рабочий!$P$19,Рабочий!$Q$19,Рабочий!$Q$20,Рабочий!$Q$21),Рабочий!$M$20),0))</f>
        <v>872</v>
      </c>
      <c r="AR26" s="272">
        <f>IF(CHOOSE(Рабочий!$AC$19,CHOOSE(Рабочий!$C$19,Рабочий!CT348,Рабочий!CT373),CHOOSE(Рабочий!$C$19,Рабочий!AS348,Рабочий!AS373))="","",ROUND(CHOOSE(Рабочий!$AC$19,CHOOSE(Рабочий!$C$19,Рабочий!CT348,Рабочий!CT373),CHOOSE(Рабочий!$C$19,Рабочий!AS348,Рабочий!AS373))*(1+'1. Выбор РС'!$I$1)*CHOOSE(Рабочий!$H$19,Рабочий!$I$19,Рабочий!$I$20)*CHOOSE(Рабочий!$L$19,CHOOSE(Рабочий!$P$19,Рабочий!$Q$19,Рабочий!$Q$20,Рабочий!$Q$21),Рабочий!$M$20),0))</f>
        <v>889</v>
      </c>
      <c r="AS26" s="272">
        <f>IF(CHOOSE(Рабочий!$AC$19,CHOOSE(Рабочий!$C$19,Рабочий!CU348,Рабочий!CU373),CHOOSE(Рабочий!$C$19,Рабочий!AT348,Рабочий!AT373))="","",ROUND(CHOOSE(Рабочий!$AC$19,CHOOSE(Рабочий!$C$19,Рабочий!CU348,Рабочий!CU373),CHOOSE(Рабочий!$C$19,Рабочий!AT348,Рабочий!AT373))*(1+'1. Выбор РС'!$I$1)*CHOOSE(Рабочий!$H$19,Рабочий!$I$19,Рабочий!$I$20)*CHOOSE(Рабочий!$L$19,CHOOSE(Рабочий!$P$19,Рабочий!$Q$19,Рабочий!$Q$20,Рабочий!$Q$21),Рабочий!$M$20),0))</f>
        <v>898</v>
      </c>
      <c r="AT26" s="272">
        <f>IF(CHOOSE(Рабочий!$AC$19,CHOOSE(Рабочий!$C$19,Рабочий!CV348,Рабочий!CV373),CHOOSE(Рабочий!$C$19,Рабочий!AU348,Рабочий!AU373))="","",ROUND(CHOOSE(Рабочий!$AC$19,CHOOSE(Рабочий!$C$19,Рабочий!CV348,Рабочий!CV373),CHOOSE(Рабочий!$C$19,Рабочий!AU348,Рабочий!AU373))*(1+'1. Выбор РС'!$I$1)*CHOOSE(Рабочий!$H$19,Рабочий!$I$19,Рабочий!$I$20)*CHOOSE(Рабочий!$L$19,CHOOSE(Рабочий!$P$19,Рабочий!$Q$19,Рабочий!$Q$20,Рабочий!$Q$21),Рабочий!$M$20),0))</f>
        <v>915</v>
      </c>
      <c r="AU26" s="272">
        <f>IF(CHOOSE(Рабочий!$AC$19,CHOOSE(Рабочий!$C$19,Рабочий!CW348,Рабочий!CW373),CHOOSE(Рабочий!$C$19,Рабочий!AV348,Рабочий!AV373))="","",ROUND(CHOOSE(Рабочий!$AC$19,CHOOSE(Рабочий!$C$19,Рабочий!CW348,Рабочий!CW373),CHOOSE(Рабочий!$C$19,Рабочий!AV348,Рабочий!AV373))*(1+'1. Выбор РС'!$I$1)*CHOOSE(Рабочий!$H$19,Рабочий!$I$19,Рабочий!$I$20)*CHOOSE(Рабочий!$L$19,CHOOSE(Рабочий!$P$19,Рабочий!$Q$19,Рабочий!$Q$20,Рабочий!$Q$21),Рабочий!$M$20),0))</f>
        <v>932</v>
      </c>
      <c r="AV26" s="272">
        <f>IF(CHOOSE(Рабочий!$AC$19,CHOOSE(Рабочий!$C$19,Рабочий!CX348,Рабочий!CX373),CHOOSE(Рабочий!$C$19,Рабочий!AW348,Рабочий!AW373))="","",ROUND(CHOOSE(Рабочий!$AC$19,CHOOSE(Рабочий!$C$19,Рабочий!CX348,Рабочий!CX373),CHOOSE(Рабочий!$C$19,Рабочий!AW348,Рабочий!AW373))*(1+'1. Выбор РС'!$I$1)*CHOOSE(Рабочий!$H$19,Рабочий!$I$19,Рабочий!$I$20)*CHOOSE(Рабочий!$L$19,CHOOSE(Рабочий!$P$19,Рабочий!$Q$19,Рабочий!$Q$20,Рабочий!$Q$21),Рабочий!$M$20),0))</f>
        <v>941</v>
      </c>
      <c r="AW26" s="272">
        <f>IF(CHOOSE(Рабочий!$AC$19,CHOOSE(Рабочий!$C$19,Рабочий!CY348,Рабочий!CY373),CHOOSE(Рабочий!$C$19,Рабочий!AX348,Рабочий!AX373))="","",ROUND(CHOOSE(Рабочий!$AC$19,CHOOSE(Рабочий!$C$19,Рабочий!CY348,Рабочий!CY373),CHOOSE(Рабочий!$C$19,Рабочий!AX348,Рабочий!AX373))*(1+'1. Выбор РС'!$I$1)*CHOOSE(Рабочий!$H$19,Рабочий!$I$19,Рабочий!$I$20)*CHOOSE(Рабочий!$L$19,CHOOSE(Рабочий!$P$19,Рабочий!$Q$19,Рабочий!$Q$20,Рабочий!$Q$21),Рабочий!$M$20),0))</f>
        <v>958</v>
      </c>
      <c r="AX26" s="272">
        <f>IF(CHOOSE(Рабочий!$AC$19,CHOOSE(Рабочий!$C$19,Рабочий!CZ348,Рабочий!CZ373),CHOOSE(Рабочий!$C$19,Рабочий!AY348,Рабочий!AY373))="","",ROUND(CHOOSE(Рабочий!$AC$19,CHOOSE(Рабочий!$C$19,Рабочий!CZ348,Рабочий!CZ373),CHOOSE(Рабочий!$C$19,Рабочий!AY348,Рабочий!AY373))*(1+'1. Выбор РС'!$I$1)*CHOOSE(Рабочий!$H$19,Рабочий!$I$19,Рабочий!$I$20)*CHOOSE(Рабочий!$L$19,CHOOSE(Рабочий!$P$19,Рабочий!$Q$19,Рабочий!$Q$20,Рабочий!$Q$21),Рабочий!$M$20),0))</f>
        <v>974</v>
      </c>
      <c r="AY26" s="272">
        <f>IF(CHOOSE(Рабочий!$AC$19,CHOOSE(Рабочий!$C$19,Рабочий!DA348,Рабочий!DA373),CHOOSE(Рабочий!$C$19,Рабочий!AZ348,Рабочий!AZ373))="","",ROUND(CHOOSE(Рабочий!$AC$19,CHOOSE(Рабочий!$C$19,Рабочий!DA348,Рабочий!DA373),CHOOSE(Рабочий!$C$19,Рабочий!AZ348,Рабочий!AZ373))*(1+'1. Выбор РС'!$I$1)*CHOOSE(Рабочий!$H$19,Рабочий!$I$19,Рабочий!$I$20)*CHOOSE(Рабочий!$L$19,CHOOSE(Рабочий!$P$19,Рабочий!$Q$19,Рабочий!$Q$20,Рабочий!$Q$21),Рабочий!$M$20),0))</f>
        <v>991</v>
      </c>
      <c r="AZ26" s="272">
        <f>IF(CHOOSE(Рабочий!$AC$19,CHOOSE(Рабочий!$C$19,Рабочий!DB348,Рабочий!DB373),CHOOSE(Рабочий!$C$19,Рабочий!BA348,Рабочий!BA373))="","",ROUND(CHOOSE(Рабочий!$AC$19,CHOOSE(Рабочий!$C$19,Рабочий!DB348,Рабочий!DB373),CHOOSE(Рабочий!$C$19,Рабочий!BA348,Рабочий!BA373))*(1+'1. Выбор РС'!$I$1)*CHOOSE(Рабочий!$H$19,Рабочий!$I$19,Рабочий!$I$20)*CHOOSE(Рабочий!$L$19,CHOOSE(Рабочий!$P$19,Рабочий!$Q$19,Рабочий!$Q$20,Рабочий!$Q$21),Рабочий!$M$20),0))</f>
        <v>1008</v>
      </c>
      <c r="BA26" s="210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</row>
    <row r="27" spans="1:70" s="193" customFormat="1">
      <c r="A27" s="212">
        <v>1600</v>
      </c>
      <c r="B27" s="272">
        <f>IF(CHOOSE(Рабочий!$AC$19,CHOOSE(Рабочий!$C$19,Рабочий!BD349,Рабочий!BD374),CHOOSE(Рабочий!$C$19,Рабочий!C349,Рабочий!C374))="","",ROUND(CHOOSE(Рабочий!$AC$19,CHOOSE(Рабочий!$C$19,Рабочий!BD349,Рабочий!BD374),CHOOSE(Рабочий!$C$19,Рабочий!C349,Рабочий!C374))*(1+'1. Выбор РС'!$I$1)*CHOOSE(Рабочий!$H$19,Рабочий!$I$19,Рабочий!$I$20)*CHOOSE(Рабочий!$L$19,CHOOSE(Рабочий!$P$19,Рабочий!$Q$19,Рабочий!$Q$20,Рабочий!$Q$21),Рабочий!$M$20),0))</f>
        <v>208</v>
      </c>
      <c r="C27" s="272">
        <f>IF(CHOOSE(Рабочий!$AC$19,CHOOSE(Рабочий!$C$19,Рабочий!BE349,Рабочий!BE374),CHOOSE(Рабочий!$C$19,Рабочий!D349,Рабочий!D374))="","",ROUND(CHOOSE(Рабочий!$AC$19,CHOOSE(Рабочий!$C$19,Рабочий!BE349,Рабочий!BE374),CHOOSE(Рабочий!$C$19,Рабочий!D349,Рабочий!D374))*(1+'1. Выбор РС'!$I$1)*CHOOSE(Рабочий!$H$19,Рабочий!$I$19,Рабочий!$I$20)*CHOOSE(Рабочий!$L$19,CHOOSE(Рабочий!$P$19,Рабочий!$Q$19,Рабочий!$Q$20,Рабочий!$Q$21),Рабочий!$M$20),0))</f>
        <v>220</v>
      </c>
      <c r="D27" s="272">
        <f>IF(CHOOSE(Рабочий!$AC$19,CHOOSE(Рабочий!$C$19,Рабочий!BF349,Рабочий!BF374),CHOOSE(Рабочий!$C$19,Рабочий!E349,Рабочий!E374))="","",ROUND(CHOOSE(Рабочий!$AC$19,CHOOSE(Рабочий!$C$19,Рабочий!BF349,Рабочий!BF374),CHOOSE(Рабочий!$C$19,Рабочий!E349,Рабочий!E374))*(1+'1. Выбор РС'!$I$1)*CHOOSE(Рабочий!$H$19,Рабочий!$I$19,Рабочий!$I$20)*CHOOSE(Рабочий!$L$19,CHOOSE(Рабочий!$P$19,Рабочий!$Q$19,Рабочий!$Q$20,Рабочий!$Q$21),Рабочий!$M$20),0))</f>
        <v>232</v>
      </c>
      <c r="E27" s="272">
        <f>IF(CHOOSE(Рабочий!$AC$19,CHOOSE(Рабочий!$C$19,Рабочий!BG349,Рабочий!BG374),CHOOSE(Рабочий!$C$19,Рабочий!F349,Рабочий!F374))="","",ROUND(CHOOSE(Рабочий!$AC$19,CHOOSE(Рабочий!$C$19,Рабочий!BG349,Рабочий!BG374),CHOOSE(Рабочий!$C$19,Рабочий!F349,Рабочий!F374))*(1+'1. Выбор РС'!$I$1)*CHOOSE(Рабочий!$H$19,Рабочий!$I$19,Рабочий!$I$20)*CHOOSE(Рабочий!$L$19,CHOOSE(Рабочий!$P$19,Рабочий!$Q$19,Рабочий!$Q$20,Рабочий!$Q$21),Рабочий!$M$20),0))</f>
        <v>243</v>
      </c>
      <c r="F27" s="272">
        <f>IF(CHOOSE(Рабочий!$AC$19,CHOOSE(Рабочий!$C$19,Рабочий!BH349,Рабочий!BH374),CHOOSE(Рабочий!$C$19,Рабочий!G349,Рабочий!G374))="","",ROUND(CHOOSE(Рабочий!$AC$19,CHOOSE(Рабочий!$C$19,Рабочий!BH349,Рабочий!BH374),CHOOSE(Рабочий!$C$19,Рабочий!G349,Рабочий!G374))*(1+'1. Выбор РС'!$I$1)*CHOOSE(Рабочий!$H$19,Рабочий!$I$19,Рабочий!$I$20)*CHOOSE(Рабочий!$L$19,CHOOSE(Рабочий!$P$19,Рабочий!$Q$19,Рабочий!$Q$20,Рабочий!$Q$21),Рабочий!$M$20),0))</f>
        <v>255</v>
      </c>
      <c r="G27" s="272">
        <f>IF(CHOOSE(Рабочий!$AC$19,CHOOSE(Рабочий!$C$19,Рабочий!BI349,Рабочий!BI374),CHOOSE(Рабочий!$C$19,Рабочий!H349,Рабочий!H374))="","",ROUND(CHOOSE(Рабочий!$AC$19,CHOOSE(Рабочий!$C$19,Рабочий!BI349,Рабочий!BI374),CHOOSE(Рабочий!$C$19,Рабочий!H349,Рабочий!H374))*(1+'1. Выбор РС'!$I$1)*CHOOSE(Рабочий!$H$19,Рабочий!$I$19,Рабочий!$I$20)*CHOOSE(Рабочий!$L$19,CHOOSE(Рабочий!$P$19,Рабочий!$Q$19,Рабочий!$Q$20,Рабочий!$Q$21),Рабочий!$M$20),0))</f>
        <v>269</v>
      </c>
      <c r="H27" s="272">
        <f>IF(CHOOSE(Рабочий!$AC$19,CHOOSE(Рабочий!$C$19,Рабочий!BJ349,Рабочий!BJ374),CHOOSE(Рабочий!$C$19,Рабочий!I349,Рабочий!I374))="","",ROUND(CHOOSE(Рабочий!$AC$19,CHOOSE(Рабочий!$C$19,Рабочий!BJ349,Рабочий!BJ374),CHOOSE(Рабочий!$C$19,Рабочий!I349,Рабочий!I374))*(1+'1. Выбор РС'!$I$1)*CHOOSE(Рабочий!$H$19,Рабочий!$I$19,Рабочий!$I$20)*CHOOSE(Рабочий!$L$19,CHOOSE(Рабочий!$P$19,Рабочий!$Q$19,Рабочий!$Q$20,Рабочий!$Q$21),Рабочий!$M$20),0))</f>
        <v>282</v>
      </c>
      <c r="I27" s="272">
        <f>IF(CHOOSE(Рабочий!$AC$19,CHOOSE(Рабочий!$C$19,Рабочий!BK349,Рабочий!BK374),CHOOSE(Рабочий!$C$19,Рабочий!J349,Рабочий!J374))="","",ROUND(CHOOSE(Рабочий!$AC$19,CHOOSE(Рабочий!$C$19,Рабочий!BK349,Рабочий!BK374),CHOOSE(Рабочий!$C$19,Рабочий!J349,Рабочий!J374))*(1+'1. Выбор РС'!$I$1)*CHOOSE(Рабочий!$H$19,Рабочий!$I$19,Рабочий!$I$20)*CHOOSE(Рабочий!$L$19,CHOOSE(Рабочий!$P$19,Рабочий!$Q$19,Рабочий!$Q$20,Рабочий!$Q$21),Рабочий!$M$20),0))</f>
        <v>294</v>
      </c>
      <c r="J27" s="272">
        <f>IF(CHOOSE(Рабочий!$AC$19,CHOOSE(Рабочий!$C$19,Рабочий!BL349,Рабочий!BL374),CHOOSE(Рабочий!$C$19,Рабочий!K349,Рабочий!K374))="","",ROUND(CHOOSE(Рабочий!$AC$19,CHOOSE(Рабочий!$C$19,Рабочий!BL349,Рабочий!BL374),CHOOSE(Рабочий!$C$19,Рабочий!K349,Рабочий!K374))*(1+'1. Выбор РС'!$I$1)*CHOOSE(Рабочий!$H$19,Рабочий!$I$19,Рабочий!$I$20)*CHOOSE(Рабочий!$L$19,CHOOSE(Рабочий!$P$19,Рабочий!$Q$19,Рабочий!$Q$20,Рабочий!$Q$21),Рабочий!$M$20),0))</f>
        <v>305</v>
      </c>
      <c r="K27" s="272">
        <f>IF(CHOOSE(Рабочий!$AC$19,CHOOSE(Рабочий!$C$19,Рабочий!BM349,Рабочий!BM374),CHOOSE(Рабочий!$C$19,Рабочий!L349,Рабочий!L374))="","",ROUND(CHOOSE(Рабочий!$AC$19,CHOOSE(Рабочий!$C$19,Рабочий!BM349,Рабочий!BM374),CHOOSE(Рабочий!$C$19,Рабочий!L349,Рабочий!L374))*(1+'1. Выбор РС'!$I$1)*CHOOSE(Рабочий!$H$19,Рабочий!$I$19,Рабочий!$I$20)*CHOOSE(Рабочий!$L$19,CHOOSE(Рабочий!$P$19,Рабочий!$Q$19,Рабочий!$Q$20,Рабочий!$Q$21),Рабочий!$M$20),0))</f>
        <v>316</v>
      </c>
      <c r="L27" s="272">
        <f>IF(CHOOSE(Рабочий!$AC$19,CHOOSE(Рабочий!$C$19,Рабочий!BN349,Рабочий!BN374),CHOOSE(Рабочий!$C$19,Рабочий!M349,Рабочий!M374))="","",ROUND(CHOOSE(Рабочий!$AC$19,CHOOSE(Рабочий!$C$19,Рабочий!BN349,Рабочий!BN374),CHOOSE(Рабочий!$C$19,Рабочий!M349,Рабочий!M374))*(1+'1. Выбор РС'!$I$1)*CHOOSE(Рабочий!$H$19,Рабочий!$I$19,Рабочий!$I$20)*CHOOSE(Рабочий!$L$19,CHOOSE(Рабочий!$P$19,Рабочий!$Q$19,Рабочий!$Q$20,Рабочий!$Q$21),Рабочий!$M$20),0))</f>
        <v>330</v>
      </c>
      <c r="M27" s="272">
        <f>IF(CHOOSE(Рабочий!$AC$19,CHOOSE(Рабочий!$C$19,Рабочий!BO349,Рабочий!BO374),CHOOSE(Рабочий!$C$19,Рабочий!N349,Рабочий!N374))="","",ROUND(CHOOSE(Рабочий!$AC$19,CHOOSE(Рабочий!$C$19,Рабочий!BO349,Рабочий!BO374),CHOOSE(Рабочий!$C$19,Рабочий!N349,Рабочий!N374))*(1+'1. Выбор РС'!$I$1)*CHOOSE(Рабочий!$H$19,Рабочий!$I$19,Рабочий!$I$20)*CHOOSE(Рабочий!$L$19,CHOOSE(Рабочий!$P$19,Рабочий!$Q$19,Рабочий!$Q$20,Рабочий!$Q$21),Рабочий!$M$20),0))</f>
        <v>343</v>
      </c>
      <c r="N27" s="272">
        <f>IF(CHOOSE(Рабочий!$AC$19,CHOOSE(Рабочий!$C$19,Рабочий!BP349,Рабочий!BP374),CHOOSE(Рабочий!$C$19,Рабочий!O349,Рабочий!O374))="","",ROUND(CHOOSE(Рабочий!$AC$19,CHOOSE(Рабочий!$C$19,Рабочий!BP349,Рабочий!BP374),CHOOSE(Рабочий!$C$19,Рабочий!O349,Рабочий!O374))*(1+'1. Выбор РС'!$I$1)*CHOOSE(Рабочий!$H$19,Рабочий!$I$19,Рабочий!$I$20)*CHOOSE(Рабочий!$L$19,CHOOSE(Рабочий!$P$19,Рабочий!$Q$19,Рабочий!$Q$20,Рабочий!$Q$21),Рабочий!$M$20),0))</f>
        <v>356</v>
      </c>
      <c r="O27" s="272">
        <f>IF(CHOOSE(Рабочий!$AC$19,CHOOSE(Рабочий!$C$19,Рабочий!BQ349,Рабочий!BQ374),CHOOSE(Рабочий!$C$19,Рабочий!P349,Рабочий!P374))="","",ROUND(CHOOSE(Рабочий!$AC$19,CHOOSE(Рабочий!$C$19,Рабочий!BQ349,Рабочий!BQ374),CHOOSE(Рабочий!$C$19,Рабочий!P349,Рабочий!P374))*(1+'1. Выбор РС'!$I$1)*CHOOSE(Рабочий!$H$19,Рабочий!$I$19,Рабочий!$I$20)*CHOOSE(Рабочий!$L$19,CHOOSE(Рабочий!$P$19,Рабочий!$Q$19,Рабочий!$Q$20,Рабочий!$Q$21),Рабочий!$M$20),0))</f>
        <v>364</v>
      </c>
      <c r="P27" s="272">
        <f>IF(CHOOSE(Рабочий!$AC$19,CHOOSE(Рабочий!$C$19,Рабочий!BR349,Рабочий!BR374),CHOOSE(Рабочий!$C$19,Рабочий!Q349,Рабочий!Q374))="","",ROUND(CHOOSE(Рабочий!$AC$19,CHOOSE(Рабочий!$C$19,Рабочий!BR349,Рабочий!BR374),CHOOSE(Рабочий!$C$19,Рабочий!Q349,Рабочий!Q374))*(1+'1. Выбор РС'!$I$1)*CHOOSE(Рабочий!$H$19,Рабочий!$I$19,Рабочий!$I$20)*CHOOSE(Рабочий!$L$19,CHOOSE(Рабочий!$P$19,Рабочий!$Q$19,Рабочий!$Q$20,Рабочий!$Q$21),Рабочий!$M$20),0))</f>
        <v>376</v>
      </c>
      <c r="Q27" s="272">
        <f>IF(CHOOSE(Рабочий!$AC$19,CHOOSE(Рабочий!$C$19,Рабочий!BS349,Рабочий!BS374),CHOOSE(Рабочий!$C$19,Рабочий!R349,Рабочий!R374))="","",ROUND(CHOOSE(Рабочий!$AC$19,CHOOSE(Рабочий!$C$19,Рабочий!BS349,Рабочий!BS374),CHOOSE(Рабочий!$C$19,Рабочий!R349,Рабочий!R374))*(1+'1. Выбор РС'!$I$1)*CHOOSE(Рабочий!$H$19,Рабочий!$I$19,Рабочий!$I$20)*CHOOSE(Рабочий!$L$19,CHOOSE(Рабочий!$P$19,Рабочий!$Q$19,Рабочий!$Q$20,Рабочий!$Q$21),Рабочий!$M$20),0))</f>
        <v>392</v>
      </c>
      <c r="R27" s="272">
        <f>IF(CHOOSE(Рабочий!$AC$19,CHOOSE(Рабочий!$C$19,Рабочий!BT349,Рабочий!BT374),CHOOSE(Рабочий!$C$19,Рабочий!S349,Рабочий!S374))="","",ROUND(CHOOSE(Рабочий!$AC$19,CHOOSE(Рабочий!$C$19,Рабочий!BT349,Рабочий!BT374),CHOOSE(Рабочий!$C$19,Рабочий!S349,Рабочий!S374))*(1+'1. Выбор РС'!$I$1)*CHOOSE(Рабочий!$H$19,Рабочий!$I$19,Рабочий!$I$20)*CHOOSE(Рабочий!$L$19,CHOOSE(Рабочий!$P$19,Рабочий!$Q$19,Рабочий!$Q$20,Рабочий!$Q$21),Рабочий!$M$20),0))</f>
        <v>404</v>
      </c>
      <c r="S27" s="272">
        <f>IF(CHOOSE(Рабочий!$AC$19,CHOOSE(Рабочий!$C$19,Рабочий!BU349,Рабочий!BU374),CHOOSE(Рабочий!$C$19,Рабочий!T349,Рабочий!T374))="","",ROUND(CHOOSE(Рабочий!$AC$19,CHOOSE(Рабочий!$C$19,Рабочий!BU349,Рабочий!BU374),CHOOSE(Рабочий!$C$19,Рабочий!T349,Рабочий!T374))*(1+'1. Выбор РС'!$I$1)*CHOOSE(Рабочий!$H$19,Рабочий!$I$19,Рабочий!$I$20)*CHOOSE(Рабочий!$L$19,CHOOSE(Рабочий!$P$19,Рабочий!$Q$19,Рабочий!$Q$20,Рабочий!$Q$21),Рабочий!$M$20),0))</f>
        <v>415</v>
      </c>
      <c r="T27" s="272">
        <f>IF(CHOOSE(Рабочий!$AC$19,CHOOSE(Рабочий!$C$19,Рабочий!BV349,Рабочий!BV374),CHOOSE(Рабочий!$C$19,Рабочий!U349,Рабочий!U374))="","",ROUND(CHOOSE(Рабочий!$AC$19,CHOOSE(Рабочий!$C$19,Рабочий!BV349,Рабочий!BV374),CHOOSE(Рабочий!$C$19,Рабочий!U349,Рабочий!U374))*(1+'1. Выбор РС'!$I$1)*CHOOSE(Рабочий!$H$19,Рабочий!$I$19,Рабочий!$I$20)*CHOOSE(Рабочий!$L$19,CHOOSE(Рабочий!$P$19,Рабочий!$Q$19,Рабочий!$Q$20,Рабочий!$Q$21),Рабочий!$M$20),0))</f>
        <v>426</v>
      </c>
      <c r="U27" s="272">
        <f>IF(CHOOSE(Рабочий!$AC$19,CHOOSE(Рабочий!$C$19,Рабочий!BW349,Рабочий!BW374),CHOOSE(Рабочий!$C$19,Рабочий!V349,Рабочий!V374))="","",ROUND(CHOOSE(Рабочий!$AC$19,CHOOSE(Рабочий!$C$19,Рабочий!BW349,Рабочий!BW374),CHOOSE(Рабочий!$C$19,Рабочий!V349,Рабочий!V374))*(1+'1. Выбор РС'!$I$1)*CHOOSE(Рабочий!$H$19,Рабочий!$I$19,Рабочий!$I$20)*CHOOSE(Рабочий!$L$19,CHOOSE(Рабочий!$P$19,Рабочий!$Q$19,Рабочий!$Q$20,Рабочий!$Q$21),Рабочий!$M$20),0))</f>
        <v>441</v>
      </c>
      <c r="V27" s="272">
        <f>IF(CHOOSE(Рабочий!$AC$19,CHOOSE(Рабочий!$C$19,Рабочий!BX349,Рабочий!BX374),CHOOSE(Рабочий!$C$19,Рабочий!W349,Рабочий!W374))="","",ROUND(CHOOSE(Рабочий!$AC$19,CHOOSE(Рабочий!$C$19,Рабочий!BX349,Рабочий!BX374),CHOOSE(Рабочий!$C$19,Рабочий!W349,Рабочий!W374))*(1+'1. Выбор РС'!$I$1)*CHOOSE(Рабочий!$H$19,Рабочий!$I$19,Рабочий!$I$20)*CHOOSE(Рабочий!$L$19,CHOOSE(Рабочий!$P$19,Рабочий!$Q$19,Рабочий!$Q$20,Рабочий!$Q$21),Рабочий!$M$20),0))</f>
        <v>451</v>
      </c>
      <c r="W27" s="272">
        <f>IF(CHOOSE(Рабочий!$AC$19,CHOOSE(Рабочий!$C$19,Рабочий!BY349,Рабочий!BY374),CHOOSE(Рабочий!$C$19,Рабочий!X349,Рабочий!X374))="","",ROUND(CHOOSE(Рабочий!$AC$19,CHOOSE(Рабочий!$C$19,Рабочий!BY349,Рабочий!BY374),CHOOSE(Рабочий!$C$19,Рабочий!X349,Рабочий!X374))*(1+'1. Выбор РС'!$I$1)*CHOOSE(Рабочий!$H$19,Рабочий!$I$19,Рабочий!$I$20)*CHOOSE(Рабочий!$L$19,CHOOSE(Рабочий!$P$19,Рабочий!$Q$19,Рабочий!$Q$20,Рабочий!$Q$21),Рабочий!$M$20),0))</f>
        <v>466</v>
      </c>
      <c r="X27" s="272">
        <f>IF(CHOOSE(Рабочий!$AC$19,CHOOSE(Рабочий!$C$19,Рабочий!BZ349,Рабочий!BZ374),CHOOSE(Рабочий!$C$19,Рабочий!Y349,Рабочий!Y374))="","",ROUND(CHOOSE(Рабочий!$AC$19,CHOOSE(Рабочий!$C$19,Рабочий!BZ349,Рабочий!BZ374),CHOOSE(Рабочий!$C$19,Рабочий!Y349,Рабочий!Y374))*(1+'1. Выбор РС'!$I$1)*CHOOSE(Рабочий!$H$19,Рабочий!$I$19,Рабочий!$I$20)*CHOOSE(Рабочий!$L$19,CHOOSE(Рабочий!$P$19,Рабочий!$Q$19,Рабочий!$Q$20,Рабочий!$Q$21),Рабочий!$M$20),0))</f>
        <v>476</v>
      </c>
      <c r="Y27" s="272">
        <f>IF(CHOOSE(Рабочий!$AC$19,CHOOSE(Рабочий!$C$19,Рабочий!CA349,Рабочий!CA374),CHOOSE(Рабочий!$C$19,Рабочий!Z349,Рабочий!Z374))="","",ROUND(CHOOSE(Рабочий!$AC$19,CHOOSE(Рабочий!$C$19,Рабочий!CA349,Рабочий!CA374),CHOOSE(Рабочий!$C$19,Рабочий!Z349,Рабочий!Z374))*(1+'1. Выбор РС'!$I$1)*CHOOSE(Рабочий!$H$19,Рабочий!$I$19,Рабочий!$I$20)*CHOOSE(Рабочий!$L$19,CHOOSE(Рабочий!$P$19,Рабочий!$Q$19,Рабочий!$Q$20,Рабочий!$Q$21),Рабочий!$M$20),0))</f>
        <v>486</v>
      </c>
      <c r="Z27" s="272">
        <f>IF(CHOOSE(Рабочий!$AC$19,CHOOSE(Рабочий!$C$19,Рабочий!CB349,Рабочий!CB374),CHOOSE(Рабочий!$C$19,Рабочий!AA349,Рабочий!AA374))="","",ROUND(CHOOSE(Рабочий!$AC$19,CHOOSE(Рабочий!$C$19,Рабочий!CB349,Рабочий!CB374),CHOOSE(Рабочий!$C$19,Рабочий!AA349,Рабочий!AA374))*(1+'1. Выбор РС'!$I$1)*CHOOSE(Рабочий!$H$19,Рабочий!$I$19,Рабочий!$I$20)*CHOOSE(Рабочий!$L$19,CHOOSE(Рабочий!$P$19,Рабочий!$Q$19,Рабочий!$Q$20,Рабочий!$Q$21),Рабочий!$M$20),0))</f>
        <v>500</v>
      </c>
      <c r="AA27" s="272">
        <f>IF(CHOOSE(Рабочий!$AC$19,CHOOSE(Рабочий!$C$19,Рабочий!CC349,Рабочий!CC374),CHOOSE(Рабочий!$C$19,Рабочий!AB349,Рабочий!AB374))="","",ROUND(CHOOSE(Рабочий!$AC$19,CHOOSE(Рабочий!$C$19,Рабочий!CC349,Рабочий!CC374),CHOOSE(Рабочий!$C$19,Рабочий!AB349,Рабочий!AB374))*(1+'1. Выбор РС'!$I$1)*CHOOSE(Рабочий!$H$19,Рабочий!$I$19,Рабочий!$I$20)*CHOOSE(Рабочий!$L$19,CHOOSE(Рабочий!$P$19,Рабочий!$Q$19,Рабочий!$Q$20,Рабочий!$Q$21),Рабочий!$M$20),0))</f>
        <v>515</v>
      </c>
      <c r="AB27" s="272">
        <f>IF(CHOOSE(Рабочий!$AC$19,CHOOSE(Рабочий!$C$19,Рабочий!CD349,Рабочий!CD374),CHOOSE(Рабочий!$C$19,Рабочий!AC349,Рабочий!AC374))="","",ROUND(CHOOSE(Рабочий!$AC$19,CHOOSE(Рабочий!$C$19,Рабочий!CD349,Рабочий!CD374),CHOOSE(Рабочий!$C$19,Рабочий!AC349,Рабочий!AC374))*(1+'1. Выбор РС'!$I$1)*CHOOSE(Рабочий!$H$19,Рабочий!$I$19,Рабочий!$I$20)*CHOOSE(Рабочий!$L$19,CHOOSE(Рабочий!$P$19,Рабочий!$Q$19,Рабочий!$Q$20,Рабочий!$Q$21),Рабочий!$M$20),0))</f>
        <v>536</v>
      </c>
      <c r="AC27" s="272">
        <f>IF(CHOOSE(Рабочий!$AC$19,CHOOSE(Рабочий!$C$19,Рабочий!CE349,Рабочий!CE374),CHOOSE(Рабочий!$C$19,Рабочий!AD349,Рабочий!AD374))="","",ROUND(CHOOSE(Рабочий!$AC$19,CHOOSE(Рабочий!$C$19,Рабочий!CE349,Рабочий!CE374),CHOOSE(Рабочий!$C$19,Рабочий!AD349,Рабочий!AD374))*(1+'1. Выбор РС'!$I$1)*CHOOSE(Рабочий!$H$19,Рабочий!$I$19,Рабочий!$I$20)*CHOOSE(Рабочий!$L$19,CHOOSE(Рабочий!$P$19,Рабочий!$Q$19,Рабочий!$Q$20,Рабочий!$Q$21),Рабочий!$M$20),0))</f>
        <v>551</v>
      </c>
      <c r="AD27" s="272">
        <f>IF(CHOOSE(Рабочий!$AC$19,CHOOSE(Рабочий!$C$19,Рабочий!CF349,Рабочий!CF374),CHOOSE(Рабочий!$C$19,Рабочий!AE349,Рабочий!AE374))="","",ROUND(CHOOSE(Рабочий!$AC$19,CHOOSE(Рабочий!$C$19,Рабочий!CF349,Рабочий!CF374),CHOOSE(Рабочий!$C$19,Рабочий!AE349,Рабочий!AE374))*(1+'1. Выбор РС'!$I$1)*CHOOSE(Рабочий!$H$19,Рабочий!$I$19,Рабочий!$I$20)*CHOOSE(Рабочий!$L$19,CHOOSE(Рабочий!$P$19,Рабочий!$Q$19,Рабочий!$Q$20,Рабочий!$Q$21),Рабочий!$M$20),0))</f>
        <v>559</v>
      </c>
      <c r="AE27" s="272">
        <f>IF(CHOOSE(Рабочий!$AC$19,CHOOSE(Рабочий!$C$19,Рабочий!CG349,Рабочий!CG374),CHOOSE(Рабочий!$C$19,Рабочий!AF349,Рабочий!AF374))="","",ROUND(CHOOSE(Рабочий!$AC$19,CHOOSE(Рабочий!$C$19,Рабочий!CG349,Рабочий!CG374),CHOOSE(Рабочий!$C$19,Рабочий!AF349,Рабочий!AF374))*(1+'1. Выбор РС'!$I$1)*CHOOSE(Рабочий!$H$19,Рабочий!$I$19,Рабочий!$I$20)*CHOOSE(Рабочий!$L$19,CHOOSE(Рабочий!$P$19,Рабочий!$Q$19,Рабочий!$Q$20,Рабочий!$Q$21),Рабочий!$M$20),0))</f>
        <v>574</v>
      </c>
      <c r="AF27" s="272">
        <f>IF(CHOOSE(Рабочий!$AC$19,CHOOSE(Рабочий!$C$19,Рабочий!CH349,Рабочий!CH374),CHOOSE(Рабочий!$C$19,Рабочий!AG349,Рабочий!AG374))="","",ROUND(CHOOSE(Рабочий!$AC$19,CHOOSE(Рабочий!$C$19,Рабочий!CH349,Рабочий!CH374),CHOOSE(Рабочий!$C$19,Рабочий!AG349,Рабочий!AG374))*(1+'1. Выбор РС'!$I$1)*CHOOSE(Рабочий!$H$19,Рабочий!$I$19,Рабочий!$I$20)*CHOOSE(Рабочий!$L$19,CHOOSE(Рабочий!$P$19,Рабочий!$Q$19,Рабочий!$Q$20,Рабочий!$Q$21),Рабочий!$M$20),0))</f>
        <v>589</v>
      </c>
      <c r="AG27" s="272">
        <f>IF(CHOOSE(Рабочий!$AC$19,CHOOSE(Рабочий!$C$19,Рабочий!CI349,Рабочий!CI374),CHOOSE(Рабочий!$C$19,Рабочий!AH349,Рабочий!AH374))="","",ROUND(CHOOSE(Рабочий!$AC$19,CHOOSE(Рабочий!$C$19,Рабочий!CI349,Рабочий!CI374),CHOOSE(Рабочий!$C$19,Рабочий!AH349,Рабочий!AH374))*(1+'1. Выбор РС'!$I$1)*CHOOSE(Рабочий!$H$19,Рабочий!$I$19,Рабочий!$I$20)*CHOOSE(Рабочий!$L$19,CHOOSE(Рабочий!$P$19,Рабочий!$Q$19,Рабочий!$Q$20,Рабочий!$Q$21),Рабочий!$M$20),0))</f>
        <v>597</v>
      </c>
      <c r="AH27" s="272">
        <f>IF(CHOOSE(Рабочий!$AC$19,CHOOSE(Рабочий!$C$19,Рабочий!CJ349,Рабочий!CJ374),CHOOSE(Рабочий!$C$19,Рабочий!AI349,Рабочий!AI374))="","",ROUND(CHOOSE(Рабочий!$AC$19,CHOOSE(Рабочий!$C$19,Рабочий!CJ349,Рабочий!CJ374),CHOOSE(Рабочий!$C$19,Рабочий!AI349,Рабочий!AI374))*(1+'1. Выбор РС'!$I$1)*CHOOSE(Рабочий!$H$19,Рабочий!$I$19,Рабочий!$I$20)*CHOOSE(Рабочий!$L$19,CHOOSE(Рабочий!$P$19,Рабочий!$Q$19,Рабочий!$Q$20,Рабочий!$Q$21),Рабочий!$M$20),0))</f>
        <v>612</v>
      </c>
      <c r="AI27" s="272">
        <f>IF(CHOOSE(Рабочий!$AC$19,CHOOSE(Рабочий!$C$19,Рабочий!CK349,Рабочий!CK374),CHOOSE(Рабочий!$C$19,Рабочий!AJ349,Рабочий!AJ374))="","",ROUND(CHOOSE(Рабочий!$AC$19,CHOOSE(Рабочий!$C$19,Рабочий!CK349,Рабочий!CK374),CHOOSE(Рабочий!$C$19,Рабочий!AJ349,Рабочий!AJ374))*(1+'1. Выбор РС'!$I$1)*CHOOSE(Рабочий!$H$19,Рабочий!$I$19,Рабочий!$I$20)*CHOOSE(Рабочий!$L$19,CHOOSE(Рабочий!$P$19,Рабочий!$Q$19,Рабочий!$Q$20,Рабочий!$Q$21),Рабочий!$M$20),0))</f>
        <v>626</v>
      </c>
      <c r="AJ27" s="272">
        <f>IF(CHOOSE(Рабочий!$AC$19,CHOOSE(Рабочий!$C$19,Рабочий!CL349,Рабочий!CL374),CHOOSE(Рабочий!$C$19,Рабочий!AK349,Рабочий!AK374))="","",ROUND(CHOOSE(Рабочий!$AC$19,CHOOSE(Рабочий!$C$19,Рабочий!CL349,Рабочий!CL374),CHOOSE(Рабочий!$C$19,Рабочий!AK349,Рабочий!AK374))*(1+'1. Выбор РС'!$I$1)*CHOOSE(Рабочий!$H$19,Рабочий!$I$19,Рабочий!$I$20)*CHOOSE(Рабочий!$L$19,CHOOSE(Рабочий!$P$19,Рабочий!$Q$19,Рабочий!$Q$20,Рабочий!$Q$21),Рабочий!$M$20),0))</f>
        <v>634</v>
      </c>
      <c r="AK27" s="272">
        <f>IF(CHOOSE(Рабочий!$AC$19,CHOOSE(Рабочий!$C$19,Рабочий!CM349,Рабочий!CM374),CHOOSE(Рабочий!$C$19,Рабочий!AL349,Рабочий!AL374))="","",ROUND(CHOOSE(Рабочий!$AC$19,CHOOSE(Рабочий!$C$19,Рабочий!CM349,Рабочий!CM374),CHOOSE(Рабочий!$C$19,Рабочий!AL349,Рабочий!AL374))*(1+'1. Выбор РС'!$I$1)*CHOOSE(Рабочий!$H$19,Рабочий!$I$19,Рабочий!$I$20)*CHOOSE(Рабочий!$L$19,CHOOSE(Рабочий!$P$19,Рабочий!$Q$19,Рабочий!$Q$20,Рабочий!$Q$21),Рабочий!$M$20),0))</f>
        <v>648</v>
      </c>
      <c r="AL27" s="272">
        <f>IF(CHOOSE(Рабочий!$AC$19,CHOOSE(Рабочий!$C$19,Рабочий!CN349,Рабочий!CN374),CHOOSE(Рабочий!$C$19,Рабочий!AM349,Рабочий!AM374))="","",ROUND(CHOOSE(Рабочий!$AC$19,CHOOSE(Рабочий!$C$19,Рабочий!CN349,Рабочий!CN374),CHOOSE(Рабочий!$C$19,Рабочий!AM349,Рабочий!AM374))*(1+'1. Выбор РС'!$I$1)*CHOOSE(Рабочий!$H$19,Рабочий!$I$19,Рабочий!$I$20)*CHOOSE(Рабочий!$L$19,CHOOSE(Рабочий!$P$19,Рабочий!$Q$19,Рабочий!$Q$20,Рабочий!$Q$21),Рабочий!$M$20),0))</f>
        <v>662</v>
      </c>
      <c r="AM27" s="272">
        <f>IF(CHOOSE(Рабочий!$AC$19,CHOOSE(Рабочий!$C$19,Рабочий!CO349,Рабочий!CO374),CHOOSE(Рабочий!$C$19,Рабочий!AN349,Рабочий!AN374))="","",ROUND(CHOOSE(Рабочий!$AC$19,CHOOSE(Рабочий!$C$19,Рабочий!CO349,Рабочий!CO374),CHOOSE(Рабочий!$C$19,Рабочий!AN349,Рабочий!AN374))*(1+'1. Выбор РС'!$I$1)*CHOOSE(Рабочий!$H$19,Рабочий!$I$19,Рабочий!$I$20)*CHOOSE(Рабочий!$L$19,CHOOSE(Рабочий!$P$19,Рабочий!$Q$19,Рабочий!$Q$20,Рабочий!$Q$21),Рабочий!$M$20),0))</f>
        <v>669</v>
      </c>
      <c r="AN27" s="272">
        <f>IF(CHOOSE(Рабочий!$AC$19,CHOOSE(Рабочий!$C$19,Рабочий!CP349,Рабочий!CP374),CHOOSE(Рабочий!$C$19,Рабочий!AO349,Рабочий!AO374))="","",ROUND(CHOOSE(Рабочий!$AC$19,CHOOSE(Рабочий!$C$19,Рабочий!CP349,Рабочий!CP374),CHOOSE(Рабочий!$C$19,Рабочий!AO349,Рабочий!AO374))*(1+'1. Выбор РС'!$I$1)*CHOOSE(Рабочий!$H$19,Рабочий!$I$19,Рабочий!$I$20)*CHOOSE(Рабочий!$L$19,CHOOSE(Рабочий!$P$19,Рабочий!$Q$19,Рабочий!$Q$20,Рабочий!$Q$21),Рабочий!$M$20),0))</f>
        <v>684</v>
      </c>
      <c r="AO27" s="272">
        <f>IF(CHOOSE(Рабочий!$AC$19,CHOOSE(Рабочий!$C$19,Рабочий!CQ349,Рабочий!CQ374),CHOOSE(Рабочий!$C$19,Рабочий!AP349,Рабочий!AP374))="","",ROUND(CHOOSE(Рабочий!$AC$19,CHOOSE(Рабочий!$C$19,Рабочий!CQ349,Рабочий!CQ374),CHOOSE(Рабочий!$C$19,Рабочий!AP349,Рабочий!AP374))*(1+'1. Выбор РС'!$I$1)*CHOOSE(Рабочий!$H$19,Рабочий!$I$19,Рабочий!$I$20)*CHOOSE(Рабочий!$L$19,CHOOSE(Рабочий!$P$19,Рабочий!$Q$19,Рабочий!$Q$20,Рабочий!$Q$21),Рабочий!$M$20),0))</f>
        <v>862</v>
      </c>
      <c r="AP27" s="272">
        <f>IF(CHOOSE(Рабочий!$AC$19,CHOOSE(Рабочий!$C$19,Рабочий!CR349,Рабочий!CR374),CHOOSE(Рабочий!$C$19,Рабочий!AQ349,Рабочий!AQ374))="","",ROUND(CHOOSE(Рабочий!$AC$19,CHOOSE(Рабочий!$C$19,Рабочий!CR349,Рабочий!CR374),CHOOSE(Рабочий!$C$19,Рабочий!AQ349,Рабочий!AQ374))*(1+'1. Выбор РС'!$I$1)*CHOOSE(Рабочий!$H$19,Рабочий!$I$19,Рабочий!$I$20)*CHOOSE(Рабочий!$L$19,CHOOSE(Рабочий!$P$19,Рабочий!$Q$19,Рабочий!$Q$20,Рабочий!$Q$21),Рабочий!$M$20),0))</f>
        <v>880</v>
      </c>
      <c r="AQ27" s="272">
        <f>IF(CHOOSE(Рабочий!$AC$19,CHOOSE(Рабочий!$C$19,Рабочий!CS349,Рабочий!CS374),CHOOSE(Рабочий!$C$19,Рабочий!AR349,Рабочий!AR374))="","",ROUND(CHOOSE(Рабочий!$AC$19,CHOOSE(Рабочий!$C$19,Рабочий!CS349,Рабочий!CS374),CHOOSE(Рабочий!$C$19,Рабочий!AR349,Рабочий!AR374))*(1+'1. Выбор РС'!$I$1)*CHOOSE(Рабочий!$H$19,Рабочий!$I$19,Рабочий!$I$20)*CHOOSE(Рабочий!$L$19,CHOOSE(Рабочий!$P$19,Рабочий!$Q$19,Рабочий!$Q$20,Рабочий!$Q$21),Рабочий!$M$20),0))</f>
        <v>889</v>
      </c>
      <c r="AR27" s="272">
        <f>IF(CHOOSE(Рабочий!$AC$19,CHOOSE(Рабочий!$C$19,Рабочий!CT349,Рабочий!CT374),CHOOSE(Рабочий!$C$19,Рабочий!AS349,Рабочий!AS374))="","",ROUND(CHOOSE(Рабочий!$AC$19,CHOOSE(Рабочий!$C$19,Рабочий!CT349,Рабочий!CT374),CHOOSE(Рабочий!$C$19,Рабочий!AS349,Рабочий!AS374))*(1+'1. Выбор РС'!$I$1)*CHOOSE(Рабочий!$H$19,Рабочий!$I$19,Рабочий!$I$20)*CHOOSE(Рабочий!$L$19,CHOOSE(Рабочий!$P$19,Рабочий!$Q$19,Рабочий!$Q$20,Рабочий!$Q$21),Рабочий!$M$20),0))</f>
        <v>907</v>
      </c>
      <c r="AS27" s="272">
        <f>IF(CHOOSE(Рабочий!$AC$19,CHOOSE(Рабочий!$C$19,Рабочий!CU349,Рабочий!CU374),CHOOSE(Рабочий!$C$19,Рабочий!AT349,Рабочий!AT374))="","",ROUND(CHOOSE(Рабочий!$AC$19,CHOOSE(Рабочий!$C$19,Рабочий!CU349,Рабочий!CU374),CHOOSE(Рабочий!$C$19,Рабочий!AT349,Рабочий!AT374))*(1+'1. Выбор РС'!$I$1)*CHOOSE(Рабочий!$H$19,Рабочий!$I$19,Рабочий!$I$20)*CHOOSE(Рабочий!$L$19,CHOOSE(Рабочий!$P$19,Рабочий!$Q$19,Рабочий!$Q$20,Рабочий!$Q$21),Рабочий!$M$20),0))</f>
        <v>924</v>
      </c>
      <c r="AT27" s="272">
        <f>IF(CHOOSE(Рабочий!$AC$19,CHOOSE(Рабочий!$C$19,Рабочий!CV349,Рабочий!CV374),CHOOSE(Рабочий!$C$19,Рабочий!AU349,Рабочий!AU374))="","",ROUND(CHOOSE(Рабочий!$AC$19,CHOOSE(Рабочий!$C$19,Рабочий!CV349,Рабочий!CV374),CHOOSE(Рабочий!$C$19,Рабочий!AU349,Рабочий!AU374))*(1+'1. Выбор РС'!$I$1)*CHOOSE(Рабочий!$H$19,Рабочий!$I$19,Рабочий!$I$20)*CHOOSE(Рабочий!$L$19,CHOOSE(Рабочий!$P$19,Рабочий!$Q$19,Рабочий!$Q$20,Рабочий!$Q$21),Рабочий!$M$20),0))</f>
        <v>942</v>
      </c>
      <c r="AU27" s="272">
        <f>IF(CHOOSE(Рабочий!$AC$19,CHOOSE(Рабочий!$C$19,Рабочий!CW349,Рабочий!CW374),CHOOSE(Рабочий!$C$19,Рабочий!AV349,Рабочий!AV374))="","",ROUND(CHOOSE(Рабочий!$AC$19,CHOOSE(Рабочий!$C$19,Рабочий!CW349,Рабочий!CW374),CHOOSE(Рабочий!$C$19,Рабочий!AV349,Рабочий!AV374))*(1+'1. Выбор РС'!$I$1)*CHOOSE(Рабочий!$H$19,Рабочий!$I$19,Рабочий!$I$20)*CHOOSE(Рабочий!$L$19,CHOOSE(Рабочий!$P$19,Рабочий!$Q$19,Рабочий!$Q$20,Рабочий!$Q$21),Рабочий!$M$20),0))</f>
        <v>950</v>
      </c>
      <c r="AV27" s="272">
        <f>IF(CHOOSE(Рабочий!$AC$19,CHOOSE(Рабочий!$C$19,Рабочий!CX349,Рабочий!CX374),CHOOSE(Рабочий!$C$19,Рабочий!AW349,Рабочий!AW374))="","",ROUND(CHOOSE(Рабочий!$AC$19,CHOOSE(Рабочий!$C$19,Рабочий!CX349,Рабочий!CX374),CHOOSE(Рабочий!$C$19,Рабочий!AW349,Рабочий!AW374))*(1+'1. Выбор РС'!$I$1)*CHOOSE(Рабочий!$H$19,Рабочий!$I$19,Рабочий!$I$20)*CHOOSE(Рабочий!$L$19,CHOOSE(Рабочий!$P$19,Рабочий!$Q$19,Рабочий!$Q$20,Рабочий!$Q$21),Рабочий!$M$20),0))</f>
        <v>968</v>
      </c>
      <c r="AW27" s="272">
        <f>IF(CHOOSE(Рабочий!$AC$19,CHOOSE(Рабочий!$C$19,Рабочий!CY349,Рабочий!CY374),CHOOSE(Рабочий!$C$19,Рабочий!AX349,Рабочий!AX374))="","",ROUND(CHOOSE(Рабочий!$AC$19,CHOOSE(Рабочий!$C$19,Рабочий!CY349,Рабочий!CY374),CHOOSE(Рабочий!$C$19,Рабочий!AX349,Рабочий!AX374))*(1+'1. Выбор РС'!$I$1)*CHOOSE(Рабочий!$H$19,Рабочий!$I$19,Рабочий!$I$20)*CHOOSE(Рабочий!$L$19,CHOOSE(Рабочий!$P$19,Рабочий!$Q$19,Рабочий!$Q$20,Рабочий!$Q$21),Рабочий!$M$20),0))</f>
        <v>985</v>
      </c>
      <c r="AX27" s="272">
        <f>IF(CHOOSE(Рабочий!$AC$19,CHOOSE(Рабочий!$C$19,Рабочий!CZ349,Рабочий!CZ374),CHOOSE(Рабочий!$C$19,Рабочий!AY349,Рабочий!AY374))="","",ROUND(CHOOSE(Рабочий!$AC$19,CHOOSE(Рабочий!$C$19,Рабочий!CZ349,Рабочий!CZ374),CHOOSE(Рабочий!$C$19,Рабочий!AY349,Рабочий!AY374))*(1+'1. Выбор РС'!$I$1)*CHOOSE(Рабочий!$H$19,Рабочий!$I$19,Рабочий!$I$20)*CHOOSE(Рабочий!$L$19,CHOOSE(Рабочий!$P$19,Рабочий!$Q$19,Рабочий!$Q$20,Рабочий!$Q$21),Рабочий!$M$20),0))</f>
        <v>1002</v>
      </c>
      <c r="AY27" s="272">
        <f>IF(CHOOSE(Рабочий!$AC$19,CHOOSE(Рабочий!$C$19,Рабочий!DA349,Рабочий!DA374),CHOOSE(Рабочий!$C$19,Рабочий!AZ349,Рабочий!AZ374))="","",ROUND(CHOOSE(Рабочий!$AC$19,CHOOSE(Рабочий!$C$19,Рабочий!DA349,Рабочий!DA374),CHOOSE(Рабочий!$C$19,Рабочий!AZ349,Рабочий!AZ374))*(1+'1. Выбор РС'!$I$1)*CHOOSE(Рабочий!$H$19,Рабочий!$I$19,Рабочий!$I$20)*CHOOSE(Рабочий!$L$19,CHOOSE(Рабочий!$P$19,Рабочий!$Q$19,Рабочий!$Q$20,Рабочий!$Q$21),Рабочий!$M$20),0))</f>
        <v>1020</v>
      </c>
      <c r="AZ27" s="272">
        <f>IF(CHOOSE(Рабочий!$AC$19,CHOOSE(Рабочий!$C$19,Рабочий!DB349,Рабочий!DB374),CHOOSE(Рабочий!$C$19,Рабочий!BA349,Рабочий!BA374))="","",ROUND(CHOOSE(Рабочий!$AC$19,CHOOSE(Рабочий!$C$19,Рабочий!DB349,Рабочий!DB374),CHOOSE(Рабочий!$C$19,Рабочий!BA349,Рабочий!BA374))*(1+'1. Выбор РС'!$I$1)*CHOOSE(Рабочий!$H$19,Рабочий!$I$19,Рабочий!$I$20)*CHOOSE(Рабочий!$L$19,CHOOSE(Рабочий!$P$19,Рабочий!$Q$19,Рабочий!$Q$20,Рабочий!$Q$21),Рабочий!$M$20),0))</f>
        <v>1027</v>
      </c>
      <c r="BA27" s="210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</row>
    <row r="28" spans="1:70" s="193" customFormat="1">
      <c r="A28" s="212">
        <v>1700</v>
      </c>
      <c r="B28" s="272">
        <f>IF(CHOOSE(Рабочий!$AC$19,CHOOSE(Рабочий!$C$19,Рабочий!BD350,Рабочий!BD375),CHOOSE(Рабочий!$C$19,Рабочий!C350,Рабочий!C375))="","",ROUND(CHOOSE(Рабочий!$AC$19,CHOOSE(Рабочий!$C$19,Рабочий!BD350,Рабочий!BD375),CHOOSE(Рабочий!$C$19,Рабочий!C350,Рабочий!C375))*(1+'1. Выбор РС'!$I$1)*CHOOSE(Рабочий!$H$19,Рабочий!$I$19,Рабочий!$I$20)*CHOOSE(Рабочий!$L$19,CHOOSE(Рабочий!$P$19,Рабочий!$Q$19,Рабочий!$Q$20,Рабочий!$Q$21),Рабочий!$M$20),0))</f>
        <v>218</v>
      </c>
      <c r="C28" s="272">
        <f>IF(CHOOSE(Рабочий!$AC$19,CHOOSE(Рабочий!$C$19,Рабочий!BE350,Рабочий!BE375),CHOOSE(Рабочий!$C$19,Рабочий!D350,Рабочий!D375))="","",ROUND(CHOOSE(Рабочий!$AC$19,CHOOSE(Рабочий!$C$19,Рабочий!BE350,Рабочий!BE375),CHOOSE(Рабочий!$C$19,Рабочий!D350,Рабочий!D375))*(1+'1. Выбор РС'!$I$1)*CHOOSE(Рабочий!$H$19,Рабочий!$I$19,Рабочий!$I$20)*CHOOSE(Рабочий!$L$19,CHOOSE(Рабочий!$P$19,Рабочий!$Q$19,Рабочий!$Q$20,Рабочий!$Q$21),Рабочий!$M$20),0))</f>
        <v>230</v>
      </c>
      <c r="D28" s="272">
        <f>IF(CHOOSE(Рабочий!$AC$19,CHOOSE(Рабочий!$C$19,Рабочий!BF350,Рабочий!BF375),CHOOSE(Рабочий!$C$19,Рабочий!E350,Рабочий!E375))="","",ROUND(CHOOSE(Рабочий!$AC$19,CHOOSE(Рабочий!$C$19,Рабочий!BF350,Рабочий!BF375),CHOOSE(Рабочий!$C$19,Рабочий!E350,Рабочий!E375))*(1+'1. Выбор РС'!$I$1)*CHOOSE(Рабочий!$H$19,Рабочий!$I$19,Рабочий!$I$20)*CHOOSE(Рабочий!$L$19,CHOOSE(Рабочий!$P$19,Рабочий!$Q$19,Рабочий!$Q$20,Рабочий!$Q$21),Рабочий!$M$20),0))</f>
        <v>243</v>
      </c>
      <c r="E28" s="272">
        <f>IF(CHOOSE(Рабочий!$AC$19,CHOOSE(Рабочий!$C$19,Рабочий!BG350,Рабочий!BG375),CHOOSE(Рабочий!$C$19,Рабочий!F350,Рабочий!F375))="","",ROUND(CHOOSE(Рабочий!$AC$19,CHOOSE(Рабочий!$C$19,Рабочий!BG350,Рабочий!BG375),CHOOSE(Рабочий!$C$19,Рабочий!F350,Рабочий!F375))*(1+'1. Выбор РС'!$I$1)*CHOOSE(Рабочий!$H$19,Рабочий!$I$19,Рабочий!$I$20)*CHOOSE(Рабочий!$L$19,CHOOSE(Рабочий!$P$19,Рабочий!$Q$19,Рабочий!$Q$20,Рабочий!$Q$21),Рабочий!$M$20),0))</f>
        <v>256</v>
      </c>
      <c r="F28" s="272">
        <f>IF(CHOOSE(Рабочий!$AC$19,CHOOSE(Рабочий!$C$19,Рабочий!BH350,Рабочий!BH375),CHOOSE(Рабочий!$C$19,Рабочий!G350,Рабочий!G375))="","",ROUND(CHOOSE(Рабочий!$AC$19,CHOOSE(Рабочий!$C$19,Рабочий!BH350,Рабочий!BH375),CHOOSE(Рабочий!$C$19,Рабочий!G350,Рабочий!G375))*(1+'1. Выбор РС'!$I$1)*CHOOSE(Рабочий!$H$19,Рабочий!$I$19,Рабочий!$I$20)*CHOOSE(Рабочий!$L$19,CHOOSE(Рабочий!$P$19,Рабочий!$Q$19,Рабочий!$Q$20,Рабочий!$Q$21),Рабочий!$M$20),0))</f>
        <v>269</v>
      </c>
      <c r="G28" s="272">
        <f>IF(CHOOSE(Рабочий!$AC$19,CHOOSE(Рабочий!$C$19,Рабочий!BI350,Рабочий!BI375),CHOOSE(Рабочий!$C$19,Рабочий!H350,Рабочий!H375))="","",ROUND(CHOOSE(Рабочий!$AC$19,CHOOSE(Рабочий!$C$19,Рабочий!BI350,Рабочий!BI375),CHOOSE(Рабочий!$C$19,Рабочий!H350,Рабочий!H375))*(1+'1. Выбор РС'!$I$1)*CHOOSE(Рабочий!$H$19,Рабочий!$I$19,Рабочий!$I$20)*CHOOSE(Рабочий!$L$19,CHOOSE(Рабочий!$P$19,Рабочий!$Q$19,Рабочий!$Q$20,Рабочий!$Q$21),Рабочий!$M$20),0))</f>
        <v>281</v>
      </c>
      <c r="H28" s="272">
        <f>IF(CHOOSE(Рабочий!$AC$19,CHOOSE(Рабочий!$C$19,Рабочий!BJ350,Рабочий!BJ375),CHOOSE(Рабочий!$C$19,Рабочий!I350,Рабочий!I375))="","",ROUND(CHOOSE(Рабочий!$AC$19,CHOOSE(Рабочий!$C$19,Рабочий!BJ350,Рабочий!BJ375),CHOOSE(Рабочий!$C$19,Рабочий!I350,Рабочий!I375))*(1+'1. Выбор РС'!$I$1)*CHOOSE(Рабочий!$H$19,Рабочий!$I$19,Рабочий!$I$20)*CHOOSE(Рабочий!$L$19,CHOOSE(Рабочий!$P$19,Рабочий!$Q$19,Рабочий!$Q$20,Рабочий!$Q$21),Рабочий!$M$20),0))</f>
        <v>296</v>
      </c>
      <c r="I28" s="272">
        <f>IF(CHOOSE(Рабочий!$AC$19,CHOOSE(Рабочий!$C$19,Рабочий!BK350,Рабочий!BK375),CHOOSE(Рабочий!$C$19,Рабочий!J350,Рабочий!J375))="","",ROUND(CHOOSE(Рабочий!$AC$19,CHOOSE(Рабочий!$C$19,Рабочий!BK350,Рабочий!BK375),CHOOSE(Рабочий!$C$19,Рабочий!J350,Рабочий!J375))*(1+'1. Выбор РС'!$I$1)*CHOOSE(Рабочий!$H$19,Рабочий!$I$19,Рабочий!$I$20)*CHOOSE(Рабочий!$L$19,CHOOSE(Рабочий!$P$19,Рабочий!$Q$19,Рабочий!$Q$20,Рабочий!$Q$21),Рабочий!$M$20),0))</f>
        <v>309</v>
      </c>
      <c r="J28" s="272">
        <f>IF(CHOOSE(Рабочий!$AC$19,CHOOSE(Рабочий!$C$19,Рабочий!BL350,Рабочий!BL375),CHOOSE(Рабочий!$C$19,Рабочий!K350,Рабочий!K375))="","",ROUND(CHOOSE(Рабочий!$AC$19,CHOOSE(Рабочий!$C$19,Рабочий!BL350,Рабочий!BL375),CHOOSE(Рабочий!$C$19,Рабочий!K350,Рабочий!K375))*(1+'1. Выбор РС'!$I$1)*CHOOSE(Рабочий!$H$19,Рабочий!$I$19,Рабочий!$I$20)*CHOOSE(Рабочий!$L$19,CHOOSE(Рабочий!$P$19,Рабочий!$Q$19,Рабочий!$Q$20,Рабочий!$Q$21),Рабочий!$M$20),0))</f>
        <v>321</v>
      </c>
      <c r="K28" s="272">
        <f>IF(CHOOSE(Рабочий!$AC$19,CHOOSE(Рабочий!$C$19,Рабочий!BM350,Рабочий!BM375),CHOOSE(Рабочий!$C$19,Рабочий!L350,Рабочий!L375))="","",ROUND(CHOOSE(Рабочий!$AC$19,CHOOSE(Рабочий!$C$19,Рабочий!BM350,Рабочий!BM375),CHOOSE(Рабочий!$C$19,Рабочий!L350,Рабочий!L375))*(1+'1. Выбор РС'!$I$1)*CHOOSE(Рабочий!$H$19,Рабочий!$I$19,Рабочий!$I$20)*CHOOSE(Рабочий!$L$19,CHOOSE(Рабочий!$P$19,Рабочий!$Q$19,Рабочий!$Q$20,Рабочий!$Q$21),Рабочий!$M$20),0))</f>
        <v>333</v>
      </c>
      <c r="L28" s="272">
        <f>IF(CHOOSE(Рабочий!$AC$19,CHOOSE(Рабочий!$C$19,Рабочий!BN350,Рабочий!BN375),CHOOSE(Рабочий!$C$19,Рабочий!M350,Рабочий!M375))="","",ROUND(CHOOSE(Рабочий!$AC$19,CHOOSE(Рабочий!$C$19,Рабочий!BN350,Рабочий!BN375),CHOOSE(Рабочий!$C$19,Рабочий!M350,Рабочий!M375))*(1+'1. Выбор РС'!$I$1)*CHOOSE(Рабочий!$H$19,Рабочий!$I$19,Рабочий!$I$20)*CHOOSE(Рабочий!$L$19,CHOOSE(Рабочий!$P$19,Рабочий!$Q$19,Рабочий!$Q$20,Рабочий!$Q$21),Рабочий!$M$20),0))</f>
        <v>347</v>
      </c>
      <c r="M28" s="272">
        <f>IF(CHOOSE(Рабочий!$AC$19,CHOOSE(Рабочий!$C$19,Рабочий!BO350,Рабочий!BO375),CHOOSE(Рабочий!$C$19,Рабочий!N350,Рабочий!N375))="","",ROUND(CHOOSE(Рабочий!$AC$19,CHOOSE(Рабочий!$C$19,Рабочий!BO350,Рабочий!BO375),CHOOSE(Рабочий!$C$19,Рабочий!N350,Рабочий!N375))*(1+'1. Выбор РС'!$I$1)*CHOOSE(Рабочий!$H$19,Рабочий!$I$19,Рабочий!$I$20)*CHOOSE(Рабочий!$L$19,CHOOSE(Рабочий!$P$19,Рабочий!$Q$19,Рабочий!$Q$20,Рабочий!$Q$21),Рабочий!$M$20),0))</f>
        <v>361</v>
      </c>
      <c r="N28" s="272">
        <f>IF(CHOOSE(Рабочий!$AC$19,CHOOSE(Рабочий!$C$19,Рабочий!BP350,Рабочий!BP375),CHOOSE(Рабочий!$C$19,Рабочий!O350,Рабочий!O375))="","",ROUND(CHOOSE(Рабочий!$AC$19,CHOOSE(Рабочий!$C$19,Рабочий!BP350,Рабочий!BP375),CHOOSE(Рабочий!$C$19,Рабочий!O350,Рабочий!O375))*(1+'1. Выбор РС'!$I$1)*CHOOSE(Рабочий!$H$19,Рабочий!$I$19,Рабочий!$I$20)*CHOOSE(Рабочий!$L$19,CHOOSE(Рабочий!$P$19,Рабочий!$Q$19,Рабочий!$Q$20,Рабочий!$Q$21),Рабочий!$M$20),0))</f>
        <v>374</v>
      </c>
      <c r="O28" s="272">
        <f>IF(CHOOSE(Рабочий!$AC$19,CHOOSE(Рабочий!$C$19,Рабочий!BQ350,Рабочий!BQ375),CHOOSE(Рабочий!$C$19,Рабочий!P350,Рабочий!P375))="","",ROUND(CHOOSE(Рабочий!$AC$19,CHOOSE(Рабочий!$C$19,Рабочий!BQ350,Рабочий!BQ375),CHOOSE(Рабочий!$C$19,Рабочий!P350,Рабочий!P375))*(1+'1. Выбор РС'!$I$1)*CHOOSE(Рабочий!$H$19,Рабочий!$I$19,Рабочий!$I$20)*CHOOSE(Рабочий!$L$19,CHOOSE(Рабочий!$P$19,Рабочий!$Q$19,Рабочий!$Q$20,Рабочий!$Q$21),Рабочий!$M$20),0))</f>
        <v>387</v>
      </c>
      <c r="P28" s="272">
        <f>IF(CHOOSE(Рабочий!$AC$19,CHOOSE(Рабочий!$C$19,Рабочий!BR350,Рабочий!BR375),CHOOSE(Рабочий!$C$19,Рабочий!Q350,Рабочий!Q375))="","",ROUND(CHOOSE(Рабочий!$AC$19,CHOOSE(Рабочий!$C$19,Рабочий!BR350,Рабочий!BR375),CHOOSE(Рабочий!$C$19,Рабочий!Q350,Рабочий!Q375))*(1+'1. Выбор РС'!$I$1)*CHOOSE(Рабочий!$H$19,Рабочий!$I$19,Рабочий!$I$20)*CHOOSE(Рабочий!$L$19,CHOOSE(Рабочий!$P$19,Рабочий!$Q$19,Рабочий!$Q$20,Рабочий!$Q$21),Рабочий!$M$20),0))</f>
        <v>400</v>
      </c>
      <c r="Q28" s="272">
        <f>IF(CHOOSE(Рабочий!$AC$19,CHOOSE(Рабочий!$C$19,Рабочий!BS350,Рабочий!BS375),CHOOSE(Рабочий!$C$19,Рабочий!R350,Рабочий!R375))="","",ROUND(CHOOSE(Рабочий!$AC$19,CHOOSE(Рабочий!$C$19,Рабочий!BS350,Рабочий!BS375),CHOOSE(Рабочий!$C$19,Рабочий!R350,Рабочий!R375))*(1+'1. Выбор РС'!$I$1)*CHOOSE(Рабочий!$H$19,Рабочий!$I$19,Рабочий!$I$20)*CHOOSE(Рабочий!$L$19,CHOOSE(Рабочий!$P$19,Рабочий!$Q$19,Рабочий!$Q$20,Рабочий!$Q$21),Рабочий!$M$20),0))</f>
        <v>412</v>
      </c>
      <c r="R28" s="272">
        <f>IF(CHOOSE(Рабочий!$AC$19,CHOOSE(Рабочий!$C$19,Рабочий!BT350,Рабочий!BT375),CHOOSE(Рабочий!$C$19,Рабочий!S350,Рабочий!S375))="","",ROUND(CHOOSE(Рабочий!$AC$19,CHOOSE(Рабочий!$C$19,Рабочий!BT350,Рабочий!BT375),CHOOSE(Рабочий!$C$19,Рабочий!S350,Рабочий!S375))*(1+'1. Выбор РС'!$I$1)*CHOOSE(Рабочий!$H$19,Рабочий!$I$19,Рабочий!$I$20)*CHOOSE(Рабочий!$L$19,CHOOSE(Рабочий!$P$19,Рабочий!$Q$19,Рабочий!$Q$20,Рабочий!$Q$21),Рабочий!$M$20),0))</f>
        <v>424</v>
      </c>
      <c r="S28" s="272">
        <f>IF(CHOOSE(Рабочий!$AC$19,CHOOSE(Рабочий!$C$19,Рабочий!BU350,Рабочий!BU375),CHOOSE(Рабочий!$C$19,Рабочий!T350,Рабочий!T375))="","",ROUND(CHOOSE(Рабочий!$AC$19,CHOOSE(Рабочий!$C$19,Рабочий!BU350,Рабочий!BU375),CHOOSE(Рабочий!$C$19,Рабочий!T350,Рабочий!T375))*(1+'1. Выбор РС'!$I$1)*CHOOSE(Рабочий!$H$19,Рабочий!$I$19,Рабочий!$I$20)*CHOOSE(Рабочий!$L$19,CHOOSE(Рабочий!$P$19,Рабочий!$Q$19,Рабочий!$Q$20,Рабочий!$Q$21),Рабочий!$M$20),0))</f>
        <v>436</v>
      </c>
      <c r="T28" s="272">
        <f>IF(CHOOSE(Рабочий!$AC$19,CHOOSE(Рабочий!$C$19,Рабочий!BV350,Рабочий!BV375),CHOOSE(Рабочий!$C$19,Рабочий!U350,Рабочий!U375))="","",ROUND(CHOOSE(Рабочий!$AC$19,CHOOSE(Рабочий!$C$19,Рабочий!BV350,Рабочий!BV375),CHOOSE(Рабочий!$C$19,Рабочий!U350,Рабочий!U375))*(1+'1. Выбор РС'!$I$1)*CHOOSE(Рабочий!$H$19,Рабочий!$I$19,Рабочий!$I$20)*CHOOSE(Рабочий!$L$19,CHOOSE(Рабочий!$P$19,Рабочий!$Q$19,Рабочий!$Q$20,Рабочий!$Q$21),Рабочий!$M$20),0))</f>
        <v>452</v>
      </c>
      <c r="U28" s="272">
        <f>IF(CHOOSE(Рабочий!$AC$19,CHOOSE(Рабочий!$C$19,Рабочий!BW350,Рабочий!BW375),CHOOSE(Рабочий!$C$19,Рабочий!V350,Рабочий!V375))="","",ROUND(CHOOSE(Рабочий!$AC$19,CHOOSE(Рабочий!$C$19,Рабочий!BW350,Рабочий!BW375),CHOOSE(Рабочий!$C$19,Рабочий!V350,Рабочий!V375))*(1+'1. Выбор РС'!$I$1)*CHOOSE(Рабочий!$H$19,Рабочий!$I$19,Рабочий!$I$20)*CHOOSE(Рабочий!$L$19,CHOOSE(Рабочий!$P$19,Рабочий!$Q$19,Рабочий!$Q$20,Рабочий!$Q$21),Рабочий!$M$20),0))</f>
        <v>463</v>
      </c>
      <c r="V28" s="272">
        <f>IF(CHOOSE(Рабочий!$AC$19,CHOOSE(Рабочий!$C$19,Рабочий!BX350,Рабочий!BX375),CHOOSE(Рабочий!$C$19,Рабочий!W350,Рабочий!W375))="","",ROUND(CHOOSE(Рабочий!$AC$19,CHOOSE(Рабочий!$C$19,Рабочий!BX350,Рабочий!BX375),CHOOSE(Рабочий!$C$19,Рабочий!W350,Рабочий!W375))*(1+'1. Выбор РС'!$I$1)*CHOOSE(Рабочий!$H$19,Рабочий!$I$19,Рабочий!$I$20)*CHOOSE(Рабочий!$L$19,CHOOSE(Рабочий!$P$19,Рабочий!$Q$19,Рабочий!$Q$20,Рабочий!$Q$21),Рабочий!$M$20),0))</f>
        <v>479</v>
      </c>
      <c r="W28" s="272">
        <f>IF(CHOOSE(Рабочий!$AC$19,CHOOSE(Рабочий!$C$19,Рабочий!BY350,Рабочий!BY375),CHOOSE(Рабочий!$C$19,Рабочий!X350,Рабочий!X375))="","",ROUND(CHOOSE(Рабочий!$AC$19,CHOOSE(Рабочий!$C$19,Рабочий!BY350,Рабочий!BY375),CHOOSE(Рабочий!$C$19,Рабочий!X350,Рабочий!X375))*(1+'1. Выбор РС'!$I$1)*CHOOSE(Рабочий!$H$19,Рабочий!$I$19,Рабочий!$I$20)*CHOOSE(Рабочий!$L$19,CHOOSE(Рабочий!$P$19,Рабочий!$Q$19,Рабочий!$Q$20,Рабочий!$Q$21),Рабочий!$M$20),0))</f>
        <v>490</v>
      </c>
      <c r="X28" s="272">
        <f>IF(CHOOSE(Рабочий!$AC$19,CHOOSE(Рабочий!$C$19,Рабочий!BZ350,Рабочий!BZ375),CHOOSE(Рабочий!$C$19,Рабочий!Y350,Рабочий!Y375))="","",ROUND(CHOOSE(Рабочий!$AC$19,CHOOSE(Рабочий!$C$19,Рабочий!BZ350,Рабочий!BZ375),CHOOSE(Рабочий!$C$19,Рабочий!Y350,Рабочий!Y375))*(1+'1. Выбор РС'!$I$1)*CHOOSE(Рабочий!$H$19,Рабочий!$I$19,Рабочий!$I$20)*CHOOSE(Рабочий!$L$19,CHOOSE(Рабочий!$P$19,Рабочий!$Q$19,Рабочий!$Q$20,Рабочий!$Q$21),Рабочий!$M$20),0))</f>
        <v>500</v>
      </c>
      <c r="Y28" s="272">
        <f>IF(CHOOSE(Рабочий!$AC$19,CHOOSE(Рабочий!$C$19,Рабочий!CA350,Рабочий!CA375),CHOOSE(Рабочий!$C$19,Рабочий!Z350,Рабочий!Z375))="","",ROUND(CHOOSE(Рабочий!$AC$19,CHOOSE(Рабочий!$C$19,Рабочий!CA350,Рабочий!CA375),CHOOSE(Рабочий!$C$19,Рабочий!Z350,Рабочий!Z375))*(1+'1. Выбор РС'!$I$1)*CHOOSE(Рабочий!$H$19,Рабочий!$I$19,Рабочий!$I$20)*CHOOSE(Рабочий!$L$19,CHOOSE(Рабочий!$P$19,Рабочий!$Q$19,Рабочий!$Q$20,Рабочий!$Q$21),Рабочий!$M$20),0))</f>
        <v>516</v>
      </c>
      <c r="Z28" s="272">
        <f>IF(CHOOSE(Рабочий!$AC$19,CHOOSE(Рабочий!$C$19,Рабочий!CB350,Рабочий!CB375),CHOOSE(Рабочий!$C$19,Рабочий!AA350,Рабочий!AA375))="","",ROUND(CHOOSE(Рабочий!$AC$19,CHOOSE(Рабочий!$C$19,Рабочий!CB350,Рабочий!CB375),CHOOSE(Рабочий!$C$19,Рабочий!AA350,Рабочий!AA375))*(1+'1. Выбор РС'!$I$1)*CHOOSE(Рабочий!$H$19,Рабочий!$I$19,Рабочий!$I$20)*CHOOSE(Рабочий!$L$19,CHOOSE(Рабочий!$P$19,Рабочий!$Q$19,Рабочий!$Q$20,Рабочий!$Q$21),Рабочий!$M$20),0))</f>
        <v>532</v>
      </c>
      <c r="AA28" s="272">
        <f>IF(CHOOSE(Рабочий!$AC$19,CHOOSE(Рабочий!$C$19,Рабочий!CC350,Рабочий!CC375),CHOOSE(Рабочий!$C$19,Рабочий!AB350,Рабочий!AB375))="","",ROUND(CHOOSE(Рабочий!$AC$19,CHOOSE(Рабочий!$C$19,Рабочий!CC350,Рабочий!CC375),CHOOSE(Рабочий!$C$19,Рабочий!AB350,Рабочий!AB375))*(1+'1. Выбор РС'!$I$1)*CHOOSE(Рабочий!$H$19,Рабочий!$I$19,Рабочий!$I$20)*CHOOSE(Рабочий!$L$19,CHOOSE(Рабочий!$P$19,Рабочий!$Q$19,Рабочий!$Q$20,Рабочий!$Q$21),Рабочий!$M$20),0))</f>
        <v>541</v>
      </c>
      <c r="AB28" s="272">
        <f>IF(CHOOSE(Рабочий!$AC$19,CHOOSE(Рабочий!$C$19,Рабочий!CD350,Рабочий!CD375),CHOOSE(Рабочий!$C$19,Рабочий!AC350,Рабочий!AC375))="","",ROUND(CHOOSE(Рабочий!$AC$19,CHOOSE(Рабочий!$C$19,Рабочий!CD350,Рабочий!CD375),CHOOSE(Рабочий!$C$19,Рабочий!AC350,Рабочий!AC375))*(1+'1. Выбор РС'!$I$1)*CHOOSE(Рабочий!$H$19,Рабочий!$I$19,Рабочий!$I$20)*CHOOSE(Рабочий!$L$19,CHOOSE(Рабочий!$P$19,Рабочий!$Q$19,Рабочий!$Q$20,Рабочий!$Q$21),Рабочий!$M$20),0))</f>
        <v>569</v>
      </c>
      <c r="AC28" s="272">
        <f>IF(CHOOSE(Рабочий!$AC$19,CHOOSE(Рабочий!$C$19,Рабочий!CE350,Рабочий!CE375),CHOOSE(Рабочий!$C$19,Рабочий!AD350,Рабочий!AD375))="","",ROUND(CHOOSE(Рабочий!$AC$19,CHOOSE(Рабочий!$C$19,Рабочий!CE350,Рабочий!CE375),CHOOSE(Рабочий!$C$19,Рабочий!AD350,Рабочий!AD375))*(1+'1. Выбор РС'!$I$1)*CHOOSE(Рабочий!$H$19,Рабочий!$I$19,Рабочий!$I$20)*CHOOSE(Рабочий!$L$19,CHOOSE(Рабочий!$P$19,Рабочий!$Q$19,Рабочий!$Q$20,Рабочий!$Q$21),Рабочий!$M$20),0))</f>
        <v>585</v>
      </c>
      <c r="AD28" s="272">
        <f>IF(CHOOSE(Рабочий!$AC$19,CHOOSE(Рабочий!$C$19,Рабочий!CF350,Рабочий!CF375),CHOOSE(Рабочий!$C$19,Рабочий!AE350,Рабочий!AE375))="","",ROUND(CHOOSE(Рабочий!$AC$19,CHOOSE(Рабочий!$C$19,Рабочий!CF350,Рабочий!CF375),CHOOSE(Рабочий!$C$19,Рабочий!AE350,Рабочий!AE375))*(1+'1. Выбор РС'!$I$1)*CHOOSE(Рабочий!$H$19,Рабочий!$I$19,Рабочий!$I$20)*CHOOSE(Рабочий!$L$19,CHOOSE(Рабочий!$P$19,Рабочий!$Q$19,Рабочий!$Q$20,Рабочий!$Q$21),Рабочий!$M$20),0))</f>
        <v>594</v>
      </c>
      <c r="AE28" s="272">
        <f>IF(CHOOSE(Рабочий!$AC$19,CHOOSE(Рабочий!$C$19,Рабочий!CG350,Рабочий!CG375),CHOOSE(Рабочий!$C$19,Рабочий!AF350,Рабочий!AF375))="","",ROUND(CHOOSE(Рабочий!$AC$19,CHOOSE(Рабочий!$C$19,Рабочий!CG350,Рабочий!CG375),CHOOSE(Рабочий!$C$19,Рабочий!AF350,Рабочий!AF375))*(1+'1. Выбор РС'!$I$1)*CHOOSE(Рабочий!$H$19,Рабочий!$I$19,Рабочий!$I$20)*CHOOSE(Рабочий!$L$19,CHOOSE(Рабочий!$P$19,Рабочий!$Q$19,Рабочий!$Q$20,Рабочий!$Q$21),Рабочий!$M$20),0))</f>
        <v>610</v>
      </c>
      <c r="AF28" s="272">
        <f>IF(CHOOSE(Рабочий!$AC$19,CHOOSE(Рабочий!$C$19,Рабочий!CH350,Рабочий!CH375),CHOOSE(Рабочий!$C$19,Рабочий!AG350,Рабочий!AG375))="","",ROUND(CHOOSE(Рабочий!$AC$19,CHOOSE(Рабочий!$C$19,Рабочий!CH350,Рабочий!CH375),CHOOSE(Рабочий!$C$19,Рабочий!AG350,Рабочий!AG375))*(1+'1. Выбор РС'!$I$1)*CHOOSE(Рабочий!$H$19,Рабочий!$I$19,Рабочий!$I$20)*CHOOSE(Рабочий!$L$19,CHOOSE(Рабочий!$P$19,Рабочий!$Q$19,Рабочий!$Q$20,Рабочий!$Q$21),Рабочий!$M$20),0))</f>
        <v>619</v>
      </c>
      <c r="AG28" s="272">
        <f>IF(CHOOSE(Рабочий!$AC$19,CHOOSE(Рабочий!$C$19,Рабочий!CI350,Рабочий!CI375),CHOOSE(Рабочий!$C$19,Рабочий!AH350,Рабочий!AH375))="","",ROUND(CHOOSE(Рабочий!$AC$19,CHOOSE(Рабочий!$C$19,Рабочий!CI350,Рабочий!CI375),CHOOSE(Рабочий!$C$19,Рабочий!AH350,Рабочий!AH375))*(1+'1. Выбор РС'!$I$1)*CHOOSE(Рабочий!$H$19,Рабочий!$I$19,Рабочий!$I$20)*CHOOSE(Рабочий!$L$19,CHOOSE(Рабочий!$P$19,Рабочий!$Q$19,Рабочий!$Q$20,Рабочий!$Q$21),Рабочий!$M$20),0))</f>
        <v>634</v>
      </c>
      <c r="AH28" s="272">
        <f>IF(CHOOSE(Рабочий!$AC$19,CHOOSE(Рабочий!$C$19,Рабочий!CJ350,Рабочий!CJ375),CHOOSE(Рабочий!$C$19,Рабочий!AI350,Рабочий!AI375))="","",ROUND(CHOOSE(Рабочий!$AC$19,CHOOSE(Рабочий!$C$19,Рабочий!CJ350,Рабочий!CJ375),CHOOSE(Рабочий!$C$19,Рабочий!AI350,Рабочий!AI375))*(1+'1. Выбор РС'!$I$1)*CHOOSE(Рабочий!$H$19,Рабочий!$I$19,Рабочий!$I$20)*CHOOSE(Рабочий!$L$19,CHOOSE(Рабочий!$P$19,Рабочий!$Q$19,Рабочий!$Q$20,Рабочий!$Q$21),Рабочий!$M$20),0))</f>
        <v>650</v>
      </c>
      <c r="AI28" s="272">
        <f>IF(CHOOSE(Рабочий!$AC$19,CHOOSE(Рабочий!$C$19,Рабочий!CK350,Рабочий!CK375),CHOOSE(Рабочий!$C$19,Рабочий!AJ350,Рабочий!AJ375))="","",ROUND(CHOOSE(Рабочий!$AC$19,CHOOSE(Рабочий!$C$19,Рабочий!CK350,Рабочий!CK375),CHOOSE(Рабочий!$C$19,Рабочий!AJ350,Рабочий!AJ375))*(1+'1. Выбор РС'!$I$1)*CHOOSE(Рабочий!$H$19,Рабочий!$I$19,Рабочий!$I$20)*CHOOSE(Рабочий!$L$19,CHOOSE(Рабочий!$P$19,Рабочий!$Q$19,Рабочий!$Q$20,Рабочий!$Q$21),Рабочий!$M$20),0))</f>
        <v>658</v>
      </c>
      <c r="AJ28" s="272">
        <f>IF(CHOOSE(Рабочий!$AC$19,CHOOSE(Рабочий!$C$19,Рабочий!CL350,Рабочий!CL375),CHOOSE(Рабочий!$C$19,Рабочий!AK350,Рабочий!AK375))="","",ROUND(CHOOSE(Рабочий!$AC$19,CHOOSE(Рабочий!$C$19,Рабочий!CL350,Рабочий!CL375),CHOOSE(Рабочий!$C$19,Рабочий!AK350,Рабочий!AK375))*(1+'1. Выбор РС'!$I$1)*CHOOSE(Рабочий!$H$19,Рабочий!$I$19,Рабочий!$I$20)*CHOOSE(Рабочий!$L$19,CHOOSE(Рабочий!$P$19,Рабочий!$Q$19,Рабочий!$Q$20,Рабочий!$Q$21),Рабочий!$M$20),0))</f>
        <v>673</v>
      </c>
      <c r="AK28" s="272">
        <f>IF(CHOOSE(Рабочий!$AC$19,CHOOSE(Рабочий!$C$19,Рабочий!CM350,Рабочий!CM375),CHOOSE(Рабочий!$C$19,Рабочий!AL350,Рабочий!AL375))="","",ROUND(CHOOSE(Рабочий!$AC$19,CHOOSE(Рабочий!$C$19,Рабочий!CM350,Рабочий!CM375),CHOOSE(Рабочий!$C$19,Рабочий!AL350,Рабочий!AL375))*(1+'1. Выбор РС'!$I$1)*CHOOSE(Рабочий!$H$19,Рабочий!$I$19,Рабочий!$I$20)*CHOOSE(Рабочий!$L$19,CHOOSE(Рабочий!$P$19,Рабочий!$Q$19,Рабочий!$Q$20,Рабочий!$Q$21),Рабочий!$M$20),0))</f>
        <v>689</v>
      </c>
      <c r="AL28" s="272">
        <f>IF(CHOOSE(Рабочий!$AC$19,CHOOSE(Рабочий!$C$19,Рабочий!CN350,Рабочий!CN375),CHOOSE(Рабочий!$C$19,Рабочий!AM350,Рабочий!AM375))="","",ROUND(CHOOSE(Рабочий!$AC$19,CHOOSE(Рабочий!$C$19,Рабочий!CN350,Рабочий!CN375),CHOOSE(Рабочий!$C$19,Рабочий!AM350,Рабочий!AM375))*(1+'1. Выбор РС'!$I$1)*CHOOSE(Рабочий!$H$19,Рабочий!$I$19,Рабочий!$I$20)*CHOOSE(Рабочий!$L$19,CHOOSE(Рабочий!$P$19,Рабочий!$Q$19,Рабочий!$Q$20,Рабочий!$Q$21),Рабочий!$M$20),0))</f>
        <v>696</v>
      </c>
      <c r="AM28" s="272">
        <f>IF(CHOOSE(Рабочий!$AC$19,CHOOSE(Рабочий!$C$19,Рабочий!CO350,Рабочий!CO375),CHOOSE(Рабочий!$C$19,Рабочий!AN350,Рабочий!AN375))="","",ROUND(CHOOSE(Рабочий!$AC$19,CHOOSE(Рабочий!$C$19,Рабочий!CO350,Рабочий!CO375),CHOOSE(Рабочий!$C$19,Рабочий!AN350,Рабочий!AN375))*(1+'1. Выбор РС'!$I$1)*CHOOSE(Рабочий!$H$19,Рабочий!$I$19,Рабочий!$I$20)*CHOOSE(Рабочий!$L$19,CHOOSE(Рабочий!$P$19,Рабочий!$Q$19,Рабочий!$Q$20,Рабочий!$Q$21),Рабочий!$M$20),0))</f>
        <v>711</v>
      </c>
      <c r="AN28" s="272">
        <f>IF(CHOOSE(Рабочий!$AC$19,CHOOSE(Рабочий!$C$19,Рабочий!CP350,Рабочий!CP375),CHOOSE(Рабочий!$C$19,Рабочий!AO350,Рабочий!AO375))="","",ROUND(CHOOSE(Рабочий!$AC$19,CHOOSE(Рабочий!$C$19,Рабочий!CP350,Рабочий!CP375),CHOOSE(Рабочий!$C$19,Рабочий!AO350,Рабочий!AO375))*(1+'1. Выбор РС'!$I$1)*CHOOSE(Рабочий!$H$19,Рабочий!$I$19,Рабочий!$I$20)*CHOOSE(Рабочий!$L$19,CHOOSE(Рабочий!$P$19,Рабочий!$Q$19,Рабочий!$Q$20,Рабочий!$Q$21),Рабочий!$M$20),0))</f>
        <v>889</v>
      </c>
      <c r="AO28" s="272">
        <f>IF(CHOOSE(Рабочий!$AC$19,CHOOSE(Рабочий!$C$19,Рабочий!CQ350,Рабочий!CQ375),CHOOSE(Рабочий!$C$19,Рабочий!AP350,Рабочий!AP375))="","",ROUND(CHOOSE(Рабочий!$AC$19,CHOOSE(Рабочий!$C$19,Рабочий!CQ350,Рабочий!CQ375),CHOOSE(Рабочий!$C$19,Рабочий!AP350,Рабочий!AP375))*(1+'1. Выбор РС'!$I$1)*CHOOSE(Рабочий!$H$19,Рабочий!$I$19,Рабочий!$I$20)*CHOOSE(Рабочий!$L$19,CHOOSE(Рабочий!$P$19,Рабочий!$Q$19,Рабочий!$Q$20,Рабочий!$Q$21),Рабочий!$M$20),0))</f>
        <v>900</v>
      </c>
      <c r="AP28" s="272">
        <f>IF(CHOOSE(Рабочий!$AC$19,CHOOSE(Рабочий!$C$19,Рабочий!CR350,Рабочий!CR375),CHOOSE(Рабочий!$C$19,Рабочий!AQ350,Рабочий!AQ375))="","",ROUND(CHOOSE(Рабочий!$AC$19,CHOOSE(Рабочий!$C$19,Рабочий!CR350,Рабочий!CR375),CHOOSE(Рабочий!$C$19,Рабочий!AQ350,Рабочий!AQ375))*(1+'1. Выбор РС'!$I$1)*CHOOSE(Рабочий!$H$19,Рабочий!$I$19,Рабочий!$I$20)*CHOOSE(Рабочий!$L$19,CHOOSE(Рабочий!$P$19,Рабочий!$Q$19,Рабочий!$Q$20,Рабочий!$Q$21),Рабочий!$M$20),0))</f>
        <v>918</v>
      </c>
      <c r="AQ28" s="272">
        <f>IF(CHOOSE(Рабочий!$AC$19,CHOOSE(Рабочий!$C$19,Рабочий!CS350,Рабочий!CS375),CHOOSE(Рабочий!$C$19,Рабочий!AR350,Рабочий!AR375))="","",ROUND(CHOOSE(Рабочий!$AC$19,CHOOSE(Рабочий!$C$19,Рабочий!CS350,Рабочий!CS375),CHOOSE(Рабочий!$C$19,Рабочий!AR350,Рабочий!AR375))*(1+'1. Выбор РС'!$I$1)*CHOOSE(Рабочий!$H$19,Рабочий!$I$19,Рабочий!$I$20)*CHOOSE(Рабочий!$L$19,CHOOSE(Рабочий!$P$19,Рабочий!$Q$19,Рабочий!$Q$20,Рабочий!$Q$21),Рабочий!$M$20),0))</f>
        <v>936</v>
      </c>
      <c r="AR28" s="272">
        <f>IF(CHOOSE(Рабочий!$AC$19,CHOOSE(Рабочий!$C$19,Рабочий!CT350,Рабочий!CT375),CHOOSE(Рабочий!$C$19,Рабочий!AS350,Рабочий!AS375))="","",ROUND(CHOOSE(Рабочий!$AC$19,CHOOSE(Рабочий!$C$19,Рабочий!CT350,Рабочий!CT375),CHOOSE(Рабочий!$C$19,Рабочий!AS350,Рабочий!AS375))*(1+'1. Выбор РС'!$I$1)*CHOOSE(Рабочий!$H$19,Рабочий!$I$19,Рабочий!$I$20)*CHOOSE(Рабочий!$L$19,CHOOSE(Рабочий!$P$19,Рабочий!$Q$19,Рабочий!$Q$20,Рабочий!$Q$21),Рабочий!$M$20),0))</f>
        <v>955</v>
      </c>
      <c r="AS28" s="272">
        <f>IF(CHOOSE(Рабочий!$AC$19,CHOOSE(Рабочий!$C$19,Рабочий!CU350,Рабочий!CU375),CHOOSE(Рабочий!$C$19,Рабочий!AT350,Рабочий!AT375))="","",ROUND(CHOOSE(Рабочий!$AC$19,CHOOSE(Рабочий!$C$19,Рабочий!CU350,Рабочий!CU375),CHOOSE(Рабочий!$C$19,Рабочий!AT350,Рабочий!AT375))*(1+'1. Выбор РС'!$I$1)*CHOOSE(Рабочий!$H$19,Рабочий!$I$19,Рабочий!$I$20)*CHOOSE(Рабочий!$L$19,CHOOSE(Рабочий!$P$19,Рабочий!$Q$19,Рабочий!$Q$20,Рабочий!$Q$21),Рабочий!$M$20),0))</f>
        <v>964</v>
      </c>
      <c r="AT28" s="272">
        <f>IF(CHOOSE(Рабочий!$AC$19,CHOOSE(Рабочий!$C$19,Рабочий!CV350,Рабочий!CV375),CHOOSE(Рабочий!$C$19,Рабочий!AU350,Рабочий!AU375))="","",ROUND(CHOOSE(Рабочий!$AC$19,CHOOSE(Рабочий!$C$19,Рабочий!CV350,Рабочий!CV375),CHOOSE(Рабочий!$C$19,Рабочий!AU350,Рабочий!AU375))*(1+'1. Выбор РС'!$I$1)*CHOOSE(Рабочий!$H$19,Рабочий!$I$19,Рабочий!$I$20)*CHOOSE(Рабочий!$L$19,CHOOSE(Рабочий!$P$19,Рабочий!$Q$19,Рабочий!$Q$20,Рабочий!$Q$21),Рабочий!$M$20),0))</f>
        <v>982</v>
      </c>
      <c r="AU28" s="272">
        <f>IF(CHOOSE(Рабочий!$AC$19,CHOOSE(Рабочий!$C$19,Рабочий!CW350,Рабочий!CW375),CHOOSE(Рабочий!$C$19,Рабочий!AV350,Рабочий!AV375))="","",ROUND(CHOOSE(Рабочий!$AC$19,CHOOSE(Рабочий!$C$19,Рабочий!CW350,Рабочий!CW375),CHOOSE(Рабочий!$C$19,Рабочий!AV350,Рабочий!AV375))*(1+'1. Выбор РС'!$I$1)*CHOOSE(Рабочий!$H$19,Рабочий!$I$19,Рабочий!$I$20)*CHOOSE(Рабочий!$L$19,CHOOSE(Рабочий!$P$19,Рабочий!$Q$19,Рабочий!$Q$20,Рабочий!$Q$21),Рабочий!$M$20),0))</f>
        <v>1000</v>
      </c>
      <c r="AV28" s="272">
        <f>IF(CHOOSE(Рабочий!$AC$19,CHOOSE(Рабочий!$C$19,Рабочий!CX350,Рабочий!CX375),CHOOSE(Рабочий!$C$19,Рабочий!AW350,Рабочий!AW375))="","",ROUND(CHOOSE(Рабочий!$AC$19,CHOOSE(Рабочий!$C$19,Рабочий!CX350,Рабочий!CX375),CHOOSE(Рабочий!$C$19,Рабочий!AW350,Рабочий!AW375))*(1+'1. Выбор РС'!$I$1)*CHOOSE(Рабочий!$H$19,Рабочий!$I$19,Рабочий!$I$20)*CHOOSE(Рабочий!$L$19,CHOOSE(Рабочий!$P$19,Рабочий!$Q$19,Рабочий!$Q$20,Рабочий!$Q$21),Рабочий!$M$20),0))</f>
        <v>1019</v>
      </c>
      <c r="AW28" s="272">
        <f>IF(CHOOSE(Рабочий!$AC$19,CHOOSE(Рабочий!$C$19,Рабочий!CY350,Рабочий!CY375),CHOOSE(Рабочий!$C$19,Рабочий!AX350,Рабочий!AX375))="","",ROUND(CHOOSE(Рабочий!$AC$19,CHOOSE(Рабочий!$C$19,Рабочий!CY350,Рабочий!CY375),CHOOSE(Рабочий!$C$19,Рабочий!AX350,Рабочий!AX375))*(1+'1. Выбор РС'!$I$1)*CHOOSE(Рабочий!$H$19,Рабочий!$I$19,Рабочий!$I$20)*CHOOSE(Рабочий!$L$19,CHOOSE(Рабочий!$P$19,Рабочий!$Q$19,Рабочий!$Q$20,Рабочий!$Q$21),Рабочий!$M$20),0))</f>
        <v>1037</v>
      </c>
      <c r="AX28" s="272">
        <f>IF(CHOOSE(Рабочий!$AC$19,CHOOSE(Рабочий!$C$19,Рабочий!CZ350,Рабочий!CZ375),CHOOSE(Рабочий!$C$19,Рабочий!AY350,Рабочий!AY375))="","",ROUND(CHOOSE(Рабочий!$AC$19,CHOOSE(Рабочий!$C$19,Рабочий!CZ350,Рабочий!CZ375),CHOOSE(Рабочий!$C$19,Рабочий!AY350,Рабочий!AY375))*(1+'1. Выбор РС'!$I$1)*CHOOSE(Рабочий!$H$19,Рабочий!$I$19,Рабочий!$I$20)*CHOOSE(Рабочий!$L$19,CHOOSE(Рабочий!$P$19,Рабочий!$Q$19,Рабочий!$Q$20,Рабочий!$Q$21),Рабочий!$M$20),0))</f>
        <v>1045</v>
      </c>
      <c r="AY28" s="272">
        <f>IF(CHOOSE(Рабочий!$AC$19,CHOOSE(Рабочий!$C$19,Рабочий!DA350,Рабочий!DA375),CHOOSE(Рабочий!$C$19,Рабочий!AZ350,Рабочий!AZ375))="","",ROUND(CHOOSE(Рабочий!$AC$19,CHOOSE(Рабочий!$C$19,Рабочий!DA350,Рабочий!DA375),CHOOSE(Рабочий!$C$19,Рабочий!AZ350,Рабочий!AZ375))*(1+'1. Выбор РС'!$I$1)*CHOOSE(Рабочий!$H$19,Рабочий!$I$19,Рабочий!$I$20)*CHOOSE(Рабочий!$L$19,CHOOSE(Рабочий!$P$19,Рабочий!$Q$19,Рабочий!$Q$20,Рабочий!$Q$21),Рабочий!$M$20),0))</f>
        <v>1063</v>
      </c>
      <c r="AZ28" s="272">
        <f>IF(CHOOSE(Рабочий!$AC$19,CHOOSE(Рабочий!$C$19,Рабочий!DB350,Рабочий!DB375),CHOOSE(Рабочий!$C$19,Рабочий!BA350,Рабочий!BA375))="","",ROUND(CHOOSE(Рабочий!$AC$19,CHOOSE(Рабочий!$C$19,Рабочий!DB350,Рабочий!DB375),CHOOSE(Рабочий!$C$19,Рабочий!BA350,Рабочий!BA375))*(1+'1. Выбор РС'!$I$1)*CHOOSE(Рабочий!$H$19,Рабочий!$I$19,Рабочий!$I$20)*CHOOSE(Рабочий!$L$19,CHOOSE(Рабочий!$P$19,Рабочий!$Q$19,Рабочий!$Q$20,Рабочий!$Q$21),Рабочий!$M$20),0))</f>
        <v>1081</v>
      </c>
      <c r="BA28" s="210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</row>
    <row r="29" spans="1:70" s="193" customFormat="1">
      <c r="A29" s="212">
        <v>1800</v>
      </c>
      <c r="B29" s="272">
        <f>IF(CHOOSE(Рабочий!$AC$19,CHOOSE(Рабочий!$C$19,Рабочий!BD351,Рабочий!BD376),CHOOSE(Рабочий!$C$19,Рабочий!C351,Рабочий!C376))="","",ROUND(CHOOSE(Рабочий!$AC$19,CHOOSE(Рабочий!$C$19,Рабочий!BD351,Рабочий!BD376),CHOOSE(Рабочий!$C$19,Рабочий!C351,Рабочий!C376))*(1+'1. Выбор РС'!$I$1)*CHOOSE(Рабочий!$H$19,Рабочий!$I$19,Рабочий!$I$20)*CHOOSE(Рабочий!$L$19,CHOOSE(Рабочий!$P$19,Рабочий!$Q$19,Рабочий!$Q$20,Рабочий!$Q$21),Рабочий!$M$20),0))</f>
        <v>223</v>
      </c>
      <c r="C29" s="272">
        <f>IF(CHOOSE(Рабочий!$AC$19,CHOOSE(Рабочий!$C$19,Рабочий!BE351,Рабочий!BE376),CHOOSE(Рабочий!$C$19,Рабочий!D351,Рабочий!D376))="","",ROUND(CHOOSE(Рабочий!$AC$19,CHOOSE(Рабочий!$C$19,Рабочий!BE351,Рабочий!BE376),CHOOSE(Рабочий!$C$19,Рабочий!D351,Рабочий!D376))*(1+'1. Выбор РС'!$I$1)*CHOOSE(Рабочий!$H$19,Рабочий!$I$19,Рабочий!$I$20)*CHOOSE(Рабочий!$L$19,CHOOSE(Рабочий!$P$19,Рабочий!$Q$19,Рабочий!$Q$20,Рабочий!$Q$21),Рабочий!$M$20),0))</f>
        <v>236</v>
      </c>
      <c r="D29" s="272">
        <f>IF(CHOOSE(Рабочий!$AC$19,CHOOSE(Рабочий!$C$19,Рабочий!BF351,Рабочий!BF376),CHOOSE(Рабочий!$C$19,Рабочий!E351,Рабочий!E376))="","",ROUND(CHOOSE(Рабочий!$AC$19,CHOOSE(Рабочий!$C$19,Рабочий!BF351,Рабочий!BF376),CHOOSE(Рабочий!$C$19,Рабочий!E351,Рабочий!E376))*(1+'1. Выбор РС'!$I$1)*CHOOSE(Рабочий!$H$19,Рабочий!$I$19,Рабочий!$I$20)*CHOOSE(Рабочий!$L$19,CHOOSE(Рабочий!$P$19,Рабочий!$Q$19,Рабочий!$Q$20,Рабочий!$Q$21),Рабочий!$M$20),0))</f>
        <v>251</v>
      </c>
      <c r="E29" s="272">
        <f>IF(CHOOSE(Рабочий!$AC$19,CHOOSE(Рабочий!$C$19,Рабочий!BG351,Рабочий!BG376),CHOOSE(Рабочий!$C$19,Рабочий!F351,Рабочий!F376))="","",ROUND(CHOOSE(Рабочий!$AC$19,CHOOSE(Рабочий!$C$19,Рабочий!BG351,Рабочий!BG376),CHOOSE(Рабочий!$C$19,Рабочий!F351,Рабочий!F376))*(1+'1. Выбор РС'!$I$1)*CHOOSE(Рабочий!$H$19,Рабочий!$I$19,Рабочий!$I$20)*CHOOSE(Рабочий!$L$19,CHOOSE(Рабочий!$P$19,Рабочий!$Q$19,Рабочий!$Q$20,Рабочий!$Q$21),Рабочий!$M$20),0))</f>
        <v>264</v>
      </c>
      <c r="F29" s="272">
        <f>IF(CHOOSE(Рабочий!$AC$19,CHOOSE(Рабочий!$C$19,Рабочий!BH351,Рабочий!BH376),CHOOSE(Рабочий!$C$19,Рабочий!G351,Рабочий!G376))="","",ROUND(CHOOSE(Рабочий!$AC$19,CHOOSE(Рабочий!$C$19,Рабочий!BH351,Рабочий!BH376),CHOOSE(Рабочий!$C$19,Рабочий!G351,Рабочий!G376))*(1+'1. Выбор РС'!$I$1)*CHOOSE(Рабочий!$H$19,Рабочий!$I$19,Рабочий!$I$20)*CHOOSE(Рабочий!$L$19,CHOOSE(Рабочий!$P$19,Рабочий!$Q$19,Рабочий!$Q$20,Рабочий!$Q$21),Рабочий!$M$20),0))</f>
        <v>277</v>
      </c>
      <c r="G29" s="272">
        <f>IF(CHOOSE(Рабочий!$AC$19,CHOOSE(Рабочий!$C$19,Рабочий!BI351,Рабочий!BI376),CHOOSE(Рабочий!$C$19,Рабочий!H351,Рабочий!H376))="","",ROUND(CHOOSE(Рабочий!$AC$19,CHOOSE(Рабочий!$C$19,Рабочий!BI351,Рабочий!BI376),CHOOSE(Рабочий!$C$19,Рабочий!H351,Рабочий!H376))*(1+'1. Выбор РС'!$I$1)*CHOOSE(Рабочий!$H$19,Рабочий!$I$19,Рабочий!$I$20)*CHOOSE(Рабочий!$L$19,CHOOSE(Рабочий!$P$19,Рабочий!$Q$19,Рабочий!$Q$20,Рабочий!$Q$21),Рабочий!$M$20),0))</f>
        <v>289</v>
      </c>
      <c r="H29" s="272">
        <f>IF(CHOOSE(Рабочий!$AC$19,CHOOSE(Рабочий!$C$19,Рабочий!BJ351,Рабочий!BJ376),CHOOSE(Рабочий!$C$19,Рабочий!I351,Рабочий!I376))="","",ROUND(CHOOSE(Рабочий!$AC$19,CHOOSE(Рабочий!$C$19,Рабочий!BJ351,Рабочий!BJ376),CHOOSE(Рабочий!$C$19,Рабочий!I351,Рабочий!I376))*(1+'1. Выбор РС'!$I$1)*CHOOSE(Рабочий!$H$19,Рабочий!$I$19,Рабочий!$I$20)*CHOOSE(Рабочий!$L$19,CHOOSE(Рабочий!$P$19,Рабочий!$Q$19,Рабочий!$Q$20,Рабочий!$Q$21),Рабочий!$M$20),0))</f>
        <v>305</v>
      </c>
      <c r="I29" s="272">
        <f>IF(CHOOSE(Рабочий!$AC$19,CHOOSE(Рабочий!$C$19,Рабочий!BK351,Рабочий!BK376),CHOOSE(Рабочий!$C$19,Рабочий!J351,Рабочий!J376))="","",ROUND(CHOOSE(Рабочий!$AC$19,CHOOSE(Рабочий!$C$19,Рабочий!BK351,Рабочий!BK376),CHOOSE(Рабочий!$C$19,Рабочий!J351,Рабочий!J376))*(1+'1. Выбор РС'!$I$1)*CHOOSE(Рабочий!$H$19,Рабочий!$I$19,Рабочий!$I$20)*CHOOSE(Рабочий!$L$19,CHOOSE(Рабочий!$P$19,Рабочий!$Q$19,Рабочий!$Q$20,Рабочий!$Q$21),Рабочий!$M$20),0))</f>
        <v>318</v>
      </c>
      <c r="J29" s="272">
        <f>IF(CHOOSE(Рабочий!$AC$19,CHOOSE(Рабочий!$C$19,Рабочий!BL351,Рабочий!BL376),CHOOSE(Рабочий!$C$19,Рабочий!K351,Рабочий!K376))="","",ROUND(CHOOSE(Рабочий!$AC$19,CHOOSE(Рабочий!$C$19,Рабочий!BL351,Рабочий!BL376),CHOOSE(Рабочий!$C$19,Рабочий!K351,Рабочий!K376))*(1+'1. Выбор РС'!$I$1)*CHOOSE(Рабочий!$H$19,Рабочий!$I$19,Рабочий!$I$20)*CHOOSE(Рабочий!$L$19,CHOOSE(Рабочий!$P$19,Рабочий!$Q$19,Рабочий!$Q$20,Рабочий!$Q$21),Рабочий!$M$20),0))</f>
        <v>330</v>
      </c>
      <c r="K29" s="272">
        <f>IF(CHOOSE(Рабочий!$AC$19,CHOOSE(Рабочий!$C$19,Рабочий!BM351,Рабочий!BM376),CHOOSE(Рабочий!$C$19,Рабочий!L351,Рабочий!L376))="","",ROUND(CHOOSE(Рабочий!$AC$19,CHOOSE(Рабочий!$C$19,Рабочий!BM351,Рабочий!BM376),CHOOSE(Рабочий!$C$19,Рабочий!L351,Рабочий!L376))*(1+'1. Выбор РС'!$I$1)*CHOOSE(Рабочий!$H$19,Рабочий!$I$19,Рабочий!$I$20)*CHOOSE(Рабочий!$L$19,CHOOSE(Рабочий!$P$19,Рабочий!$Q$19,Рабочий!$Q$20,Рабочий!$Q$21),Рабочий!$M$20),0))</f>
        <v>342</v>
      </c>
      <c r="L29" s="272">
        <f>IF(CHOOSE(Рабочий!$AC$19,CHOOSE(Рабочий!$C$19,Рабочий!BN351,Рабочий!BN376),CHOOSE(Рабочий!$C$19,Рабочий!M351,Рабочий!M376))="","",ROUND(CHOOSE(Рабочий!$AC$19,CHOOSE(Рабочий!$C$19,Рабочий!BN351,Рабочий!BN376),CHOOSE(Рабочий!$C$19,Рабочий!M351,Рабочий!M376))*(1+'1. Выбор РС'!$I$1)*CHOOSE(Рабочий!$H$19,Рабочий!$I$19,Рабочий!$I$20)*CHOOSE(Рабочий!$L$19,CHOOSE(Рабочий!$P$19,Рабочий!$Q$19,Рабочий!$Q$20,Рабочий!$Q$21),Рабочий!$M$20),0))</f>
        <v>356</v>
      </c>
      <c r="M29" s="272">
        <f>IF(CHOOSE(Рабочий!$AC$19,CHOOSE(Рабочий!$C$19,Рабочий!BO351,Рабочий!BO376),CHOOSE(Рабочий!$C$19,Рабочий!N351,Рабочий!N376))="","",ROUND(CHOOSE(Рабочий!$AC$19,CHOOSE(Рабочий!$C$19,Рабочий!BO351,Рабочий!BO376),CHOOSE(Рабочий!$C$19,Рабочий!N351,Рабочий!N376))*(1+'1. Выбор РС'!$I$1)*CHOOSE(Рабочий!$H$19,Рабочий!$I$19,Рабочий!$I$20)*CHOOSE(Рабочий!$L$19,CHOOSE(Рабочий!$P$19,Рабочий!$Q$19,Рабочий!$Q$20,Рабочий!$Q$21),Рабочий!$M$20),0))</f>
        <v>370</v>
      </c>
      <c r="N29" s="272">
        <f>IF(CHOOSE(Рабочий!$AC$19,CHOOSE(Рабочий!$C$19,Рабочий!BP351,Рабочий!BP376),CHOOSE(Рабочий!$C$19,Рабочий!O351,Рабочий!O376))="","",ROUND(CHOOSE(Рабочий!$AC$19,CHOOSE(Рабочий!$C$19,Рабочий!BP351,Рабочий!BP376),CHOOSE(Рабочий!$C$19,Рабочий!O351,Рабочий!O376))*(1+'1. Выбор РС'!$I$1)*CHOOSE(Рабочий!$H$19,Рабочий!$I$19,Рабочий!$I$20)*CHOOSE(Рабочий!$L$19,CHOOSE(Рабочий!$P$19,Рабочий!$Q$19,Рабочий!$Q$20,Рабочий!$Q$21),Рабочий!$M$20),0))</f>
        <v>384</v>
      </c>
      <c r="O29" s="272">
        <f>IF(CHOOSE(Рабочий!$AC$19,CHOOSE(Рабочий!$C$19,Рабочий!BQ351,Рабочий!BQ376),CHOOSE(Рабочий!$C$19,Рабочий!P351,Рабочий!P376))="","",ROUND(CHOOSE(Рабочий!$AC$19,CHOOSE(Рабочий!$C$19,Рабочий!BQ351,Рабочий!BQ376),CHOOSE(Рабочий!$C$19,Рабочий!P351,Рабочий!P376))*(1+'1. Выбор РС'!$I$1)*CHOOSE(Рабочий!$H$19,Рабочий!$I$19,Рабочий!$I$20)*CHOOSE(Рабочий!$L$19,CHOOSE(Рабочий!$P$19,Рабочий!$Q$19,Рабочий!$Q$20,Рабочий!$Q$21),Рабочий!$M$20),0))</f>
        <v>397</v>
      </c>
      <c r="P29" s="272">
        <f>IF(CHOOSE(Рабочий!$AC$19,CHOOSE(Рабочий!$C$19,Рабочий!BR351,Рабочий!BR376),CHOOSE(Рабочий!$C$19,Рабочий!Q351,Рабочий!Q376))="","",ROUND(CHOOSE(Рабочий!$AC$19,CHOOSE(Рабочий!$C$19,Рабочий!BR351,Рабочий!BR376),CHOOSE(Рабочий!$C$19,Рабочий!Q351,Рабочий!Q376))*(1+'1. Выбор РС'!$I$1)*CHOOSE(Рабочий!$H$19,Рабочий!$I$19,Рабочий!$I$20)*CHOOSE(Рабочий!$L$19,CHOOSE(Рабочий!$P$19,Рабочий!$Q$19,Рабочий!$Q$20,Рабочий!$Q$21),Рабочий!$M$20),0))</f>
        <v>410</v>
      </c>
      <c r="Q29" s="272">
        <f>IF(CHOOSE(Рабочий!$AC$19,CHOOSE(Рабочий!$C$19,Рабочий!BS351,Рабочий!BS376),CHOOSE(Рабочий!$C$19,Рабочий!R351,Рабочий!R376))="","",ROUND(CHOOSE(Рабочий!$AC$19,CHOOSE(Рабочий!$C$19,Рабочий!BS351,Рабочий!BS376),CHOOSE(Рабочий!$C$19,Рабочий!R351,Рабочий!R376))*(1+'1. Выбор РС'!$I$1)*CHOOSE(Рабочий!$H$19,Рабочий!$I$19,Рабочий!$I$20)*CHOOSE(Рабочий!$L$19,CHOOSE(Рабочий!$P$19,Рабочий!$Q$19,Рабочий!$Q$20,Рабочий!$Q$21),Рабочий!$M$20),0))</f>
        <v>423</v>
      </c>
      <c r="R29" s="272">
        <f>IF(CHOOSE(Рабочий!$AC$19,CHOOSE(Рабочий!$C$19,Рабочий!BT351,Рабочий!BT376),CHOOSE(Рабочий!$C$19,Рабочий!S351,Рабочий!S376))="","",ROUND(CHOOSE(Рабочий!$AC$19,CHOOSE(Рабочий!$C$19,Рабочий!BT351,Рабочий!BT376),CHOOSE(Рабочий!$C$19,Рабочий!S351,Рабочий!S376))*(1+'1. Выбор РС'!$I$1)*CHOOSE(Рабочий!$H$19,Рабочий!$I$19,Рабочий!$I$20)*CHOOSE(Рабочий!$L$19,CHOOSE(Рабочий!$P$19,Рабочий!$Q$19,Рабочий!$Q$20,Рабочий!$Q$21),Рабочий!$M$20),0))</f>
        <v>435</v>
      </c>
      <c r="S29" s="272">
        <f>IF(CHOOSE(Рабочий!$AC$19,CHOOSE(Рабочий!$C$19,Рабочий!BU351,Рабочий!BU376),CHOOSE(Рабочий!$C$19,Рабочий!T351,Рабочий!T376))="","",ROUND(CHOOSE(Рабочий!$AC$19,CHOOSE(Рабочий!$C$19,Рабочий!BU351,Рабочий!BU376),CHOOSE(Рабочий!$C$19,Рабочий!T351,Рабочий!T376))*(1+'1. Выбор РС'!$I$1)*CHOOSE(Рабочий!$H$19,Рабочий!$I$19,Рабочий!$I$20)*CHOOSE(Рабочий!$L$19,CHOOSE(Рабочий!$P$19,Рабочий!$Q$19,Рабочий!$Q$20,Рабочий!$Q$21),Рабочий!$M$20),0))</f>
        <v>452</v>
      </c>
      <c r="T29" s="272">
        <f>IF(CHOOSE(Рабочий!$AC$19,CHOOSE(Рабочий!$C$19,Рабочий!BV351,Рабочий!BV376),CHOOSE(Рабочий!$C$19,Рабочий!U351,Рабочий!U376))="","",ROUND(CHOOSE(Рабочий!$AC$19,CHOOSE(Рабочий!$C$19,Рабочий!BV351,Рабочий!BV376),CHOOSE(Рабочий!$C$19,Рабочий!U351,Рабочий!U376))*(1+'1. Выбор РС'!$I$1)*CHOOSE(Рабочий!$H$19,Рабочий!$I$19,Рабочий!$I$20)*CHOOSE(Рабочий!$L$19,CHOOSE(Рабочий!$P$19,Рабочий!$Q$19,Рабочий!$Q$20,Рабочий!$Q$21),Рабочий!$M$20),0))</f>
        <v>464</v>
      </c>
      <c r="U29" s="272">
        <f>IF(CHOOSE(Рабочий!$AC$19,CHOOSE(Рабочий!$C$19,Рабочий!BW351,Рабочий!BW376),CHOOSE(Рабочий!$C$19,Рабочий!V351,Рабочий!V376))="","",ROUND(CHOOSE(Рабочий!$AC$19,CHOOSE(Рабочий!$C$19,Рабочий!BW351,Рабочий!BW376),CHOOSE(Рабочий!$C$19,Рабочий!V351,Рабочий!V376))*(1+'1. Выбор РС'!$I$1)*CHOOSE(Рабочий!$H$19,Рабочий!$I$19,Рабочий!$I$20)*CHOOSE(Рабочий!$L$19,CHOOSE(Рабочий!$P$19,Рабочий!$Q$19,Рабочий!$Q$20,Рабочий!$Q$21),Рабочий!$M$20),0))</f>
        <v>475</v>
      </c>
      <c r="V29" s="272">
        <f>IF(CHOOSE(Рабочий!$AC$19,CHOOSE(Рабочий!$C$19,Рабочий!BX351,Рабочий!BX376),CHOOSE(Рабочий!$C$19,Рабочий!W351,Рабочий!W376))="","",ROUND(CHOOSE(Рабочий!$AC$19,CHOOSE(Рабочий!$C$19,Рабочий!BX351,Рабочий!BX376),CHOOSE(Рабочий!$C$19,Рабочий!W351,Рабочий!W376))*(1+'1. Выбор РС'!$I$1)*CHOOSE(Рабочий!$H$19,Рабочий!$I$19,Рабочий!$I$20)*CHOOSE(Рабочий!$L$19,CHOOSE(Рабочий!$P$19,Рабочий!$Q$19,Рабочий!$Q$20,Рабочий!$Q$21),Рабочий!$M$20),0))</f>
        <v>491</v>
      </c>
      <c r="W29" s="272">
        <f>IF(CHOOSE(Рабочий!$AC$19,CHOOSE(Рабочий!$C$19,Рабочий!BY351,Рабочий!BY376),CHOOSE(Рабочий!$C$19,Рабочий!X351,Рабочий!X376))="","",ROUND(CHOOSE(Рабочий!$AC$19,CHOOSE(Рабочий!$C$19,Рабочий!BY351,Рабочий!BY376),CHOOSE(Рабочий!$C$19,Рабочий!X351,Рабочий!X376))*(1+'1. Выбор РС'!$I$1)*CHOOSE(Рабочий!$H$19,Рабочий!$I$19,Рабочий!$I$20)*CHOOSE(Рабочий!$L$19,CHOOSE(Рабочий!$P$19,Рабочий!$Q$19,Рабочий!$Q$20,Рабочий!$Q$21),Рабочий!$M$20),0))</f>
        <v>502</v>
      </c>
      <c r="X29" s="272">
        <f>IF(CHOOSE(Рабочий!$AC$19,CHOOSE(Рабочий!$C$19,Рабочий!BZ351,Рабочий!BZ376),CHOOSE(Рабочий!$C$19,Рабочий!Y351,Рабочий!Y376))="","",ROUND(CHOOSE(Рабочий!$AC$19,CHOOSE(Рабочий!$C$19,Рабочий!BZ351,Рабочий!BZ376),CHOOSE(Рабочий!$C$19,Рабочий!Y351,Рабочий!Y376))*(1+'1. Выбор РС'!$I$1)*CHOOSE(Рабочий!$H$19,Рабочий!$I$19,Рабочий!$I$20)*CHOOSE(Рабочий!$L$19,CHOOSE(Рабочий!$P$19,Рабочий!$Q$19,Рабочий!$Q$20,Рабочий!$Q$21),Рабочий!$M$20),0))</f>
        <v>518</v>
      </c>
      <c r="Y29" s="272">
        <f>IF(CHOOSE(Рабочий!$AC$19,CHOOSE(Рабочий!$C$19,Рабочий!CA351,Рабочий!CA376),CHOOSE(Рабочий!$C$19,Рабочий!Z351,Рабочий!Z376))="","",ROUND(CHOOSE(Рабочий!$AC$19,CHOOSE(Рабочий!$C$19,Рабочий!CA351,Рабочий!CA376),CHOOSE(Рабочий!$C$19,Рабочий!Z351,Рабочий!Z376))*(1+'1. Выбор РС'!$I$1)*CHOOSE(Рабочий!$H$19,Рабочий!$I$19,Рабочий!$I$20)*CHOOSE(Рабочий!$L$19,CHOOSE(Рабочий!$P$19,Рабочий!$Q$19,Рабочий!$Q$20,Рабочий!$Q$21),Рабочий!$M$20),0))</f>
        <v>529</v>
      </c>
      <c r="Z29" s="272">
        <f>IF(CHOOSE(Рабочий!$AC$19,CHOOSE(Рабочий!$C$19,Рабочий!CB351,Рабочий!CB376),CHOOSE(Рабочий!$C$19,Рабочий!AA351,Рабочий!AA376))="","",ROUND(CHOOSE(Рабочий!$AC$19,CHOOSE(Рабочий!$C$19,Рабочий!CB351,Рабочий!CB376),CHOOSE(Рабочий!$C$19,Рабочий!AA351,Рабочий!AA376))*(1+'1. Выбор РС'!$I$1)*CHOOSE(Рабочий!$H$19,Рабочий!$I$19,Рабочий!$I$20)*CHOOSE(Рабочий!$L$19,CHOOSE(Рабочий!$P$19,Рабочий!$Q$19,Рабочий!$Q$20,Рабочий!$Q$21),Рабочий!$M$20),0))</f>
        <v>545</v>
      </c>
      <c r="AA29" s="272">
        <f>IF(CHOOSE(Рабочий!$AC$19,CHOOSE(Рабочий!$C$19,Рабочий!CC351,Рабочий!CC376),CHOOSE(Рабочий!$C$19,Рабочий!AB351,Рабочий!AB376))="","",ROUND(CHOOSE(Рабочий!$AC$19,CHOOSE(Рабочий!$C$19,Рабочий!CC351,Рабочий!CC376),CHOOSE(Рабочий!$C$19,Рабочий!AB351,Рабочий!AB376))*(1+'1. Выбор РС'!$I$1)*CHOOSE(Рабочий!$H$19,Рабочий!$I$19,Рабочий!$I$20)*CHOOSE(Рабочий!$L$19,CHOOSE(Рабочий!$P$19,Рабочий!$Q$19,Рабочий!$Q$20,Рабочий!$Q$21),Рабочий!$M$20),0))</f>
        <v>561</v>
      </c>
      <c r="AB29" s="272">
        <f>IF(CHOOSE(Рабочий!$AC$19,CHOOSE(Рабочий!$C$19,Рабочий!CD351,Рабочий!CD376),CHOOSE(Рабочий!$C$19,Рабочий!AC351,Рабочий!AC376))="","",ROUND(CHOOSE(Рабочий!$AC$19,CHOOSE(Рабочий!$C$19,Рабочий!CD351,Рабочий!CD376),CHOOSE(Рабочий!$C$19,Рабочий!AC351,Рабочий!AC376))*(1+'1. Выбор РС'!$I$1)*CHOOSE(Рабочий!$H$19,Рабочий!$I$19,Рабочий!$I$20)*CHOOSE(Рабочий!$L$19,CHOOSE(Рабочий!$P$19,Рабочий!$Q$19,Рабочий!$Q$20,Рабочий!$Q$21),Рабочий!$M$20),0))</f>
        <v>590</v>
      </c>
      <c r="AC29" s="272">
        <f>IF(CHOOSE(Рабочий!$AC$19,CHOOSE(Рабочий!$C$19,Рабочий!CE351,Рабочий!CE376),CHOOSE(Рабочий!$C$19,Рабочий!AD351,Рабочий!AD376))="","",ROUND(CHOOSE(Рабочий!$AC$19,CHOOSE(Рабочий!$C$19,Рабочий!CE351,Рабочий!CE376),CHOOSE(Рабочий!$C$19,Рабочий!AD351,Рабочий!AD376))*(1+'1. Выбор РС'!$I$1)*CHOOSE(Рабочий!$H$19,Рабочий!$I$19,Рабочий!$I$20)*CHOOSE(Рабочий!$L$19,CHOOSE(Рабочий!$P$19,Рабочий!$Q$19,Рабочий!$Q$20,Рабочий!$Q$21),Рабочий!$M$20),0))</f>
        <v>599</v>
      </c>
      <c r="AD29" s="272">
        <f>IF(CHOOSE(Рабочий!$AC$19,CHOOSE(Рабочий!$C$19,Рабочий!CF351,Рабочий!CF376),CHOOSE(Рабочий!$C$19,Рабочий!AE351,Рабочий!AE376))="","",ROUND(CHOOSE(Рабочий!$AC$19,CHOOSE(Рабочий!$C$19,Рабочий!CF351,Рабочий!CF376),CHOOSE(Рабочий!$C$19,Рабочий!AE351,Рабочий!AE376))*(1+'1. Выбор РС'!$I$1)*CHOOSE(Рабочий!$H$19,Рабочий!$I$19,Рабочий!$I$20)*CHOOSE(Рабочий!$L$19,CHOOSE(Рабочий!$P$19,Рабочий!$Q$19,Рабочий!$Q$20,Рабочий!$Q$21),Рабочий!$M$20),0))</f>
        <v>616</v>
      </c>
      <c r="AE29" s="272">
        <f>IF(CHOOSE(Рабочий!$AC$19,CHOOSE(Рабочий!$C$19,Рабочий!CG351,Рабочий!CG376),CHOOSE(Рабочий!$C$19,Рабочий!AF351,Рабочий!AF376))="","",ROUND(CHOOSE(Рабочий!$AC$19,CHOOSE(Рабочий!$C$19,Рабочий!CG351,Рабочий!CG376),CHOOSE(Рабочий!$C$19,Рабочий!AF351,Рабочий!AF376))*(1+'1. Выбор РС'!$I$1)*CHOOSE(Рабочий!$H$19,Рабочий!$I$19,Рабочий!$I$20)*CHOOSE(Рабочий!$L$19,CHOOSE(Рабочий!$P$19,Рабочий!$Q$19,Рабочий!$Q$20,Рабочий!$Q$21),Рабочий!$M$20),0))</f>
        <v>625</v>
      </c>
      <c r="AF29" s="272">
        <f>IF(CHOOSE(Рабочий!$AC$19,CHOOSE(Рабочий!$C$19,Рабочий!CH351,Рабочий!CH376),CHOOSE(Рабочий!$C$19,Рабочий!AG351,Рабочий!AG376))="","",ROUND(CHOOSE(Рабочий!$AC$19,CHOOSE(Рабочий!$C$19,Рабочий!CH351,Рабочий!CH376),CHOOSE(Рабочий!$C$19,Рабочий!AG351,Рабочий!AG376))*(1+'1. Выбор РС'!$I$1)*CHOOSE(Рабочий!$H$19,Рабочий!$I$19,Рабочий!$I$20)*CHOOSE(Рабочий!$L$19,CHOOSE(Рабочий!$P$19,Рабочий!$Q$19,Рабочий!$Q$20,Рабочий!$Q$21),Рабочий!$M$20),0))</f>
        <v>641</v>
      </c>
      <c r="AG29" s="272">
        <f>IF(CHOOSE(Рабочий!$AC$19,CHOOSE(Рабочий!$C$19,Рабочий!CI351,Рабочий!CI376),CHOOSE(Рабочий!$C$19,Рабочий!AH351,Рабочий!AH376))="","",ROUND(CHOOSE(Рабочий!$AC$19,CHOOSE(Рабочий!$C$19,Рабочий!CI351,Рабочий!CI376),CHOOSE(Рабочий!$C$19,Рабочий!AH351,Рабочий!AH376))*(1+'1. Выбор РС'!$I$1)*CHOOSE(Рабочий!$H$19,Рабочий!$I$19,Рабочий!$I$20)*CHOOSE(Рабочий!$L$19,CHOOSE(Рабочий!$P$19,Рабочий!$Q$19,Рабочий!$Q$20,Рабочий!$Q$21),Рабочий!$M$20),0))</f>
        <v>657</v>
      </c>
      <c r="AH29" s="272">
        <f>IF(CHOOSE(Рабочий!$AC$19,CHOOSE(Рабочий!$C$19,Рабочий!CJ351,Рабочий!CJ376),CHOOSE(Рабочий!$C$19,Рабочий!AI351,Рабочий!AI376))="","",ROUND(CHOOSE(Рабочий!$AC$19,CHOOSE(Рабочий!$C$19,Рабочий!CJ351,Рабочий!CJ376),CHOOSE(Рабочий!$C$19,Рабочий!AI351,Рабочий!AI376))*(1+'1. Выбор РС'!$I$1)*CHOOSE(Рабочий!$H$19,Рабочий!$I$19,Рабочий!$I$20)*CHOOSE(Рабочий!$L$19,CHOOSE(Рабочий!$P$19,Рабочий!$Q$19,Рабочий!$Q$20,Рабочий!$Q$21),Рабочий!$M$20),0))</f>
        <v>665</v>
      </c>
      <c r="AI29" s="272">
        <f>IF(CHOOSE(Рабочий!$AC$19,CHOOSE(Рабочий!$C$19,Рабочий!CK351,Рабочий!CK376),CHOOSE(Рабочий!$C$19,Рабочий!AJ351,Рабочий!AJ376))="","",ROUND(CHOOSE(Рабочий!$AC$19,CHOOSE(Рабочий!$C$19,Рабочий!CK351,Рабочий!CK376),CHOOSE(Рабочий!$C$19,Рабочий!AJ351,Рабочий!AJ376))*(1+'1. Выбор РС'!$I$1)*CHOOSE(Рабочий!$H$19,Рабочий!$I$19,Рабочий!$I$20)*CHOOSE(Рабочий!$L$19,CHOOSE(Рабочий!$P$19,Рабочий!$Q$19,Рабочий!$Q$20,Рабочий!$Q$21),Рабочий!$M$20),0))</f>
        <v>681</v>
      </c>
      <c r="AJ29" s="272">
        <f>IF(CHOOSE(Рабочий!$AC$19,CHOOSE(Рабочий!$C$19,Рабочий!CL351,Рабочий!CL376),CHOOSE(Рабочий!$C$19,Рабочий!AK351,Рабочий!AK376))="","",ROUND(CHOOSE(Рабочий!$AC$19,CHOOSE(Рабочий!$C$19,Рабочий!CL351,Рабочий!CL376),CHOOSE(Рабочий!$C$19,Рабочий!AK351,Рабочий!AK376))*(1+'1. Выбор РС'!$I$1)*CHOOSE(Рабочий!$H$19,Рабочий!$I$19,Рабочий!$I$20)*CHOOSE(Рабочий!$L$19,CHOOSE(Рабочий!$P$19,Рабочий!$Q$19,Рабочий!$Q$20,Рабочий!$Q$21),Рабочий!$M$20),0))</f>
        <v>697</v>
      </c>
      <c r="AK29" s="272">
        <f>IF(CHOOSE(Рабочий!$AC$19,CHOOSE(Рабочий!$C$19,Рабочий!CM351,Рабочий!CM376),CHOOSE(Рабочий!$C$19,Рабочий!AL351,Рабочий!AL376))="","",ROUND(CHOOSE(Рабочий!$AC$19,CHOOSE(Рабочий!$C$19,Рабочий!CM351,Рабочий!CM376),CHOOSE(Рабочий!$C$19,Рабочий!AL351,Рабочий!AL376))*(1+'1. Выбор РС'!$I$1)*CHOOSE(Рабочий!$H$19,Рабочий!$I$19,Рабочий!$I$20)*CHOOSE(Рабочий!$L$19,CHOOSE(Рабочий!$P$19,Рабочий!$Q$19,Рабочий!$Q$20,Рабочий!$Q$21),Рабочий!$M$20),0))</f>
        <v>705</v>
      </c>
      <c r="AL29" s="272">
        <f>IF(CHOOSE(Рабочий!$AC$19,CHOOSE(Рабочий!$C$19,Рабочий!CN351,Рабочий!CN376),CHOOSE(Рабочий!$C$19,Рабочий!AM351,Рабочий!AM376))="","",ROUND(CHOOSE(Рабочий!$AC$19,CHOOSE(Рабочий!$C$19,Рабочий!CN351,Рабочий!CN376),CHOOSE(Рабочий!$C$19,Рабочий!AM351,Рабочий!AM376))*(1+'1. Выбор РС'!$I$1)*CHOOSE(Рабочий!$H$19,Рабочий!$I$19,Рабочий!$I$20)*CHOOSE(Рабочий!$L$19,CHOOSE(Рабочий!$P$19,Рабочий!$Q$19,Рабочий!$Q$20,Рабочий!$Q$21),Рабочий!$M$20),0))</f>
        <v>720</v>
      </c>
      <c r="AM29" s="272">
        <f>IF(CHOOSE(Рабочий!$AC$19,CHOOSE(Рабочий!$C$19,Рабочий!CO351,Рабочий!CO376),CHOOSE(Рабочий!$C$19,Рабочий!AN351,Рабочий!AN376))="","",ROUND(CHOOSE(Рабочий!$AC$19,CHOOSE(Рабочий!$C$19,Рабочий!CO351,Рабочий!CO376),CHOOSE(Рабочий!$C$19,Рабочий!AN351,Рабочий!AN376))*(1+'1. Выбор РС'!$I$1)*CHOOSE(Рабочий!$H$19,Рабочий!$I$19,Рабочий!$I$20)*CHOOSE(Рабочий!$L$19,CHOOSE(Рабочий!$P$19,Рабочий!$Q$19,Рабочий!$Q$20,Рабочий!$Q$21),Рабочий!$M$20),0))</f>
        <v>888</v>
      </c>
      <c r="AN29" s="272">
        <f>IF(CHOOSE(Рабочий!$AC$19,CHOOSE(Рабочий!$C$19,Рабочий!CP351,Рабочий!CP376),CHOOSE(Рабочий!$C$19,Рабочий!AO351,Рабочий!AO376))="","",ROUND(CHOOSE(Рабочий!$AC$19,CHOOSE(Рабочий!$C$19,Рабочий!CP351,Рабочий!CP376),CHOOSE(Рабочий!$C$19,Рабочий!AO351,Рабочий!AO376))*(1+'1. Выбор РС'!$I$1)*CHOOSE(Рабочий!$H$19,Рабочий!$I$19,Рабочий!$I$20)*CHOOSE(Рабочий!$L$19,CHOOSE(Рабочий!$P$19,Рабочий!$Q$19,Рабочий!$Q$20,Рабочий!$Q$21),Рабочий!$M$20),0))</f>
        <v>907</v>
      </c>
      <c r="AO29" s="272">
        <f>IF(CHOOSE(Рабочий!$AC$19,CHOOSE(Рабочий!$C$19,Рабочий!CQ351,Рабочий!CQ376),CHOOSE(Рабочий!$C$19,Рабочий!AP351,Рабочий!AP376))="","",ROUND(CHOOSE(Рабочий!$AC$19,CHOOSE(Рабочий!$C$19,Рабочий!CQ351,Рабочий!CQ376),CHOOSE(Рабочий!$C$19,Рабочий!AP351,Рабочий!AP376))*(1+'1. Выбор РС'!$I$1)*CHOOSE(Рабочий!$H$19,Рабочий!$I$19,Рабочий!$I$20)*CHOOSE(Рабочий!$L$19,CHOOSE(Рабочий!$P$19,Рабочий!$Q$19,Рабочий!$Q$20,Рабочий!$Q$21),Рабочий!$M$20),0))</f>
        <v>926</v>
      </c>
      <c r="AP29" s="272">
        <f>IF(CHOOSE(Рабочий!$AC$19,CHOOSE(Рабочий!$C$19,Рабочий!CR351,Рабочий!CR376),CHOOSE(Рабочий!$C$19,Рабочий!AQ351,Рабочий!AQ376))="","",ROUND(CHOOSE(Рабочий!$AC$19,CHOOSE(Рабочий!$C$19,Рабочий!CR351,Рабочий!CR376),CHOOSE(Рабочий!$C$19,Рабочий!AQ351,Рабочий!AQ376))*(1+'1. Выбор РС'!$I$1)*CHOOSE(Рабочий!$H$19,Рабочий!$I$19,Рабочий!$I$20)*CHOOSE(Рабочий!$L$19,CHOOSE(Рабочий!$P$19,Рабочий!$Q$19,Рабочий!$Q$20,Рабочий!$Q$21),Рабочий!$M$20),0))</f>
        <v>945</v>
      </c>
      <c r="AQ29" s="272">
        <f>IF(CHOOSE(Рабочий!$AC$19,CHOOSE(Рабочий!$C$19,Рабочий!CS351,Рабочий!CS376),CHOOSE(Рабочий!$C$19,Рабочий!AR351,Рабочий!AR376))="","",ROUND(CHOOSE(Рабочий!$AC$19,CHOOSE(Рабочий!$C$19,Рабочий!CS351,Рабочий!CS376),CHOOSE(Рабочий!$C$19,Рабочий!AR351,Рабочий!AR376))*(1+'1. Выбор РС'!$I$1)*CHOOSE(Рабочий!$H$19,Рабочий!$I$19,Рабочий!$I$20)*CHOOSE(Рабочий!$L$19,CHOOSE(Рабочий!$P$19,Рабочий!$Q$19,Рабочий!$Q$20,Рабочий!$Q$21),Рабочий!$M$20),0))</f>
        <v>955</v>
      </c>
      <c r="AR29" s="272">
        <f>IF(CHOOSE(Рабочий!$AC$19,CHOOSE(Рабочий!$C$19,Рабочий!CT351,Рабочий!CT376),CHOOSE(Рабочий!$C$19,Рабочий!AS351,Рабочий!AS376))="","",ROUND(CHOOSE(Рабочий!$AC$19,CHOOSE(Рабочий!$C$19,Рабочий!CT351,Рабочий!CT376),CHOOSE(Рабочий!$C$19,Рабочий!AS351,Рабочий!AS376))*(1+'1. Выбор РС'!$I$1)*CHOOSE(Рабочий!$H$19,Рабочий!$I$19,Рабочий!$I$20)*CHOOSE(Рабочий!$L$19,CHOOSE(Рабочий!$P$19,Рабочий!$Q$19,Рабочий!$Q$20,Рабочий!$Q$21),Рабочий!$M$20),0))</f>
        <v>973</v>
      </c>
      <c r="AS29" s="272">
        <f>IF(CHOOSE(Рабочий!$AC$19,CHOOSE(Рабочий!$C$19,Рабочий!CU351,Рабочий!CU376),CHOOSE(Рабочий!$C$19,Рабочий!AT351,Рабочий!AT376))="","",ROUND(CHOOSE(Рабочий!$AC$19,CHOOSE(Рабочий!$C$19,Рабочий!CU351,Рабочий!CU376),CHOOSE(Рабочий!$C$19,Рабочий!AT351,Рабочий!AT376))*(1+'1. Выбор РС'!$I$1)*CHOOSE(Рабочий!$H$19,Рабочий!$I$19,Рабочий!$I$20)*CHOOSE(Рабочий!$L$19,CHOOSE(Рабочий!$P$19,Рабочий!$Q$19,Рабочий!$Q$20,Рабочий!$Q$21),Рабочий!$M$20),0))</f>
        <v>992</v>
      </c>
      <c r="AT29" s="272">
        <f>IF(CHOOSE(Рабочий!$AC$19,CHOOSE(Рабочий!$C$19,Рабочий!CV351,Рабочий!CV376),CHOOSE(Рабочий!$C$19,Рабочий!AU351,Рабочий!AU376))="","",ROUND(CHOOSE(Рабочий!$AC$19,CHOOSE(Рабочий!$C$19,Рабочий!CV351,Рабочий!CV376),CHOOSE(Рабочий!$C$19,Рабочий!AU351,Рабочий!AU376))*(1+'1. Выбор РС'!$I$1)*CHOOSE(Рабочий!$H$19,Рабочий!$I$19,Рабочий!$I$20)*CHOOSE(Рабочий!$L$19,CHOOSE(Рабочий!$P$19,Рабочий!$Q$19,Рабочий!$Q$20,Рабочий!$Q$21),Рабочий!$M$20),0))</f>
        <v>1011</v>
      </c>
      <c r="AU29" s="272">
        <f>IF(CHOOSE(Рабочий!$AC$19,CHOOSE(Рабочий!$C$19,Рабочий!CW351,Рабочий!CW376),CHOOSE(Рабочий!$C$19,Рабочий!AV351,Рабочий!AV376))="","",ROUND(CHOOSE(Рабочий!$AC$19,CHOOSE(Рабочий!$C$19,Рабочий!CW351,Рабочий!CW376),CHOOSE(Рабочий!$C$19,Рабочий!AV351,Рабочий!AV376))*(1+'1. Выбор РС'!$I$1)*CHOOSE(Рабочий!$H$19,Рабочий!$I$19,Рабочий!$I$20)*CHOOSE(Рабочий!$L$19,CHOOSE(Рабочий!$P$19,Рабочий!$Q$19,Рабочий!$Q$20,Рабочий!$Q$21),Рабочий!$M$20),0))</f>
        <v>1030</v>
      </c>
      <c r="AV29" s="272">
        <f>IF(CHOOSE(Рабочий!$AC$19,CHOOSE(Рабочий!$C$19,Рабочий!CX351,Рабочий!CX376),CHOOSE(Рабочий!$C$19,Рабочий!AW351,Рабочий!AW376))="","",ROUND(CHOOSE(Рабочий!$AC$19,CHOOSE(Рабочий!$C$19,Рабочий!CX351,Рабочий!CX376),CHOOSE(Рабочий!$C$19,Рабочий!AW351,Рабочий!AW376))*(1+'1. Выбор РС'!$I$1)*CHOOSE(Рабочий!$H$19,Рабочий!$I$19,Рабочий!$I$20)*CHOOSE(Рабочий!$L$19,CHOOSE(Рабочий!$P$19,Рабочий!$Q$19,Рабочий!$Q$20,Рабочий!$Q$21),Рабочий!$M$20),0))</f>
        <v>1038</v>
      </c>
      <c r="AW29" s="272">
        <f>IF(CHOOSE(Рабочий!$AC$19,CHOOSE(Рабочий!$C$19,Рабочий!CY351,Рабочий!CY376),CHOOSE(Рабочий!$C$19,Рабочий!AX351,Рабочий!AX376))="","",ROUND(CHOOSE(Рабочий!$AC$19,CHOOSE(Рабочий!$C$19,Рабочий!CY351,Рабочий!CY376),CHOOSE(Рабочий!$C$19,Рабочий!AX351,Рабочий!AX376))*(1+'1. Выбор РС'!$I$1)*CHOOSE(Рабочий!$H$19,Рабочий!$I$19,Рабочий!$I$20)*CHOOSE(Рабочий!$L$19,CHOOSE(Рабочий!$P$19,Рабочий!$Q$19,Рабочий!$Q$20,Рабочий!$Q$21),Рабочий!$M$20),0))</f>
        <v>1057</v>
      </c>
      <c r="AX29" s="272">
        <f>IF(CHOOSE(Рабочий!$AC$19,CHOOSE(Рабочий!$C$19,Рабочий!CZ351,Рабочий!CZ376),CHOOSE(Рабочий!$C$19,Рабочий!AY351,Рабочий!AY376))="","",ROUND(CHOOSE(Рабочий!$AC$19,CHOOSE(Рабочий!$C$19,Рабочий!CZ351,Рабочий!CZ376),CHOOSE(Рабочий!$C$19,Рабочий!AY351,Рабочий!AY376))*(1+'1. Выбор РС'!$I$1)*CHOOSE(Рабочий!$H$19,Рабочий!$I$19,Рабочий!$I$20)*CHOOSE(Рабочий!$L$19,CHOOSE(Рабочий!$P$19,Рабочий!$Q$19,Рабочий!$Q$20,Рабочий!$Q$21),Рабочий!$M$20),0))</f>
        <v>1075</v>
      </c>
      <c r="AY29" s="272">
        <f>IF(CHOOSE(Рабочий!$AC$19,CHOOSE(Рабочий!$C$19,Рабочий!DA351,Рабочий!DA376),CHOOSE(Рабочий!$C$19,Рабочий!AZ351,Рабочий!AZ376))="","",ROUND(CHOOSE(Рабочий!$AC$19,CHOOSE(Рабочий!$C$19,Рабочий!DA351,Рабочий!DA376),CHOOSE(Рабочий!$C$19,Рабочий!AZ351,Рабочий!AZ376))*(1+'1. Выбор РС'!$I$1)*CHOOSE(Рабочий!$H$19,Рабочий!$I$19,Рабочий!$I$20)*CHOOSE(Рабочий!$L$19,CHOOSE(Рабочий!$P$19,Рабочий!$Q$19,Рабочий!$Q$20,Рабочий!$Q$21),Рабочий!$M$20),0))</f>
        <v>1094</v>
      </c>
      <c r="AZ29" s="272">
        <f>IF(CHOOSE(Рабочий!$AC$19,CHOOSE(Рабочий!$C$19,Рабочий!DB351,Рабочий!DB376),CHOOSE(Рабочий!$C$19,Рабочий!BA351,Рабочий!BA376))="","",ROUND(CHOOSE(Рабочий!$AC$19,CHOOSE(Рабочий!$C$19,Рабочий!DB351,Рабочий!DB376),CHOOSE(Рабочий!$C$19,Рабочий!BA351,Рабочий!BA376))*(1+'1. Выбор РС'!$I$1)*CHOOSE(Рабочий!$H$19,Рабочий!$I$19,Рабочий!$I$20)*CHOOSE(Рабочий!$L$19,CHOOSE(Рабочий!$P$19,Рабочий!$Q$19,Рабочий!$Q$20,Рабочий!$Q$21),Рабочий!$M$20),0))</f>
        <v>1112</v>
      </c>
      <c r="BA29" s="210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</row>
    <row r="30" spans="1:70" s="193" customFormat="1">
      <c r="A30" s="212">
        <v>1900</v>
      </c>
      <c r="B30" s="272">
        <f>IF(CHOOSE(Рабочий!$AC$19,CHOOSE(Рабочий!$C$19,Рабочий!BD352,Рабочий!BD377),CHOOSE(Рабочий!$C$19,Рабочий!C352,Рабочий!C377))="","",ROUND(CHOOSE(Рабочий!$AC$19,CHOOSE(Рабочий!$C$19,Рабочий!BD352,Рабочий!BD377),CHOOSE(Рабочий!$C$19,Рабочий!C352,Рабочий!C377))*(1+'1. Выбор РС'!$I$1)*CHOOSE(Рабочий!$H$19,Рабочий!$I$19,Рабочий!$I$20)*CHOOSE(Рабочий!$L$19,CHOOSE(Рабочий!$P$19,Рабочий!$Q$19,Рабочий!$Q$20,Рабочий!$Q$21),Рабочий!$M$20),0))</f>
        <v>230</v>
      </c>
      <c r="C30" s="272">
        <f>IF(CHOOSE(Рабочий!$AC$19,CHOOSE(Рабочий!$C$19,Рабочий!BE352,Рабочий!BE377),CHOOSE(Рабочий!$C$19,Рабочий!D352,Рабочий!D377))="","",ROUND(CHOOSE(Рабочий!$AC$19,CHOOSE(Рабочий!$C$19,Рабочий!BE352,Рабочий!BE377),CHOOSE(Рабочий!$C$19,Рабочий!D352,Рабочий!D377))*(1+'1. Выбор РС'!$I$1)*CHOOSE(Рабочий!$H$19,Рабочий!$I$19,Рабочий!$I$20)*CHOOSE(Рабочий!$L$19,CHOOSE(Рабочий!$P$19,Рабочий!$Q$19,Рабочий!$Q$20,Рабочий!$Q$21),Рабочий!$M$20),0))</f>
        <v>242</v>
      </c>
      <c r="D30" s="272">
        <f>IF(CHOOSE(Рабочий!$AC$19,CHOOSE(Рабочий!$C$19,Рабочий!BF352,Рабочий!BF377),CHOOSE(Рабочий!$C$19,Рабочий!E352,Рабочий!E377))="","",ROUND(CHOOSE(Рабочий!$AC$19,CHOOSE(Рабочий!$C$19,Рабочий!BF352,Рабочий!BF377),CHOOSE(Рабочий!$C$19,Рабочий!E352,Рабочий!E377))*(1+'1. Выбор РС'!$I$1)*CHOOSE(Рабочий!$H$19,Рабочий!$I$19,Рабочий!$I$20)*CHOOSE(Рабочий!$L$19,CHOOSE(Рабочий!$P$19,Рабочий!$Q$19,Рабочий!$Q$20,Рабочий!$Q$21),Рабочий!$M$20),0))</f>
        <v>258</v>
      </c>
      <c r="E30" s="272">
        <f>IF(CHOOSE(Рабочий!$AC$19,CHOOSE(Рабочий!$C$19,Рабочий!BG352,Рабочий!BG377),CHOOSE(Рабочий!$C$19,Рабочий!F352,Рабочий!F377))="","",ROUND(CHOOSE(Рабочий!$AC$19,CHOOSE(Рабочий!$C$19,Рабочий!BG352,Рабочий!BG377),CHOOSE(Рабочий!$C$19,Рабочий!F352,Рабочий!F377))*(1+'1. Выбор РС'!$I$1)*CHOOSE(Рабочий!$H$19,Рабочий!$I$19,Рабочий!$I$20)*CHOOSE(Рабочий!$L$19,CHOOSE(Рабочий!$P$19,Рабочий!$Q$19,Рабочий!$Q$20,Рабочий!$Q$21),Рабочий!$M$20),0))</f>
        <v>272</v>
      </c>
      <c r="F30" s="272">
        <f>IF(CHOOSE(Рабочий!$AC$19,CHOOSE(Рабочий!$C$19,Рабочий!BH352,Рабочий!BH377),CHOOSE(Рабочий!$C$19,Рабочий!G352,Рабочий!G377))="","",ROUND(CHOOSE(Рабочий!$AC$19,CHOOSE(Рабочий!$C$19,Рабочий!BH352,Рабочий!BH377),CHOOSE(Рабочий!$C$19,Рабочий!G352,Рабочий!G377))*(1+'1. Выбор РС'!$I$1)*CHOOSE(Рабочий!$H$19,Рабочий!$I$19,Рабочий!$I$20)*CHOOSE(Рабочий!$L$19,CHOOSE(Рабочий!$P$19,Рабочий!$Q$19,Рабочий!$Q$20,Рабочий!$Q$21),Рабочий!$M$20),0))</f>
        <v>285</v>
      </c>
      <c r="G30" s="272">
        <f>IF(CHOOSE(Рабочий!$AC$19,CHOOSE(Рабочий!$C$19,Рабочий!BI352,Рабочий!BI377),CHOOSE(Рабочий!$C$19,Рабочий!H352,Рабочий!H377))="","",ROUND(CHOOSE(Рабочий!$AC$19,CHOOSE(Рабочий!$C$19,Рабочий!BI352,Рабочий!BI377),CHOOSE(Рабочий!$C$19,Рабочий!H352,Рабочий!H377))*(1+'1. Выбор РС'!$I$1)*CHOOSE(Рабочий!$H$19,Рабочий!$I$19,Рабочий!$I$20)*CHOOSE(Рабочий!$L$19,CHOOSE(Рабочий!$P$19,Рабочий!$Q$19,Рабочий!$Q$20,Рабочий!$Q$21),Рабочий!$M$20),0))</f>
        <v>299</v>
      </c>
      <c r="H30" s="272">
        <f>IF(CHOOSE(Рабочий!$AC$19,CHOOSE(Рабочий!$C$19,Рабочий!BJ352,Рабочий!BJ377),CHOOSE(Рабочий!$C$19,Рабочий!I352,Рабочий!I377))="","",ROUND(CHOOSE(Рабочий!$AC$19,CHOOSE(Рабочий!$C$19,Рабочий!BJ352,Рабочий!BJ377),CHOOSE(Рабочий!$C$19,Рабочий!I352,Рабочий!I377))*(1+'1. Выбор РС'!$I$1)*CHOOSE(Рабочий!$H$19,Рабочий!$I$19,Рабочий!$I$20)*CHOOSE(Рабочий!$L$19,CHOOSE(Рабочий!$P$19,Рабочий!$Q$19,Рабочий!$Q$20,Рабочий!$Q$21),Рабочий!$M$20),0))</f>
        <v>313</v>
      </c>
      <c r="I30" s="272">
        <f>IF(CHOOSE(Рабочий!$AC$19,CHOOSE(Рабочий!$C$19,Рабочий!BK352,Рабочий!BK377),CHOOSE(Рабочий!$C$19,Рабочий!J352,Рабочий!J377))="","",ROUND(CHOOSE(Рабочий!$AC$19,CHOOSE(Рабочий!$C$19,Рабочий!BK352,Рабочий!BK377),CHOOSE(Рабочий!$C$19,Рабочий!J352,Рабочий!J377))*(1+'1. Выбор РС'!$I$1)*CHOOSE(Рабочий!$H$19,Рабочий!$I$19,Рабочий!$I$20)*CHOOSE(Рабочий!$L$19,CHOOSE(Рабочий!$P$19,Рабочий!$Q$19,Рабочий!$Q$20,Рабочий!$Q$21),Рабочий!$M$20),0))</f>
        <v>326</v>
      </c>
      <c r="J30" s="272">
        <f>IF(CHOOSE(Рабочий!$AC$19,CHOOSE(Рабочий!$C$19,Рабочий!BL352,Рабочий!BL377),CHOOSE(Рабочий!$C$19,Рабочий!K352,Рабочий!K377))="","",ROUND(CHOOSE(Рабочий!$AC$19,CHOOSE(Рабочий!$C$19,Рабочий!BL352,Рабочий!BL377),CHOOSE(Рабочий!$C$19,Рабочий!K352,Рабочий!K377))*(1+'1. Выбор РС'!$I$1)*CHOOSE(Рабочий!$H$19,Рабочий!$I$19,Рабочий!$I$20)*CHOOSE(Рабочий!$L$19,CHOOSE(Рабочий!$P$19,Рабочий!$Q$19,Рабочий!$Q$20,Рабочий!$Q$21),Рабочий!$M$20),0))</f>
        <v>339</v>
      </c>
      <c r="K30" s="272">
        <f>IF(CHOOSE(Рабочий!$AC$19,CHOOSE(Рабочий!$C$19,Рабочий!BM352,Рабочий!BM377),CHOOSE(Рабочий!$C$19,Рабочий!L352,Рабочий!L377))="","",ROUND(CHOOSE(Рабочий!$AC$19,CHOOSE(Рабочий!$C$19,Рабочий!BM352,Рабочий!BM377),CHOOSE(Рабочий!$C$19,Рабочий!L352,Рабочий!L377))*(1+'1. Выбор РС'!$I$1)*CHOOSE(Рабочий!$H$19,Рабочий!$I$19,Рабочий!$I$20)*CHOOSE(Рабочий!$L$19,CHOOSE(Рабочий!$P$19,Рабочий!$Q$19,Рабочий!$Q$20,Рабочий!$Q$21),Рабочий!$M$20),0))</f>
        <v>354</v>
      </c>
      <c r="L30" s="272">
        <f>IF(CHOOSE(Рабочий!$AC$19,CHOOSE(Рабочий!$C$19,Рабочий!BN352,Рабочий!BN377),CHOOSE(Рабочий!$C$19,Рабочий!M352,Рабочий!M377))="","",ROUND(CHOOSE(Рабочий!$AC$19,CHOOSE(Рабочий!$C$19,Рабочий!BN352,Рабочий!BN377),CHOOSE(Рабочий!$C$19,Рабочий!M352,Рабочий!M377))*(1+'1. Выбор РС'!$I$1)*CHOOSE(Рабочий!$H$19,Рабочий!$I$19,Рабочий!$I$20)*CHOOSE(Рабочий!$L$19,CHOOSE(Рабочий!$P$19,Рабочий!$Q$19,Рабочий!$Q$20,Рабочий!$Q$21),Рабочий!$M$20),0))</f>
        <v>365</v>
      </c>
      <c r="M30" s="272">
        <f>IF(CHOOSE(Рабочий!$AC$19,CHOOSE(Рабочий!$C$19,Рабочий!BO352,Рабочий!BO377),CHOOSE(Рабочий!$C$19,Рабочий!N352,Рабочий!N377))="","",ROUND(CHOOSE(Рабочий!$AC$19,CHOOSE(Рабочий!$C$19,Рабочий!BO352,Рабочий!BO377),CHOOSE(Рабочий!$C$19,Рабочий!N352,Рабочий!N377))*(1+'1. Выбор РС'!$I$1)*CHOOSE(Рабочий!$H$19,Рабочий!$I$19,Рабочий!$I$20)*CHOOSE(Рабочий!$L$19,CHOOSE(Рабочий!$P$19,Рабочий!$Q$19,Рабочий!$Q$20,Рабочий!$Q$21),Рабочий!$M$20),0))</f>
        <v>383</v>
      </c>
      <c r="N30" s="272">
        <f>IF(CHOOSE(Рабочий!$AC$19,CHOOSE(Рабочий!$C$19,Рабочий!BP352,Рабочий!BP377),CHOOSE(Рабочий!$C$19,Рабочий!O352,Рабочий!O377))="","",ROUND(CHOOSE(Рабочий!$AC$19,CHOOSE(Рабочий!$C$19,Рабочий!BP352,Рабочий!BP377),CHOOSE(Рабочий!$C$19,Рабочий!O352,Рабочий!O377))*(1+'1. Выбор РС'!$I$1)*CHOOSE(Рабочий!$H$19,Рабочий!$I$19,Рабочий!$I$20)*CHOOSE(Рабочий!$L$19,CHOOSE(Рабочий!$P$19,Рабочий!$Q$19,Рабочий!$Q$20,Рабочий!$Q$21),Рабочий!$M$20),0))</f>
        <v>393</v>
      </c>
      <c r="O30" s="272">
        <f>IF(CHOOSE(Рабочий!$AC$19,CHOOSE(Рабочий!$C$19,Рабочий!BQ352,Рабочий!BQ377),CHOOSE(Рабочий!$C$19,Рабочий!P352,Рабочий!P377))="","",ROUND(CHOOSE(Рабочий!$AC$19,CHOOSE(Рабочий!$C$19,Рабочий!BQ352,Рабочий!BQ377),CHOOSE(Рабочий!$C$19,Рабочий!P352,Рабочий!P377))*(1+'1. Выбор РС'!$I$1)*CHOOSE(Рабочий!$H$19,Рабочий!$I$19,Рабочий!$I$20)*CHOOSE(Рабочий!$L$19,CHOOSE(Рабочий!$P$19,Рабочий!$Q$19,Рабочий!$Q$20,Рабочий!$Q$21),Рабочий!$M$20),0))</f>
        <v>406</v>
      </c>
      <c r="P30" s="272">
        <f>IF(CHOOSE(Рабочий!$AC$19,CHOOSE(Рабочий!$C$19,Рабочий!BR352,Рабочий!BR377),CHOOSE(Рабочий!$C$19,Рабочий!Q352,Рабочий!Q377))="","",ROUND(CHOOSE(Рабочий!$AC$19,CHOOSE(Рабочий!$C$19,Рабочий!BR352,Рабочий!BR377),CHOOSE(Рабочий!$C$19,Рабочий!Q352,Рабочий!Q377))*(1+'1. Выбор РС'!$I$1)*CHOOSE(Рабочий!$H$19,Рабочий!$I$19,Рабочий!$I$20)*CHOOSE(Рабочий!$L$19,CHOOSE(Рабочий!$P$19,Рабочий!$Q$19,Рабочий!$Q$20,Рабочий!$Q$21),Рабочий!$M$20),0))</f>
        <v>420</v>
      </c>
      <c r="Q30" s="272">
        <f>IF(CHOOSE(Рабочий!$AC$19,CHOOSE(Рабочий!$C$19,Рабочий!BS352,Рабочий!BS377),CHOOSE(Рабочий!$C$19,Рабочий!R352,Рабочий!R377))="","",ROUND(CHOOSE(Рабочий!$AC$19,CHOOSE(Рабочий!$C$19,Рабочий!BS352,Рабочий!BS377),CHOOSE(Рабочий!$C$19,Рабочий!R352,Рабочий!R377))*(1+'1. Выбор РС'!$I$1)*CHOOSE(Рабочий!$H$19,Рабочий!$I$19,Рабочий!$I$20)*CHOOSE(Рабочий!$L$19,CHOOSE(Рабочий!$P$19,Рабочий!$Q$19,Рабочий!$Q$20,Рабочий!$Q$21),Рабочий!$M$20),0))</f>
        <v>437</v>
      </c>
      <c r="R30" s="272">
        <f>IF(CHOOSE(Рабочий!$AC$19,CHOOSE(Рабочий!$C$19,Рабочий!BT352,Рабочий!BT377),CHOOSE(Рабочий!$C$19,Рабочий!S352,Рабочий!S377))="","",ROUND(CHOOSE(Рабочий!$AC$19,CHOOSE(Рабочий!$C$19,Рабочий!BT352,Рабочий!BT377),CHOOSE(Рабочий!$C$19,Рабочий!S352,Рабочий!S377))*(1+'1. Выбор РС'!$I$1)*CHOOSE(Рабочий!$H$19,Рабочий!$I$19,Рабочий!$I$20)*CHOOSE(Рабочий!$L$19,CHOOSE(Рабочий!$P$19,Рабочий!$Q$19,Рабочий!$Q$20,Рабочий!$Q$21),Рабочий!$M$20),0))</f>
        <v>450</v>
      </c>
      <c r="S30" s="272">
        <f>IF(CHOOSE(Рабочий!$AC$19,CHOOSE(Рабочий!$C$19,Рабочий!BU352,Рабочий!BU377),CHOOSE(Рабочий!$C$19,Рабочий!T352,Рабочий!T377))="","",ROUND(CHOOSE(Рабочий!$AC$19,CHOOSE(Рабочий!$C$19,Рабочий!BU352,Рабочий!BU377),CHOOSE(Рабочий!$C$19,Рабочий!T352,Рабочий!T377))*(1+'1. Выбор РС'!$I$1)*CHOOSE(Рабочий!$H$19,Рабочий!$I$19,Рабочий!$I$20)*CHOOSE(Рабочий!$L$19,CHOOSE(Рабочий!$P$19,Рабочий!$Q$19,Рабочий!$Q$20,Рабочий!$Q$21),Рабочий!$M$20),0))</f>
        <v>462</v>
      </c>
      <c r="T30" s="272">
        <f>IF(CHOOSE(Рабочий!$AC$19,CHOOSE(Рабочий!$C$19,Рабочий!BV352,Рабочий!BV377),CHOOSE(Рабочий!$C$19,Рабочий!U352,Рабочий!U377))="","",ROUND(CHOOSE(Рабочий!$AC$19,CHOOSE(Рабочий!$C$19,Рабочий!BV352,Рабочий!BV377),CHOOSE(Рабочий!$C$19,Рабочий!U352,Рабочий!U377))*(1+'1. Выбор РС'!$I$1)*CHOOSE(Рабочий!$H$19,Рабочий!$I$19,Рабочий!$I$20)*CHOOSE(Рабочий!$L$19,CHOOSE(Рабочий!$P$19,Рабочий!$Q$19,Рабочий!$Q$20,Рабочий!$Q$21),Рабочий!$M$20),0))</f>
        <v>479</v>
      </c>
      <c r="U30" s="272">
        <f>IF(CHOOSE(Рабочий!$AC$19,CHOOSE(Рабочий!$C$19,Рабочий!BW352,Рабочий!BW377),CHOOSE(Рабочий!$C$19,Рабочий!V352,Рабочий!V377))="","",ROUND(CHOOSE(Рабочий!$AC$19,CHOOSE(Рабочий!$C$19,Рабочий!BW352,Рабочий!BW377),CHOOSE(Рабочий!$C$19,Рабочий!V352,Рабочий!V377))*(1+'1. Выбор РС'!$I$1)*CHOOSE(Рабочий!$H$19,Рабочий!$I$19,Рабочий!$I$20)*CHOOSE(Рабочий!$L$19,CHOOSE(Рабочий!$P$19,Рабочий!$Q$19,Рабочий!$Q$20,Рабочий!$Q$21),Рабочий!$M$20),0))</f>
        <v>490</v>
      </c>
      <c r="V30" s="272">
        <f>IF(CHOOSE(Рабочий!$AC$19,CHOOSE(Рабочий!$C$19,Рабочий!BX352,Рабочий!BX377),CHOOSE(Рабочий!$C$19,Рабочий!W352,Рабочий!W377))="","",ROUND(CHOOSE(Рабочий!$AC$19,CHOOSE(Рабочий!$C$19,Рабочий!BX352,Рабочий!BX377),CHOOSE(Рабочий!$C$19,Рабочий!W352,Рабочий!W377))*(1+'1. Выбор РС'!$I$1)*CHOOSE(Рабочий!$H$19,Рабочий!$I$19,Рабочий!$I$20)*CHOOSE(Рабочий!$L$19,CHOOSE(Рабочий!$P$19,Рабочий!$Q$19,Рабочий!$Q$20,Рабочий!$Q$21),Рабочий!$M$20),0))</f>
        <v>507</v>
      </c>
      <c r="W30" s="272">
        <f>IF(CHOOSE(Рабочий!$AC$19,CHOOSE(Рабочий!$C$19,Рабочий!BY352,Рабочий!BY377),CHOOSE(Рабочий!$C$19,Рабочий!X352,Рабочий!X377))="","",ROUND(CHOOSE(Рабочий!$AC$19,CHOOSE(Рабочий!$C$19,Рабочий!BY352,Рабочий!BY377),CHOOSE(Рабочий!$C$19,Рабочий!X352,Рабочий!X377))*(1+'1. Выбор РС'!$I$1)*CHOOSE(Рабочий!$H$19,Рабочий!$I$19,Рабочий!$I$20)*CHOOSE(Рабочий!$L$19,CHOOSE(Рабочий!$P$19,Рабочий!$Q$19,Рабочий!$Q$20,Рабочий!$Q$21),Рабочий!$M$20),0))</f>
        <v>518</v>
      </c>
      <c r="X30" s="272">
        <f>IF(CHOOSE(Рабочий!$AC$19,CHOOSE(Рабочий!$C$19,Рабочий!BZ352,Рабочий!BZ377),CHOOSE(Рабочий!$C$19,Рабочий!Y352,Рабочий!Y377))="","",ROUND(CHOOSE(Рабочий!$AC$19,CHOOSE(Рабочий!$C$19,Рабочий!BZ352,Рабочий!BZ377),CHOOSE(Рабочий!$C$19,Рабочий!Y352,Рабочий!Y377))*(1+'1. Выбор РС'!$I$1)*CHOOSE(Рабочий!$H$19,Рабочий!$I$19,Рабочий!$I$20)*CHOOSE(Рабочий!$L$19,CHOOSE(Рабочий!$P$19,Рабочий!$Q$19,Рабочий!$Q$20,Рабочий!$Q$21),Рабочий!$M$20),0))</f>
        <v>529</v>
      </c>
      <c r="Y30" s="272">
        <f>IF(CHOOSE(Рабочий!$AC$19,CHOOSE(Рабочий!$C$19,Рабочий!CA352,Рабочий!CA377),CHOOSE(Рабочий!$C$19,Рабочий!Z352,Рабочий!Z377))="","",ROUND(CHOOSE(Рабочий!$AC$19,CHOOSE(Рабочий!$C$19,Рабочий!CA352,Рабочий!CA377),CHOOSE(Рабочий!$C$19,Рабочий!Z352,Рабочий!Z377))*(1+'1. Выбор РС'!$I$1)*CHOOSE(Рабочий!$H$19,Рабочий!$I$19,Рабочий!$I$20)*CHOOSE(Рабочий!$L$19,CHOOSE(Рабочий!$P$19,Рабочий!$Q$19,Рабочий!$Q$20,Рабочий!$Q$21),Рабочий!$M$20),0))</f>
        <v>545</v>
      </c>
      <c r="Z30" s="272">
        <f>IF(CHOOSE(Рабочий!$AC$19,CHOOSE(Рабочий!$C$19,Рабочий!CB352,Рабочий!CB377),CHOOSE(Рабочий!$C$19,Рабочий!AA352,Рабочий!AA377))="","",ROUND(CHOOSE(Рабочий!$AC$19,CHOOSE(Рабочий!$C$19,Рабочий!CB352,Рабочий!CB377),CHOOSE(Рабочий!$C$19,Рабочий!AA352,Рабочий!AA377))*(1+'1. Выбор РС'!$I$1)*CHOOSE(Рабочий!$H$19,Рабочий!$I$19,Рабочий!$I$20)*CHOOSE(Рабочий!$L$19,CHOOSE(Рабочий!$P$19,Рабочий!$Q$19,Рабочий!$Q$20,Рабочий!$Q$21),Рабочий!$M$20),0))</f>
        <v>562</v>
      </c>
      <c r="AA30" s="272">
        <f>IF(CHOOSE(Рабочий!$AC$19,CHOOSE(Рабочий!$C$19,Рабочий!CC352,Рабочий!CC377),CHOOSE(Рабочий!$C$19,Рабочий!AB352,Рабочий!AB377))="","",ROUND(CHOOSE(Рабочий!$AC$19,CHOOSE(Рабочий!$C$19,Рабочий!CC352,Рабочий!CC377),CHOOSE(Рабочий!$C$19,Рабочий!AB352,Рабочий!AB377))*(1+'1. Выбор РС'!$I$1)*CHOOSE(Рабочий!$H$19,Рабочий!$I$19,Рабочий!$I$20)*CHOOSE(Рабочий!$L$19,CHOOSE(Рабочий!$P$19,Рабочий!$Q$19,Рабочий!$Q$20,Рабочий!$Q$21),Рабочий!$M$20),0))</f>
        <v>572</v>
      </c>
      <c r="AB30" s="272">
        <f>IF(CHOOSE(Рабочий!$AC$19,CHOOSE(Рабочий!$C$19,Рабочий!CD352,Рабочий!CD377),CHOOSE(Рабочий!$C$19,Рабочий!AC352,Рабочий!AC377))="","",ROUND(CHOOSE(Рабочий!$AC$19,CHOOSE(Рабочий!$C$19,Рабочий!CD352,Рабочий!CD377),CHOOSE(Рабочий!$C$19,Рабочий!AC352,Рабочий!AC377))*(1+'1. Выбор РС'!$I$1)*CHOOSE(Рабочий!$H$19,Рабочий!$I$19,Рабочий!$I$20)*CHOOSE(Рабочий!$L$19,CHOOSE(Рабочий!$P$19,Рабочий!$Q$19,Рабочий!$Q$20,Рабочий!$Q$21),Рабочий!$M$20),0))</f>
        <v>602</v>
      </c>
      <c r="AC30" s="272">
        <f>IF(CHOOSE(Рабочий!$AC$19,CHOOSE(Рабочий!$C$19,Рабочий!CE352,Рабочий!CE377),CHOOSE(Рабочий!$C$19,Рабочий!AD352,Рабочий!AD377))="","",ROUND(CHOOSE(Рабочий!$AC$19,CHOOSE(Рабочий!$C$19,Рабочий!CE352,Рабочий!CE377),CHOOSE(Рабочий!$C$19,Рабочий!AD352,Рабочий!AD377))*(1+'1. Выбор РС'!$I$1)*CHOOSE(Рабочий!$H$19,Рабочий!$I$19,Рабочий!$I$20)*CHOOSE(Рабочий!$L$19,CHOOSE(Рабочий!$P$19,Рабочий!$Q$19,Рабочий!$Q$20,Рабочий!$Q$21),Рабочий!$M$20),0))</f>
        <v>619</v>
      </c>
      <c r="AD30" s="272">
        <f>IF(CHOOSE(Рабочий!$AC$19,CHOOSE(Рабочий!$C$19,Рабочий!CF352,Рабочий!CF377),CHOOSE(Рабочий!$C$19,Рабочий!AE352,Рабочий!AE377))="","",ROUND(CHOOSE(Рабочий!$AC$19,CHOOSE(Рабочий!$C$19,Рабочий!CF352,Рабочий!CF377),CHOOSE(Рабочий!$C$19,Рабочий!AE352,Рабочий!AE377))*(1+'1. Выбор РС'!$I$1)*CHOOSE(Рабочий!$H$19,Рабочий!$I$19,Рабочий!$I$20)*CHOOSE(Рабочий!$L$19,CHOOSE(Рабочий!$P$19,Рабочий!$Q$19,Рабочий!$Q$20,Рабочий!$Q$21),Рабочий!$M$20),0))</f>
        <v>628</v>
      </c>
      <c r="AE30" s="272">
        <f>IF(CHOOSE(Рабочий!$AC$19,CHOOSE(Рабочий!$C$19,Рабочий!CG352,Рабочий!CG377),CHOOSE(Рабочий!$C$19,Рабочий!AF352,Рабочий!AF377))="","",ROUND(CHOOSE(Рабочий!$AC$19,CHOOSE(Рабочий!$C$19,Рабочий!CG352,Рабочий!CG377),CHOOSE(Рабочий!$C$19,Рабочий!AF352,Рабочий!AF377))*(1+'1. Выбор РС'!$I$1)*CHOOSE(Рабочий!$H$19,Рабочий!$I$19,Рабочий!$I$20)*CHOOSE(Рабочий!$L$19,CHOOSE(Рабочий!$P$19,Рабочий!$Q$19,Рабочий!$Q$20,Рабочий!$Q$21),Рабочий!$M$20),0))</f>
        <v>645</v>
      </c>
      <c r="AF30" s="272">
        <f>IF(CHOOSE(Рабочий!$AC$19,CHOOSE(Рабочий!$C$19,Рабочий!CH352,Рабочий!CH377),CHOOSE(Рабочий!$C$19,Рабочий!AG352,Рабочий!AG377))="","",ROUND(CHOOSE(Рабочий!$AC$19,CHOOSE(Рабочий!$C$19,Рабочий!CH352,Рабочий!CH377),CHOOSE(Рабочий!$C$19,Рабочий!AG352,Рабочий!AG377))*(1+'1. Выбор РС'!$I$1)*CHOOSE(Рабочий!$H$19,Рабочий!$I$19,Рабочий!$I$20)*CHOOSE(Рабочий!$L$19,CHOOSE(Рабочий!$P$19,Рабочий!$Q$19,Рабочий!$Q$20,Рабочий!$Q$21),Рабочий!$M$20),0))</f>
        <v>661</v>
      </c>
      <c r="AG30" s="272">
        <f>IF(CHOOSE(Рабочий!$AC$19,CHOOSE(Рабочий!$C$19,Рабочий!CI352,Рабочий!CI377),CHOOSE(Рабочий!$C$19,Рабочий!AH352,Рабочий!AH377))="","",ROUND(CHOOSE(Рабочий!$AC$19,CHOOSE(Рабочий!$C$19,Рабочий!CI352,Рабочий!CI377),CHOOSE(Рабочий!$C$19,Рабочий!AH352,Рабочий!AH377))*(1+'1. Выбор РС'!$I$1)*CHOOSE(Рабочий!$H$19,Рабочий!$I$19,Рабочий!$I$20)*CHOOSE(Рабочий!$L$19,CHOOSE(Рабочий!$P$19,Рабочий!$Q$19,Рабочий!$Q$20,Рабочий!$Q$21),Рабочий!$M$20),0))</f>
        <v>670</v>
      </c>
      <c r="AH30" s="272">
        <f>IF(CHOOSE(Рабочий!$AC$19,CHOOSE(Рабочий!$C$19,Рабочий!CJ352,Рабочий!CJ377),CHOOSE(Рабочий!$C$19,Рабочий!AI352,Рабочий!AI377))="","",ROUND(CHOOSE(Рабочий!$AC$19,CHOOSE(Рабочий!$C$19,Рабочий!CJ352,Рабочий!CJ377),CHOOSE(Рабочий!$C$19,Рабочий!AI352,Рабочий!AI377))*(1+'1. Выбор РС'!$I$1)*CHOOSE(Рабочий!$H$19,Рабочий!$I$19,Рабочий!$I$20)*CHOOSE(Рабочий!$L$19,CHOOSE(Рабочий!$P$19,Рабочий!$Q$19,Рабочий!$Q$20,Рабочий!$Q$21),Рабочий!$M$20),0))</f>
        <v>686</v>
      </c>
      <c r="AI30" s="272">
        <f>IF(CHOOSE(Рабочий!$AC$19,CHOOSE(Рабочий!$C$19,Рабочий!CK352,Рабочий!CK377),CHOOSE(Рабочий!$C$19,Рабочий!AJ352,Рабочий!AJ377))="","",ROUND(CHOOSE(Рабочий!$AC$19,CHOOSE(Рабочий!$C$19,Рабочий!CK352,Рабочий!CK377),CHOOSE(Рабочий!$C$19,Рабочий!AJ352,Рабочий!AJ377))*(1+'1. Выбор РС'!$I$1)*CHOOSE(Рабочий!$H$19,Рабочий!$I$19,Рабочий!$I$20)*CHOOSE(Рабочий!$L$19,CHOOSE(Рабочий!$P$19,Рабочий!$Q$19,Рабочий!$Q$20,Рабочий!$Q$21),Рабочий!$M$20),0))</f>
        <v>703</v>
      </c>
      <c r="AJ30" s="272">
        <f>IF(CHOOSE(Рабочий!$AC$19,CHOOSE(Рабочий!$C$19,Рабочий!CL352,Рабочий!CL377),CHOOSE(Рабочий!$C$19,Рабочий!AK352,Рабочий!AK377))="","",ROUND(CHOOSE(Рабочий!$AC$19,CHOOSE(Рабочий!$C$19,Рабочий!CL352,Рабочий!CL377),CHOOSE(Рабочий!$C$19,Рабочий!AK352,Рабочий!AK377))*(1+'1. Выбор РС'!$I$1)*CHOOSE(Рабочий!$H$19,Рабочий!$I$19,Рабочий!$I$20)*CHOOSE(Рабочий!$L$19,CHOOSE(Рабочий!$P$19,Рабочий!$Q$19,Рабочий!$Q$20,Рабочий!$Q$21),Рабочий!$M$20),0))</f>
        <v>711</v>
      </c>
      <c r="AK30" s="272">
        <f>IF(CHOOSE(Рабочий!$AC$19,CHOOSE(Рабочий!$C$19,Рабочий!CM352,Рабочий!CM377),CHOOSE(Рабочий!$C$19,Рабочий!AL352,Рабочий!AL377))="","",ROUND(CHOOSE(Рабочий!$AC$19,CHOOSE(Рабочий!$C$19,Рабочий!CM352,Рабочий!CM377),CHOOSE(Рабочий!$C$19,Рабочий!AL352,Рабочий!AL377))*(1+'1. Выбор РС'!$I$1)*CHOOSE(Рабочий!$H$19,Рабочий!$I$19,Рабочий!$I$20)*CHOOSE(Рабочий!$L$19,CHOOSE(Рабочий!$P$19,Рабочий!$Q$19,Рабочий!$Q$20,Рабочий!$Q$21),Рабочий!$M$20),0))</f>
        <v>727</v>
      </c>
      <c r="AL30" s="272">
        <f>IF(CHOOSE(Рабочий!$AC$19,CHOOSE(Рабочий!$C$19,Рабочий!CN352,Рабочий!CN377),CHOOSE(Рабочий!$C$19,Рабочий!AM352,Рабочий!AM377))="","",ROUND(CHOOSE(Рабочий!$AC$19,CHOOSE(Рабочий!$C$19,Рабочий!CN352,Рабочий!CN377),CHOOSE(Рабочий!$C$19,Рабочий!AM352,Рабочий!AM377))*(1+'1. Выбор РС'!$I$1)*CHOOSE(Рабочий!$H$19,Рабочий!$I$19,Рабочий!$I$20)*CHOOSE(Рабочий!$L$19,CHOOSE(Рабочий!$P$19,Рабочий!$Q$19,Рабочий!$Q$20,Рабочий!$Q$21),Рабочий!$M$20),0))</f>
        <v>891</v>
      </c>
      <c r="AM30" s="272">
        <f>IF(CHOOSE(Рабочий!$AC$19,CHOOSE(Рабочий!$C$19,Рабочий!CO352,Рабочий!CO377),CHOOSE(Рабочий!$C$19,Рабочий!AN352,Рабочий!AN377))="","",ROUND(CHOOSE(Рабочий!$AC$19,CHOOSE(Рабочий!$C$19,Рабочий!CO352,Рабочий!CO377),CHOOSE(Рабочий!$C$19,Рабочий!AN352,Рабочий!AN377))*(1+'1. Выбор РС'!$I$1)*CHOOSE(Рабочий!$H$19,Рабочий!$I$19,Рабочий!$I$20)*CHOOSE(Рабочий!$L$19,CHOOSE(Рабочий!$P$19,Рабочий!$Q$19,Рабочий!$Q$20,Рабочий!$Q$21),Рабочий!$M$20),0))</f>
        <v>911</v>
      </c>
      <c r="AN30" s="272">
        <f>IF(CHOOSE(Рабочий!$AC$19,CHOOSE(Рабочий!$C$19,Рабочий!CP352,Рабочий!CP377),CHOOSE(Рабочий!$C$19,Рабочий!AO352,Рабочий!AO377))="","",ROUND(CHOOSE(Рабочий!$AC$19,CHOOSE(Рабочий!$C$19,Рабочий!CP352,Рабочий!CP377),CHOOSE(Рабочий!$C$19,Рабочий!AO352,Рабочий!AO377))*(1+'1. Выбор РС'!$I$1)*CHOOSE(Рабочий!$H$19,Рабочий!$I$19,Рабочий!$I$20)*CHOOSE(Рабочий!$L$19,CHOOSE(Рабочий!$P$19,Рабочий!$Q$19,Рабочий!$Q$20,Рабочий!$Q$21),Рабочий!$M$20),0))</f>
        <v>930</v>
      </c>
      <c r="AO30" s="272">
        <f>IF(CHOOSE(Рабочий!$AC$19,CHOOSE(Рабочий!$C$19,Рабочий!CQ352,Рабочий!CQ377),CHOOSE(Рабочий!$C$19,Рабочий!AP352,Рабочий!AP377))="","",ROUND(CHOOSE(Рабочий!$AC$19,CHOOSE(Рабочий!$C$19,Рабочий!CQ352,Рабочий!CQ377),CHOOSE(Рабочий!$C$19,Рабочий!AP352,Рабочий!AP377))*(1+'1. Выбор РС'!$I$1)*CHOOSE(Рабочий!$H$19,Рабочий!$I$19,Рабочий!$I$20)*CHOOSE(Рабочий!$L$19,CHOOSE(Рабочий!$P$19,Рабочий!$Q$19,Рабочий!$Q$20,Рабочий!$Q$21),Рабочий!$M$20),0))</f>
        <v>950</v>
      </c>
      <c r="AP30" s="272">
        <f>IF(CHOOSE(Рабочий!$AC$19,CHOOSE(Рабочий!$C$19,Рабочий!CR352,Рабочий!CR377),CHOOSE(Рабочий!$C$19,Рабочий!AQ352,Рабочий!AQ377))="","",ROUND(CHOOSE(Рабочий!$AC$19,CHOOSE(Рабочий!$C$19,Рабочий!CR352,Рабочий!CR377),CHOOSE(Рабочий!$C$19,Рабочий!AQ352,Рабочий!AQ377))*(1+'1. Выбор РС'!$I$1)*CHOOSE(Рабочий!$H$19,Рабочий!$I$19,Рабочий!$I$20)*CHOOSE(Рабочий!$L$19,CHOOSE(Рабочий!$P$19,Рабочий!$Q$19,Рабочий!$Q$20,Рабочий!$Q$21),Рабочий!$M$20),0))</f>
        <v>960</v>
      </c>
      <c r="AQ30" s="272">
        <f>IF(CHOOSE(Рабочий!$AC$19,CHOOSE(Рабочий!$C$19,Рабочий!CS352,Рабочий!CS377),CHOOSE(Рабочий!$C$19,Рабочий!AR352,Рабочий!AR377))="","",ROUND(CHOOSE(Рабочий!$AC$19,CHOOSE(Рабочий!$C$19,Рабочий!CS352,Рабочий!CS377),CHOOSE(Рабочий!$C$19,Рабочий!AR352,Рабочий!AR377))*(1+'1. Выбор РС'!$I$1)*CHOOSE(Рабочий!$H$19,Рабочий!$I$19,Рабочий!$I$20)*CHOOSE(Рабочий!$L$19,CHOOSE(Рабочий!$P$19,Рабочий!$Q$19,Рабочий!$Q$20,Рабочий!$Q$21),Рабочий!$M$20),0))</f>
        <v>979</v>
      </c>
      <c r="AR30" s="272">
        <f>IF(CHOOSE(Рабочий!$AC$19,CHOOSE(Рабочий!$C$19,Рабочий!CT352,Рабочий!CT377),CHOOSE(Рабочий!$C$19,Рабочий!AS352,Рабочий!AS377))="","",ROUND(CHOOSE(Рабочий!$AC$19,CHOOSE(Рабочий!$C$19,Рабочий!CT352,Рабочий!CT377),CHOOSE(Рабочий!$C$19,Рабочий!AS352,Рабочий!AS377))*(1+'1. Выбор РС'!$I$1)*CHOOSE(Рабочий!$H$19,Рабочий!$I$19,Рабочий!$I$20)*CHOOSE(Рабочий!$L$19,CHOOSE(Рабочий!$P$19,Рабочий!$Q$19,Рабочий!$Q$20,Рабочий!$Q$21),Рабочий!$M$20),0))</f>
        <v>998</v>
      </c>
      <c r="AS30" s="272">
        <f>IF(CHOOSE(Рабочий!$AC$19,CHOOSE(Рабочий!$C$19,Рабочий!CU352,Рабочий!CU377),CHOOSE(Рабочий!$C$19,Рабочий!AT352,Рабочий!AT377))="","",ROUND(CHOOSE(Рабочий!$AC$19,CHOOSE(Рабочий!$C$19,Рабочий!CU352,Рабочий!CU377),CHOOSE(Рабочий!$C$19,Рабочий!AT352,Рабочий!AT377))*(1+'1. Выбор РС'!$I$1)*CHOOSE(Рабочий!$H$19,Рабочий!$I$19,Рабочий!$I$20)*CHOOSE(Рабочий!$L$19,CHOOSE(Рабочий!$P$19,Рабочий!$Q$19,Рабочий!$Q$20,Рабочий!$Q$21),Рабочий!$M$20),0))</f>
        <v>1017</v>
      </c>
      <c r="AT30" s="272">
        <f>IF(CHOOSE(Рабочий!$AC$19,CHOOSE(Рабочий!$C$19,Рабочий!CV352,Рабочий!CV377),CHOOSE(Рабочий!$C$19,Рабочий!AU352,Рабочий!AU377))="","",ROUND(CHOOSE(Рабочий!$AC$19,CHOOSE(Рабочий!$C$19,Рабочий!CV352,Рабочий!CV377),CHOOSE(Рабочий!$C$19,Рабочий!AU352,Рабочий!AU377))*(1+'1. Выбор РС'!$I$1)*CHOOSE(Рабочий!$H$19,Рабочий!$I$19,Рабочий!$I$20)*CHOOSE(Рабочий!$L$19,CHOOSE(Рабочий!$P$19,Рабочий!$Q$19,Рабочий!$Q$20,Рабочий!$Q$21),Рабочий!$M$20),0))</f>
        <v>1036</v>
      </c>
      <c r="AU30" s="272">
        <f>IF(CHOOSE(Рабочий!$AC$19,CHOOSE(Рабочий!$C$19,Рабочий!CW352,Рабочий!CW377),CHOOSE(Рабочий!$C$19,Рабочий!AV352,Рабочий!AV377))="","",ROUND(CHOOSE(Рабочий!$AC$19,CHOOSE(Рабочий!$C$19,Рабочий!CW352,Рабочий!CW377),CHOOSE(Рабочий!$C$19,Рабочий!AV352,Рабочий!AV377))*(1+'1. Выбор РС'!$I$1)*CHOOSE(Рабочий!$H$19,Рабочий!$I$19,Рабочий!$I$20)*CHOOSE(Рабочий!$L$19,CHOOSE(Рабочий!$P$19,Рабочий!$Q$19,Рабочий!$Q$20,Рабочий!$Q$21),Рабочий!$M$20),0))</f>
        <v>1045</v>
      </c>
      <c r="AV30" s="272">
        <f>IF(CHOOSE(Рабочий!$AC$19,CHOOSE(Рабочий!$C$19,Рабочий!CX352,Рабочий!CX377),CHOOSE(Рабочий!$C$19,Рабочий!AW352,Рабочий!AW377))="","",ROUND(CHOOSE(Рабочий!$AC$19,CHOOSE(Рабочий!$C$19,Рабочий!CX352,Рабочий!CX377),CHOOSE(Рабочий!$C$19,Рабочий!AW352,Рабочий!AW377))*(1+'1. Выбор РС'!$I$1)*CHOOSE(Рабочий!$H$19,Рабочий!$I$19,Рабочий!$I$20)*CHOOSE(Рабочий!$L$19,CHOOSE(Рабочий!$P$19,Рабочий!$Q$19,Рабочий!$Q$20,Рабочий!$Q$21),Рабочий!$M$20),0))</f>
        <v>1064</v>
      </c>
      <c r="AW30" s="272">
        <f>IF(CHOOSE(Рабочий!$AC$19,CHOOSE(Рабочий!$C$19,Рабочий!CY352,Рабочий!CY377),CHOOSE(Рабочий!$C$19,Рабочий!AX352,Рабочий!AX377))="","",ROUND(CHOOSE(Рабочий!$AC$19,CHOOSE(Рабочий!$C$19,Рабочий!CY352,Рабочий!CY377),CHOOSE(Рабочий!$C$19,Рабочий!AX352,Рабочий!AX377))*(1+'1. Выбор РС'!$I$1)*CHOOSE(Рабочий!$H$19,Рабочий!$I$19,Рабочий!$I$20)*CHOOSE(Рабочий!$L$19,CHOOSE(Рабочий!$P$19,Рабочий!$Q$19,Рабочий!$Q$20,Рабочий!$Q$21),Рабочий!$M$20),0))</f>
        <v>1083</v>
      </c>
      <c r="AX30" s="272">
        <f>IF(CHOOSE(Рабочий!$AC$19,CHOOSE(Рабочий!$C$19,Рабочий!CZ352,Рабочий!CZ377),CHOOSE(Рабочий!$C$19,Рабочий!AY352,Рабочий!AY377))="","",ROUND(CHOOSE(Рабочий!$AC$19,CHOOSE(Рабочий!$C$19,Рабочий!CZ352,Рабочий!CZ377),CHOOSE(Рабочий!$C$19,Рабочий!AY352,Рабочий!AY377))*(1+'1. Выбор РС'!$I$1)*CHOOSE(Рабочий!$H$19,Рабочий!$I$19,Рабочий!$I$20)*CHOOSE(Рабочий!$L$19,CHOOSE(Рабочий!$P$19,Рабочий!$Q$19,Рабочий!$Q$20,Рабочий!$Q$21),Рабочий!$M$20),0))</f>
        <v>1102</v>
      </c>
      <c r="AY30" s="272">
        <f>IF(CHOOSE(Рабочий!$AC$19,CHOOSE(Рабочий!$C$19,Рабочий!DA352,Рабочий!DA377),CHOOSE(Рабочий!$C$19,Рабочий!AZ352,Рабочий!AZ377))="","",ROUND(CHOOSE(Рабочий!$AC$19,CHOOSE(Рабочий!$C$19,Рабочий!DA352,Рабочий!DA377),CHOOSE(Рабочий!$C$19,Рабочий!AZ352,Рабочий!AZ377))*(1+'1. Выбор РС'!$I$1)*CHOOSE(Рабочий!$H$19,Рабочий!$I$19,Рабочий!$I$20)*CHOOSE(Рабочий!$L$19,CHOOSE(Рабочий!$P$19,Рабочий!$Q$19,Рабочий!$Q$20,Рабочий!$Q$21),Рабочий!$M$20),0))</f>
        <v>1121</v>
      </c>
      <c r="AZ30" s="272">
        <f>IF(CHOOSE(Рабочий!$AC$19,CHOOSE(Рабочий!$C$19,Рабочий!DB352,Рабочий!DB377),CHOOSE(Рабочий!$C$19,Рабочий!BA352,Рабочий!BA377))="","",ROUND(CHOOSE(Рабочий!$AC$19,CHOOSE(Рабочий!$C$19,Рабочий!DB352,Рабочий!DB377),CHOOSE(Рабочий!$C$19,Рабочий!BA352,Рабочий!BA377))*(1+'1. Выбор РС'!$I$1)*CHOOSE(Рабочий!$H$19,Рабочий!$I$19,Рабочий!$I$20)*CHOOSE(Рабочий!$L$19,CHOOSE(Рабочий!$P$19,Рабочий!$Q$19,Рабочий!$Q$20,Рабочий!$Q$21),Рабочий!$M$20),0))</f>
        <v>1140</v>
      </c>
      <c r="BA30" s="210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</row>
    <row r="31" spans="1:70" s="193" customFormat="1">
      <c r="A31" s="212">
        <v>2000</v>
      </c>
      <c r="B31" s="272">
        <f>IF(CHOOSE(Рабочий!$AC$19,CHOOSE(Рабочий!$C$19,Рабочий!BD353,Рабочий!BD378),CHOOSE(Рабочий!$C$19,Рабочий!C353,Рабочий!C378))="","",ROUND(CHOOSE(Рабочий!$AC$19,CHOOSE(Рабочий!$C$19,Рабочий!BD353,Рабочий!BD378),CHOOSE(Рабочий!$C$19,Рабочий!C353,Рабочий!C378))*(1+'1. Выбор РС'!$I$1)*CHOOSE(Рабочий!$H$19,Рабочий!$I$19,Рабочий!$I$20)*CHOOSE(Рабочий!$L$19,CHOOSE(Рабочий!$P$19,Рабочий!$Q$19,Рабочий!$Q$20,Рабочий!$Q$21),Рабочий!$M$20),0))</f>
        <v>236</v>
      </c>
      <c r="C31" s="272">
        <f>IF(CHOOSE(Рабочий!$AC$19,CHOOSE(Рабочий!$C$19,Рабочий!BE353,Рабочий!BE378),CHOOSE(Рабочий!$C$19,Рабочий!D353,Рабочий!D378))="","",ROUND(CHOOSE(Рабочий!$AC$19,CHOOSE(Рабочий!$C$19,Рабочий!BE353,Рабочий!BE378),CHOOSE(Рабочий!$C$19,Рабочий!D353,Рабочий!D378))*(1+'1. Выбор РС'!$I$1)*CHOOSE(Рабочий!$H$19,Рабочий!$I$19,Рабочий!$I$20)*CHOOSE(Рабочий!$L$19,CHOOSE(Рабочий!$P$19,Рабочий!$Q$19,Рабочий!$Q$20,Рабочий!$Q$21),Рабочий!$M$20),0))</f>
        <v>249</v>
      </c>
      <c r="D31" s="272">
        <f>IF(CHOOSE(Рабочий!$AC$19,CHOOSE(Рабочий!$C$19,Рабочий!BF353,Рабочий!BF378),CHOOSE(Рабочий!$C$19,Рабочий!E353,Рабочий!E378))="","",ROUND(CHOOSE(Рабочий!$AC$19,CHOOSE(Рабочий!$C$19,Рабочий!BF353,Рабочий!BF378),CHOOSE(Рабочий!$C$19,Рабочий!E353,Рабочий!E378))*(1+'1. Выбор РС'!$I$1)*CHOOSE(Рабочий!$H$19,Рабочий!$I$19,Рабочий!$I$20)*CHOOSE(Рабочий!$L$19,CHOOSE(Рабочий!$P$19,Рабочий!$Q$19,Рабочий!$Q$20,Рабочий!$Q$21),Рабочий!$M$20),0))</f>
        <v>264</v>
      </c>
      <c r="E31" s="272">
        <f>IF(CHOOSE(Рабочий!$AC$19,CHOOSE(Рабочий!$C$19,Рабочий!BG353,Рабочий!BG378),CHOOSE(Рабочий!$C$19,Рабочий!F353,Рабочий!F378))="","",ROUND(CHOOSE(Рабочий!$AC$19,CHOOSE(Рабочий!$C$19,Рабочий!BG353,Рабочий!BG378),CHOOSE(Рабочий!$C$19,Рабочий!F353,Рабочий!F378))*(1+'1. Выбор РС'!$I$1)*CHOOSE(Рабочий!$H$19,Рабочий!$I$19,Рабочий!$I$20)*CHOOSE(Рабочий!$L$19,CHOOSE(Рабочий!$P$19,Рабочий!$Q$19,Рабочий!$Q$20,Рабочий!$Q$21),Рабочий!$M$20),0))</f>
        <v>278</v>
      </c>
      <c r="F31" s="272">
        <f>IF(CHOOSE(Рабочий!$AC$19,CHOOSE(Рабочий!$C$19,Рабочий!BH353,Рабочий!BH378),CHOOSE(Рабочий!$C$19,Рабочий!G353,Рабочий!G378))="","",ROUND(CHOOSE(Рабочий!$AC$19,CHOOSE(Рабочий!$C$19,Рабочий!BH353,Рабочий!BH378),CHOOSE(Рабочий!$C$19,Рабочий!G353,Рабочий!G378))*(1+'1. Выбор РС'!$I$1)*CHOOSE(Рабочий!$H$19,Рабочий!$I$19,Рабочий!$I$20)*CHOOSE(Рабочий!$L$19,CHOOSE(Рабочий!$P$19,Рабочий!$Q$19,Рабочий!$Q$20,Рабочий!$Q$21),Рабочий!$M$20),0))</f>
        <v>291</v>
      </c>
      <c r="G31" s="272">
        <f>IF(CHOOSE(Рабочий!$AC$19,CHOOSE(Рабочий!$C$19,Рабочий!BI353,Рабочий!BI378),CHOOSE(Рабочий!$C$19,Рабочий!H353,Рабочий!H378))="","",ROUND(CHOOSE(Рабочий!$AC$19,CHOOSE(Рабочий!$C$19,Рабочий!BI353,Рабочий!BI378),CHOOSE(Рабочий!$C$19,Рабочий!H353,Рабочий!H378))*(1+'1. Выбор РС'!$I$1)*CHOOSE(Рабочий!$H$19,Рабочий!$I$19,Рабочий!$I$20)*CHOOSE(Рабочий!$L$19,CHOOSE(Рабочий!$P$19,Рабочий!$Q$19,Рабочий!$Q$20,Рабочий!$Q$21),Рабочий!$M$20),0))</f>
        <v>306</v>
      </c>
      <c r="H31" s="272">
        <f>IF(CHOOSE(Рабочий!$AC$19,CHOOSE(Рабочий!$C$19,Рабочий!BJ353,Рабочий!BJ378),CHOOSE(Рабочий!$C$19,Рабочий!I353,Рабочий!I378))="","",ROUND(CHOOSE(Рабочий!$AC$19,CHOOSE(Рабочий!$C$19,Рабочий!BJ353,Рабочий!BJ378),CHOOSE(Рабочий!$C$19,Рабочий!I353,Рабочий!I378))*(1+'1. Выбор РС'!$I$1)*CHOOSE(Рабочий!$H$19,Рабочий!$I$19,Рабочий!$I$20)*CHOOSE(Рабочий!$L$19,CHOOSE(Рабочий!$P$19,Рабочий!$Q$19,Рабочий!$Q$20,Рабочий!$Q$21),Рабочий!$M$20),0))</f>
        <v>320</v>
      </c>
      <c r="I31" s="272">
        <f>IF(CHOOSE(Рабочий!$AC$19,CHOOSE(Рабочий!$C$19,Рабочий!BK353,Рабочий!BK378),CHOOSE(Рабочий!$C$19,Рабочий!J353,Рабочий!J378))="","",ROUND(CHOOSE(Рабочий!$AC$19,CHOOSE(Рабочий!$C$19,Рабочий!BK353,Рабочий!BK378),CHOOSE(Рабочий!$C$19,Рабочий!J353,Рабочий!J378))*(1+'1. Выбор РС'!$I$1)*CHOOSE(Рабочий!$H$19,Рабочий!$I$19,Рабочий!$I$20)*CHOOSE(Рабочий!$L$19,CHOOSE(Рабочий!$P$19,Рабочий!$Q$19,Рабочий!$Q$20,Рабочий!$Q$21),Рабочий!$M$20),0))</f>
        <v>337</v>
      </c>
      <c r="J31" s="272">
        <f>IF(CHOOSE(Рабочий!$AC$19,CHOOSE(Рабочий!$C$19,Рабочий!BL353,Рабочий!BL378),CHOOSE(Рабочий!$C$19,Рабочий!K353,Рабочий!K378))="","",ROUND(CHOOSE(Рабочий!$AC$19,CHOOSE(Рабочий!$C$19,Рабочий!BL353,Рабочий!BL378),CHOOSE(Рабочий!$C$19,Рабочий!K353,Рабочий!K378))*(1+'1. Выбор РС'!$I$1)*CHOOSE(Рабочий!$H$19,Рабочий!$I$19,Рабочий!$I$20)*CHOOSE(Рабочий!$L$19,CHOOSE(Рабочий!$P$19,Рабочий!$Q$19,Рабочий!$Q$20,Рабочий!$Q$21),Рабочий!$M$20),0))</f>
        <v>349</v>
      </c>
      <c r="K31" s="272">
        <f>IF(CHOOSE(Рабочий!$AC$19,CHOOSE(Рабочий!$C$19,Рабочий!BM353,Рабочий!BM378),CHOOSE(Рабочий!$C$19,Рабочий!L353,Рабочий!L378))="","",ROUND(CHOOSE(Рабочий!$AC$19,CHOOSE(Рабочий!$C$19,Рабочий!BM353,Рабочий!BM378),CHOOSE(Рабочий!$C$19,Рабочий!L353,Рабочий!L378))*(1+'1. Выбор РС'!$I$1)*CHOOSE(Рабочий!$H$19,Рабочий!$I$19,Рабочий!$I$20)*CHOOSE(Рабочий!$L$19,CHOOSE(Рабочий!$P$19,Рабочий!$Q$19,Рабочий!$Q$20,Рабочий!$Q$21),Рабочий!$M$20),0))</f>
        <v>361</v>
      </c>
      <c r="L31" s="272">
        <f>IF(CHOOSE(Рабочий!$AC$19,CHOOSE(Рабочий!$C$19,Рабочий!BN353,Рабочий!BN378),CHOOSE(Рабочий!$C$19,Рабочий!M353,Рабочий!M378))="","",ROUND(CHOOSE(Рабочий!$AC$19,CHOOSE(Рабочий!$C$19,Рабочий!BN353,Рабочий!BN378),CHOOSE(Рабочий!$C$19,Рабочий!M353,Рабочий!M378))*(1+'1. Выбор РС'!$I$1)*CHOOSE(Рабочий!$H$19,Рабочий!$I$19,Рабочий!$I$20)*CHOOSE(Рабочий!$L$19,CHOOSE(Рабочий!$P$19,Рабочий!$Q$19,Рабочий!$Q$20,Рабочий!$Q$21),Рабочий!$M$20),0))</f>
        <v>376</v>
      </c>
      <c r="M31" s="272">
        <f>IF(CHOOSE(Рабочий!$AC$19,CHOOSE(Рабочий!$C$19,Рабочий!BO353,Рабочий!BO378),CHOOSE(Рабочий!$C$19,Рабочий!N353,Рабочий!N378))="","",ROUND(CHOOSE(Рабочий!$AC$19,CHOOSE(Рабочий!$C$19,Рабочий!BO353,Рабочий!BO378),CHOOSE(Рабочий!$C$19,Рабочий!N353,Рабочий!N378))*(1+'1. Выбор РС'!$I$1)*CHOOSE(Рабочий!$H$19,Рабочий!$I$19,Рабочий!$I$20)*CHOOSE(Рабочий!$L$19,CHOOSE(Рабочий!$P$19,Рабочий!$Q$19,Рабочий!$Q$20,Рабочий!$Q$21),Рабочий!$M$20),0))</f>
        <v>391</v>
      </c>
      <c r="N31" s="272">
        <f>IF(CHOOSE(Рабочий!$AC$19,CHOOSE(Рабочий!$C$19,Рабочий!BP353,Рабочий!BP378),CHOOSE(Рабочий!$C$19,Рабочий!O353,Рабочий!O378))="","",ROUND(CHOOSE(Рабочий!$AC$19,CHOOSE(Рабочий!$C$19,Рабочий!BP353,Рабочий!BP378),CHOOSE(Рабочий!$C$19,Рабочий!O353,Рабочий!O378))*(1+'1. Выбор РС'!$I$1)*CHOOSE(Рабочий!$H$19,Рабочий!$I$19,Рабочий!$I$20)*CHOOSE(Рабочий!$L$19,CHOOSE(Рабочий!$P$19,Рабочий!$Q$19,Рабочий!$Q$20,Рабочий!$Q$21),Рабочий!$M$20),0))</f>
        <v>405</v>
      </c>
      <c r="O31" s="272">
        <f>IF(CHOOSE(Рабочий!$AC$19,CHOOSE(Рабочий!$C$19,Рабочий!BQ353,Рабочий!BQ378),CHOOSE(Рабочий!$C$19,Рабочий!P353,Рабочий!P378))="","",ROUND(CHOOSE(Рабочий!$AC$19,CHOOSE(Рабочий!$C$19,Рабочий!BQ353,Рабочий!BQ378),CHOOSE(Рабочий!$C$19,Рабочий!P353,Рабочий!P378))*(1+'1. Выбор РС'!$I$1)*CHOOSE(Рабочий!$H$19,Рабочий!$I$19,Рабочий!$I$20)*CHOOSE(Рабочий!$L$19,CHOOSE(Рабочий!$P$19,Рабочий!$Q$19,Рабочий!$Q$20,Рабочий!$Q$21),Рабочий!$M$20),0))</f>
        <v>419</v>
      </c>
      <c r="P31" s="272">
        <f>IF(CHOOSE(Рабочий!$AC$19,CHOOSE(Рабочий!$C$19,Рабочий!BR353,Рабочий!BR378),CHOOSE(Рабочий!$C$19,Рабочий!Q353,Рабочий!Q378))="","",ROUND(CHOOSE(Рабочий!$AC$19,CHOOSE(Рабочий!$C$19,Рабочий!BR353,Рабочий!BR378),CHOOSE(Рабочий!$C$19,Рабочий!Q353,Рабочий!Q378))*(1+'1. Выбор РС'!$I$1)*CHOOSE(Рабочий!$H$19,Рабочий!$I$19,Рабочий!$I$20)*CHOOSE(Рабочий!$L$19,CHOOSE(Рабочий!$P$19,Рабочий!$Q$19,Рабочий!$Q$20,Рабочий!$Q$21),Рабочий!$M$20),0))</f>
        <v>432</v>
      </c>
      <c r="Q31" s="272">
        <f>IF(CHOOSE(Рабочий!$AC$19,CHOOSE(Рабочий!$C$19,Рабочий!BS353,Рабочий!BS378),CHOOSE(Рабочий!$C$19,Рабочий!R353,Рабочий!R378))="","",ROUND(CHOOSE(Рабочий!$AC$19,CHOOSE(Рабочий!$C$19,Рабочий!BS353,Рабочий!BS378),CHOOSE(Рабочий!$C$19,Рабочий!R353,Рабочий!R378))*(1+'1. Выбор РС'!$I$1)*CHOOSE(Рабочий!$H$19,Рабочий!$I$19,Рабочий!$I$20)*CHOOSE(Рабочий!$L$19,CHOOSE(Рабочий!$P$19,Рабочий!$Q$19,Рабочий!$Q$20,Рабочий!$Q$21),Рабочий!$M$20),0))</f>
        <v>450</v>
      </c>
      <c r="R31" s="272">
        <f>IF(CHOOSE(Рабочий!$AC$19,CHOOSE(Рабочий!$C$19,Рабочий!BT353,Рабочий!BT378),CHOOSE(Рабочий!$C$19,Рабочий!S353,Рабочий!S378))="","",ROUND(CHOOSE(Рабочий!$AC$19,CHOOSE(Рабочий!$C$19,Рабочий!BT353,Рабочий!BT378),CHOOSE(Рабочий!$C$19,Рабочий!S353,Рабочий!S378))*(1+'1. Выбор РС'!$I$1)*CHOOSE(Рабочий!$H$19,Рабочий!$I$19,Рабочий!$I$20)*CHOOSE(Рабочий!$L$19,CHOOSE(Рабочий!$P$19,Рабочий!$Q$19,Рабочий!$Q$20,Рабочий!$Q$21),Рабочий!$M$20),0))</f>
        <v>463</v>
      </c>
      <c r="S31" s="272">
        <f>IF(CHOOSE(Рабочий!$AC$19,CHOOSE(Рабочий!$C$19,Рабочий!BU353,Рабочий!BU378),CHOOSE(Рабочий!$C$19,Рабочий!T353,Рабочий!T378))="","",ROUND(CHOOSE(Рабочий!$AC$19,CHOOSE(Рабочий!$C$19,Рабочий!BU353,Рабочий!BU378),CHOOSE(Рабочий!$C$19,Рабочий!T353,Рабочий!T378))*(1+'1. Выбор РС'!$I$1)*CHOOSE(Рабочий!$H$19,Рабочий!$I$19,Рабочий!$I$20)*CHOOSE(Рабочий!$L$19,CHOOSE(Рабочий!$P$19,Рабочий!$Q$19,Рабочий!$Q$20,Рабочий!$Q$21),Рабочий!$M$20),0))</f>
        <v>475</v>
      </c>
      <c r="T31" s="272">
        <f>IF(CHOOSE(Рабочий!$AC$19,CHOOSE(Рабочий!$C$19,Рабочий!BV353,Рабочий!BV378),CHOOSE(Рабочий!$C$19,Рабочий!U353,Рабочий!U378))="","",ROUND(CHOOSE(Рабочий!$AC$19,CHOOSE(Рабочий!$C$19,Рабочий!BV353,Рабочий!BV378),CHOOSE(Рабочий!$C$19,Рабочий!U353,Рабочий!U378))*(1+'1. Выбор РС'!$I$1)*CHOOSE(Рабочий!$H$19,Рабочий!$I$19,Рабочий!$I$20)*CHOOSE(Рабочий!$L$19,CHOOSE(Рабочий!$P$19,Рабочий!$Q$19,Рабочий!$Q$20,Рабочий!$Q$21),Рабочий!$M$20),0))</f>
        <v>487</v>
      </c>
      <c r="U31" s="272">
        <f>IF(CHOOSE(Рабочий!$AC$19,CHOOSE(Рабочий!$C$19,Рабочий!BW353,Рабочий!BW378),CHOOSE(Рабочий!$C$19,Рабочий!V353,Рабочий!V378))="","",ROUND(CHOOSE(Рабочий!$AC$19,CHOOSE(Рабочий!$C$19,Рабочий!BW353,Рабочий!BW378),CHOOSE(Рабочий!$C$19,Рабочий!V353,Рабочий!V378))*(1+'1. Выбор РС'!$I$1)*CHOOSE(Рабочий!$H$19,Рабочий!$I$19,Рабочий!$I$20)*CHOOSE(Рабочий!$L$19,CHOOSE(Рабочий!$P$19,Рабочий!$Q$19,Рабочий!$Q$20,Рабочий!$Q$21),Рабочий!$M$20),0))</f>
        <v>505</v>
      </c>
      <c r="V31" s="272">
        <f>IF(CHOOSE(Рабочий!$AC$19,CHOOSE(Рабочий!$C$19,Рабочий!BX353,Рабочий!BX378),CHOOSE(Рабочий!$C$19,Рабочий!W353,Рабочий!W378))="","",ROUND(CHOOSE(Рабочий!$AC$19,CHOOSE(Рабочий!$C$19,Рабочий!BX353,Рабочий!BX378),CHOOSE(Рабочий!$C$19,Рабочий!W353,Рабочий!W378))*(1+'1. Выбор РС'!$I$1)*CHOOSE(Рабочий!$H$19,Рабочий!$I$19,Рабочий!$I$20)*CHOOSE(Рабочий!$L$19,CHOOSE(Рабочий!$P$19,Рабочий!$Q$19,Рабочий!$Q$20,Рабочий!$Q$21),Рабочий!$M$20),0))</f>
        <v>516</v>
      </c>
      <c r="W31" s="272">
        <f>IF(CHOOSE(Рабочий!$AC$19,CHOOSE(Рабочий!$C$19,Рабочий!BY353,Рабочий!BY378),CHOOSE(Рабочий!$C$19,Рабочий!X353,Рабочий!X378))="","",ROUND(CHOOSE(Рабочий!$AC$19,CHOOSE(Рабочий!$C$19,Рабочий!BY353,Рабочий!BY378),CHOOSE(Рабочий!$C$19,Рабочий!X353,Рабочий!X378))*(1+'1. Выбор РС'!$I$1)*CHOOSE(Рабочий!$H$19,Рабочий!$I$19,Рабочий!$I$20)*CHOOSE(Рабочий!$L$19,CHOOSE(Рабочий!$P$19,Рабочий!$Q$19,Рабочий!$Q$20,Рабочий!$Q$21),Рабочий!$M$20),0))</f>
        <v>533</v>
      </c>
      <c r="X31" s="272">
        <f>IF(CHOOSE(Рабочий!$AC$19,CHOOSE(Рабочий!$C$19,Рабочий!BZ353,Рабочий!BZ378),CHOOSE(Рабочий!$C$19,Рабочий!Y353,Рабочий!Y378))="","",ROUND(CHOOSE(Рабочий!$AC$19,CHOOSE(Рабочий!$C$19,Рабочий!BZ353,Рабочий!BZ378),CHOOSE(Рабочий!$C$19,Рабочий!Y353,Рабочий!Y378))*(1+'1. Выбор РС'!$I$1)*CHOOSE(Рабочий!$H$19,Рабочий!$I$19,Рабочий!$I$20)*CHOOSE(Рабочий!$L$19,CHOOSE(Рабочий!$P$19,Рабочий!$Q$19,Рабочий!$Q$20,Рабочий!$Q$21),Рабочий!$M$20),0))</f>
        <v>544</v>
      </c>
      <c r="Y31" s="272">
        <f>IF(CHOOSE(Рабочий!$AC$19,CHOOSE(Рабочий!$C$19,Рабочий!CA353,Рабочий!CA378),CHOOSE(Рабочий!$C$19,Рабочий!Z353,Рабочий!Z378))="","",ROUND(CHOOSE(Рабочий!$AC$19,CHOOSE(Рабочий!$C$19,Рабочий!CA353,Рабочий!CA378),CHOOSE(Рабочий!$C$19,Рабочий!Z353,Рабочий!Z378))*(1+'1. Выбор РС'!$I$1)*CHOOSE(Рабочий!$H$19,Рабочий!$I$19,Рабочий!$I$20)*CHOOSE(Рабочий!$L$19,CHOOSE(Рабочий!$P$19,Рабочий!$Q$19,Рабочий!$Q$20,Рабочий!$Q$21),Рабочий!$M$20),0))</f>
        <v>561</v>
      </c>
      <c r="Z31" s="272">
        <f>IF(CHOOSE(Рабочий!$AC$19,CHOOSE(Рабочий!$C$19,Рабочий!CB353,Рабочий!CB378),CHOOSE(Рабочий!$C$19,Рабочий!AA353,Рабочий!AA378))="","",ROUND(CHOOSE(Рабочий!$AC$19,CHOOSE(Рабочий!$C$19,Рабочий!CB353,Рабочий!CB378),CHOOSE(Рабочий!$C$19,Рабочий!AA353,Рабочий!AA378))*(1+'1. Выбор РС'!$I$1)*CHOOSE(Рабочий!$H$19,Рабочий!$I$19,Рабочий!$I$20)*CHOOSE(Рабочий!$L$19,CHOOSE(Рабочий!$P$19,Рабочий!$Q$19,Рабочий!$Q$20,Рабочий!$Q$21),Рабочий!$M$20),0))</f>
        <v>578</v>
      </c>
      <c r="AA31" s="272">
        <f>IF(CHOOSE(Рабочий!$AC$19,CHOOSE(Рабочий!$C$19,Рабочий!CC353,Рабочий!CC378),CHOOSE(Рабочий!$C$19,Рабочий!AB353,Рабочий!AB378))="","",ROUND(CHOOSE(Рабочий!$AC$19,CHOOSE(Рабочий!$C$19,Рабочий!CC353,Рабочий!CC378),CHOOSE(Рабочий!$C$19,Рабочий!AB353,Рабочий!AB378))*(1+'1. Выбор РС'!$I$1)*CHOOSE(Рабочий!$H$19,Рабочий!$I$19,Рабочий!$I$20)*CHOOSE(Рабочий!$L$19,CHOOSE(Рабочий!$P$19,Рабочий!$Q$19,Рабочий!$Q$20,Рабочий!$Q$21),Рабочий!$M$20),0))</f>
        <v>588</v>
      </c>
      <c r="AB31" s="272">
        <f>IF(CHOOSE(Рабочий!$AC$19,CHOOSE(Рабочий!$C$19,Рабочий!CD353,Рабочий!CD378),CHOOSE(Рабочий!$C$19,Рабочий!AC353,Рабочий!AC378))="","",ROUND(CHOOSE(Рабочий!$AC$19,CHOOSE(Рабочий!$C$19,Рабочий!CD353,Рабочий!CD378),CHOOSE(Рабочий!$C$19,Рабочий!AC353,Рабочий!AC378))*(1+'1. Выбор РС'!$I$1)*CHOOSE(Рабочий!$H$19,Рабочий!$I$19,Рабочий!$I$20)*CHOOSE(Рабочий!$L$19,CHOOSE(Рабочий!$P$19,Рабочий!$Q$19,Рабочий!$Q$20,Рабочий!$Q$21),Рабочий!$M$20),0))</f>
        <v>619</v>
      </c>
      <c r="AC31" s="272">
        <f>IF(CHOOSE(Рабочий!$AC$19,CHOOSE(Рабочий!$C$19,Рабочий!CE353,Рабочий!CE378),CHOOSE(Рабочий!$C$19,Рабочий!AD353,Рабочий!AD378))="","",ROUND(CHOOSE(Рабочий!$AC$19,CHOOSE(Рабочий!$C$19,Рабочий!CE353,Рабочий!CE378),CHOOSE(Рабочий!$C$19,Рабочий!AD353,Рабочий!AD378))*(1+'1. Выбор РС'!$I$1)*CHOOSE(Рабочий!$H$19,Рабочий!$I$19,Рабочий!$I$20)*CHOOSE(Рабочий!$L$19,CHOOSE(Рабочий!$P$19,Рабочий!$Q$19,Рабочий!$Q$20,Рабочий!$Q$21),Рабочий!$M$20),0))</f>
        <v>636</v>
      </c>
      <c r="AD31" s="272">
        <f>IF(CHOOSE(Рабочий!$AC$19,CHOOSE(Рабочий!$C$19,Рабочий!CF353,Рабочий!CF378),CHOOSE(Рабочий!$C$19,Рабочий!AE353,Рабочий!AE378))="","",ROUND(CHOOSE(Рабочий!$AC$19,CHOOSE(Рабочий!$C$19,Рабочий!CF353,Рабочий!CF378),CHOOSE(Рабочий!$C$19,Рабочий!AE353,Рабочий!AE378))*(1+'1. Выбор РС'!$I$1)*CHOOSE(Рабочий!$H$19,Рабочий!$I$19,Рабочий!$I$20)*CHOOSE(Рабочий!$L$19,CHOOSE(Рабочий!$P$19,Рабочий!$Q$19,Рабочий!$Q$20,Рабочий!$Q$21),Рабочий!$M$20),0))</f>
        <v>646</v>
      </c>
      <c r="AE31" s="272">
        <f>IF(CHOOSE(Рабочий!$AC$19,CHOOSE(Рабочий!$C$19,Рабочий!CG353,Рабочий!CG378),CHOOSE(Рабочий!$C$19,Рабочий!AF353,Рабочий!AF378))="","",ROUND(CHOOSE(Рабочий!$AC$19,CHOOSE(Рабочий!$C$19,Рабочий!CG353,Рабочий!CG378),CHOOSE(Рабочий!$C$19,Рабочий!AF353,Рабочий!AF378))*(1+'1. Выбор РС'!$I$1)*CHOOSE(Рабочий!$H$19,Рабочий!$I$19,Рабочий!$I$20)*CHOOSE(Рабочий!$L$19,CHOOSE(Рабочий!$P$19,Рабочий!$Q$19,Рабочий!$Q$20,Рабочий!$Q$21),Рабочий!$M$20),0))</f>
        <v>663</v>
      </c>
      <c r="AF31" s="272">
        <f>IF(CHOOSE(Рабочий!$AC$19,CHOOSE(Рабочий!$C$19,Рабочий!CH353,Рабочий!CH378),CHOOSE(Рабочий!$C$19,Рабочий!AG353,Рабочий!AG378))="","",ROUND(CHOOSE(Рабочий!$AC$19,CHOOSE(Рабочий!$C$19,Рабочий!CH353,Рабочий!CH378),CHOOSE(Рабочий!$C$19,Рабочий!AG353,Рабочий!AG378))*(1+'1. Выбор РС'!$I$1)*CHOOSE(Рабочий!$H$19,Рабочий!$I$19,Рабочий!$I$20)*CHOOSE(Рабочий!$L$19,CHOOSE(Рабочий!$P$19,Рабочий!$Q$19,Рабочий!$Q$20,Рабочий!$Q$21),Рабочий!$M$20),0))</f>
        <v>680</v>
      </c>
      <c r="AG31" s="272">
        <f>IF(CHOOSE(Рабочий!$AC$19,CHOOSE(Рабочий!$C$19,Рабочий!CI353,Рабочий!CI378),CHOOSE(Рабочий!$C$19,Рабочий!AH353,Рабочий!AH378))="","",ROUND(CHOOSE(Рабочий!$AC$19,CHOOSE(Рабочий!$C$19,Рабочий!CI353,Рабочий!CI378),CHOOSE(Рабочий!$C$19,Рабочий!AH353,Рабочий!AH378))*(1+'1. Выбор РС'!$I$1)*CHOOSE(Рабочий!$H$19,Рабочий!$I$19,Рабочий!$I$20)*CHOOSE(Рабочий!$L$19,CHOOSE(Рабочий!$P$19,Рабочий!$Q$19,Рабочий!$Q$20,Рабочий!$Q$21),Рабочий!$M$20),0))</f>
        <v>689</v>
      </c>
      <c r="AH31" s="272">
        <f>IF(CHOOSE(Рабочий!$AC$19,CHOOSE(Рабочий!$C$19,Рабочий!CJ353,Рабочий!CJ378),CHOOSE(Рабочий!$C$19,Рабочий!AI353,Рабочий!AI378))="","",ROUND(CHOOSE(Рабочий!$AC$19,CHOOSE(Рабочий!$C$19,Рабочий!CJ353,Рабочий!CJ378),CHOOSE(Рабочий!$C$19,Рабочий!AI353,Рабочий!AI378))*(1+'1. Выбор РС'!$I$1)*CHOOSE(Рабочий!$H$19,Рабочий!$I$19,Рабочий!$I$20)*CHOOSE(Рабочий!$L$19,CHOOSE(Рабочий!$P$19,Рабочий!$Q$19,Рабочий!$Q$20,Рабочий!$Q$21),Рабочий!$M$20),0))</f>
        <v>706</v>
      </c>
      <c r="AI31" s="272">
        <f>IF(CHOOSE(Рабочий!$AC$19,CHOOSE(Рабочий!$C$19,Рабочий!CK353,Рабочий!CK378),CHOOSE(Рабочий!$C$19,Рабочий!AJ353,Рабочий!AJ378))="","",ROUND(CHOOSE(Рабочий!$AC$19,CHOOSE(Рабочий!$C$19,Рабочий!CK353,Рабочий!CK378),CHOOSE(Рабочий!$C$19,Рабочий!AJ353,Рабочий!AJ378))*(1+'1. Выбор РС'!$I$1)*CHOOSE(Рабочий!$H$19,Рабочий!$I$19,Рабочий!$I$20)*CHOOSE(Рабочий!$L$19,CHOOSE(Рабочий!$P$19,Рабочий!$Q$19,Рабочий!$Q$20,Рабочий!$Q$21),Рабочий!$M$20),0))</f>
        <v>722</v>
      </c>
      <c r="AJ31" s="272">
        <f>IF(CHOOSE(Рабочий!$AC$19,CHOOSE(Рабочий!$C$19,Рабочий!CL353,Рабочий!CL378),CHOOSE(Рабочий!$C$19,Рабочий!AK353,Рабочий!AK378))="","",ROUND(CHOOSE(Рабочий!$AC$19,CHOOSE(Рабочий!$C$19,Рабочий!CL353,Рабочий!CL378),CHOOSE(Рабочий!$C$19,Рабочий!AK353,Рабочий!AK378))*(1+'1. Выбор РС'!$I$1)*CHOOSE(Рабочий!$H$19,Рабочий!$I$19,Рабочий!$I$20)*CHOOSE(Рабочий!$L$19,CHOOSE(Рабочий!$P$19,Рабочий!$Q$19,Рабочий!$Q$20,Рабочий!$Q$21),Рабочий!$M$20),0))</f>
        <v>730</v>
      </c>
      <c r="AK31" s="272">
        <f>IF(CHOOSE(Рабочий!$AC$19,CHOOSE(Рабочий!$C$19,Рабочий!CM353,Рабочий!CM378),CHOOSE(Рабочий!$C$19,Рабочий!AL353,Рабочий!AL378))="","",ROUND(CHOOSE(Рабочий!$AC$19,CHOOSE(Рабочий!$C$19,Рабочий!CM353,Рабочий!CM378),CHOOSE(Рабочий!$C$19,Рабочий!AL353,Рабочий!AL378))*(1+'1. Выбор РС'!$I$1)*CHOOSE(Рабочий!$H$19,Рабочий!$I$19,Рабочий!$I$20)*CHOOSE(Рабочий!$L$19,CHOOSE(Рабочий!$P$19,Рабочий!$Q$19,Рабочий!$Q$20,Рабочий!$Q$21),Рабочий!$M$20),0))</f>
        <v>747</v>
      </c>
      <c r="AL31" s="272">
        <f>IF(CHOOSE(Рабочий!$AC$19,CHOOSE(Рабочий!$C$19,Рабочий!CN353,Рабочий!CN378),CHOOSE(Рабочий!$C$19,Рабочий!AM353,Рабочий!AM378))="","",ROUND(CHOOSE(Рабочий!$AC$19,CHOOSE(Рабочий!$C$19,Рабочий!CN353,Рабочий!CN378),CHOOSE(Рабочий!$C$19,Рабочий!AM353,Рабочий!AM378))*(1+'1. Выбор РС'!$I$1)*CHOOSE(Рабочий!$H$19,Рабочий!$I$19,Рабочий!$I$20)*CHOOSE(Рабочий!$L$19,CHOOSE(Рабочий!$P$19,Рабочий!$Q$19,Рабочий!$Q$20,Рабочий!$Q$21),Рабочий!$M$20),0))</f>
        <v>938</v>
      </c>
      <c r="AM31" s="272">
        <f>IF(CHOOSE(Рабочий!$AC$19,CHOOSE(Рабочий!$C$19,Рабочий!CO353,Рабочий!CO378),CHOOSE(Рабочий!$C$19,Рабочий!AN353,Рабочий!AN378))="","",ROUND(CHOOSE(Рабочий!$AC$19,CHOOSE(Рабочий!$C$19,Рабочий!CO353,Рабочий!CO378),CHOOSE(Рабочий!$C$19,Рабочий!AN353,Рабочий!AN378))*(1+'1. Выбор РС'!$I$1)*CHOOSE(Рабочий!$H$19,Рабочий!$I$19,Рабочий!$I$20)*CHOOSE(Рабочий!$L$19,CHOOSE(Рабочий!$P$19,Рабочий!$Q$19,Рабочий!$Q$20,Рабочий!$Q$21),Рабочий!$M$20),0))</f>
        <v>949</v>
      </c>
      <c r="AN31" s="272">
        <f>IF(CHOOSE(Рабочий!$AC$19,CHOOSE(Рабочий!$C$19,Рабочий!CP353,Рабочий!CP378),CHOOSE(Рабочий!$C$19,Рабочий!AO353,Рабочий!AO378))="","",ROUND(CHOOSE(Рабочий!$AC$19,CHOOSE(Рабочий!$C$19,Рабочий!CP353,Рабочий!CP378),CHOOSE(Рабочий!$C$19,Рабочий!AO353,Рабочий!AO378))*(1+'1. Выбор РС'!$I$1)*CHOOSE(Рабочий!$H$19,Рабочий!$I$19,Рабочий!$I$20)*CHOOSE(Рабочий!$L$19,CHOOSE(Рабочий!$P$19,Рабочий!$Q$19,Рабочий!$Q$20,Рабочий!$Q$21),Рабочий!$M$20),0))</f>
        <v>970</v>
      </c>
      <c r="AO31" s="272">
        <f>IF(CHOOSE(Рабочий!$AC$19,CHOOSE(Рабочий!$C$19,Рабочий!CQ353,Рабочий!CQ378),CHOOSE(Рабочий!$C$19,Рабочий!AP353,Рабочий!AP378))="","",ROUND(CHOOSE(Рабочий!$AC$19,CHOOSE(Рабочий!$C$19,Рабочий!CQ353,Рабочий!CQ378),CHOOSE(Рабочий!$C$19,Рабочий!AP353,Рабочий!AP378))*(1+'1. Выбор РС'!$I$1)*CHOOSE(Рабочий!$H$19,Рабочий!$I$19,Рабочий!$I$20)*CHOOSE(Рабочий!$L$19,CHOOSE(Рабочий!$P$19,Рабочий!$Q$19,Рабочий!$Q$20,Рабочий!$Q$21),Рабочий!$M$20),0))</f>
        <v>990</v>
      </c>
      <c r="AP31" s="272">
        <f>IF(CHOOSE(Рабочий!$AC$19,CHOOSE(Рабочий!$C$19,Рабочий!CR353,Рабочий!CR378),CHOOSE(Рабочий!$C$19,Рабочий!AQ353,Рабочий!AQ378))="","",ROUND(CHOOSE(Рабочий!$AC$19,CHOOSE(Рабочий!$C$19,Рабочий!CR353,Рабочий!CR378),CHOOSE(Рабочий!$C$19,Рабочий!AQ353,Рабочий!AQ378))*(1+'1. Выбор РС'!$I$1)*CHOOSE(Рабочий!$H$19,Рабочий!$I$19,Рабочий!$I$20)*CHOOSE(Рабочий!$L$19,CHOOSE(Рабочий!$P$19,Рабочий!$Q$19,Рабочий!$Q$20,Рабочий!$Q$21),Рабочий!$M$20),0))</f>
        <v>1010</v>
      </c>
      <c r="AQ31" s="272">
        <f>IF(CHOOSE(Рабочий!$AC$19,CHOOSE(Рабочий!$C$19,Рабочий!CS353,Рабочий!CS378),CHOOSE(Рабочий!$C$19,Рабочий!AR353,Рабочий!AR378))="","",ROUND(CHOOSE(Рабочий!$AC$19,CHOOSE(Рабочий!$C$19,Рабочий!CS353,Рабочий!CS378),CHOOSE(Рабочий!$C$19,Рабочий!AR353,Рабочий!AR378))*(1+'1. Выбор РС'!$I$1)*CHOOSE(Рабочий!$H$19,Рабочий!$I$19,Рабочий!$I$20)*CHOOSE(Рабочий!$L$19,CHOOSE(Рабочий!$P$19,Рабочий!$Q$19,Рабочий!$Q$20,Рабочий!$Q$21),Рабочий!$M$20),0))</f>
        <v>1020</v>
      </c>
      <c r="AR31" s="272">
        <f>IF(CHOOSE(Рабочий!$AC$19,CHOOSE(Рабочий!$C$19,Рабочий!CT353,Рабочий!CT378),CHOOSE(Рабочий!$C$19,Рабочий!AS353,Рабочий!AS378))="","",ROUND(CHOOSE(Рабочий!$AC$19,CHOOSE(Рабочий!$C$19,Рабочий!CT353,Рабочий!CT378),CHOOSE(Рабочий!$C$19,Рабочий!AS353,Рабочий!AS378))*(1+'1. Выбор РС'!$I$1)*CHOOSE(Рабочий!$H$19,Рабочий!$I$19,Рабочий!$I$20)*CHOOSE(Рабочий!$L$19,CHOOSE(Рабочий!$P$19,Рабочий!$Q$19,Рабочий!$Q$20,Рабочий!$Q$21),Рабочий!$M$20),0))</f>
        <v>1040</v>
      </c>
      <c r="AS31" s="272">
        <f>IF(CHOOSE(Рабочий!$AC$19,CHOOSE(Рабочий!$C$19,Рабочий!CU353,Рабочий!CU378),CHOOSE(Рабочий!$C$19,Рабочий!AT353,Рабочий!AT378))="","",ROUND(CHOOSE(Рабочий!$AC$19,CHOOSE(Рабочий!$C$19,Рабочий!CU353,Рабочий!CU378),CHOOSE(Рабочий!$C$19,Рабочий!AT353,Рабочий!AT378))*(1+'1. Выбор РС'!$I$1)*CHOOSE(Рабочий!$H$19,Рабочий!$I$19,Рабочий!$I$20)*CHOOSE(Рабочий!$L$19,CHOOSE(Рабочий!$P$19,Рабочий!$Q$19,Рабочий!$Q$20,Рабочий!$Q$21),Рабочий!$M$20),0))</f>
        <v>1060</v>
      </c>
      <c r="AT31" s="272">
        <f>IF(CHOOSE(Рабочий!$AC$19,CHOOSE(Рабочий!$C$19,Рабочий!CV353,Рабочий!CV378),CHOOSE(Рабочий!$C$19,Рабочий!AU353,Рабочий!AU378))="","",ROUND(CHOOSE(Рабочий!$AC$19,CHOOSE(Рабочий!$C$19,Рабочий!CV353,Рабочий!CV378),CHOOSE(Рабочий!$C$19,Рабочий!AU353,Рабочий!AU378))*(1+'1. Выбор РС'!$I$1)*CHOOSE(Рабочий!$H$19,Рабочий!$I$19,Рабочий!$I$20)*CHOOSE(Рабочий!$L$19,CHOOSE(Рабочий!$P$19,Рабочий!$Q$19,Рабочий!$Q$20,Рабочий!$Q$21),Рабочий!$M$20),0))</f>
        <v>1080</v>
      </c>
      <c r="AU31" s="272">
        <f>IF(CHOOSE(Рабочий!$AC$19,CHOOSE(Рабочий!$C$19,Рабочий!CW353,Рабочий!CW378),CHOOSE(Рабочий!$C$19,Рабочий!AV353,Рабочий!AV378))="","",ROUND(CHOOSE(Рабочий!$AC$19,CHOOSE(Рабочий!$C$19,Рабочий!CW353,Рабочий!CW378),CHOOSE(Рабочий!$C$19,Рабочий!AV353,Рабочий!AV378))*(1+'1. Выбор РС'!$I$1)*CHOOSE(Рабочий!$H$19,Рабочий!$I$19,Рабочий!$I$20)*CHOOSE(Рабочий!$L$19,CHOOSE(Рабочий!$P$19,Рабочий!$Q$19,Рабочий!$Q$20,Рабочий!$Q$21),Рабочий!$M$20),0))</f>
        <v>1100</v>
      </c>
      <c r="AV31" s="272">
        <f>IF(CHOOSE(Рабочий!$AC$19,CHOOSE(Рабочий!$C$19,Рабочий!CX353,Рабочий!CX378),CHOOSE(Рабочий!$C$19,Рабочий!AW353,Рабочий!AW378))="","",ROUND(CHOOSE(Рабочий!$AC$19,CHOOSE(Рабочий!$C$19,Рабочий!CX353,Рабочий!CX378),CHOOSE(Рабочий!$C$19,Рабочий!AW353,Рабочий!AW378))*(1+'1. Выбор РС'!$I$1)*CHOOSE(Рабочий!$H$19,Рабочий!$I$19,Рабочий!$I$20)*CHOOSE(Рабочий!$L$19,CHOOSE(Рабочий!$P$19,Рабочий!$Q$19,Рабочий!$Q$20,Рабочий!$Q$21),Рабочий!$M$20),0))</f>
        <v>1109</v>
      </c>
      <c r="AW31" s="272">
        <f>IF(CHOOSE(Рабочий!$AC$19,CHOOSE(Рабочий!$C$19,Рабочий!CY353,Рабочий!CY378),CHOOSE(Рабочий!$C$19,Рабочий!AX353,Рабочий!AX378))="","",ROUND(CHOOSE(Рабочий!$AC$19,CHOOSE(Рабочий!$C$19,Рабочий!CY353,Рабочий!CY378),CHOOSE(Рабочий!$C$19,Рабочий!AX353,Рабочий!AX378))*(1+'1. Выбор РС'!$I$1)*CHOOSE(Рабочий!$H$19,Рабочий!$I$19,Рабочий!$I$20)*CHOOSE(Рабочий!$L$19,CHOOSE(Рабочий!$P$19,Рабочий!$Q$19,Рабочий!$Q$20,Рабочий!$Q$21),Рабочий!$M$20),0))</f>
        <v>1129</v>
      </c>
      <c r="AX31" s="272">
        <f>IF(CHOOSE(Рабочий!$AC$19,CHOOSE(Рабочий!$C$19,Рабочий!CZ353,Рабочий!CZ378),CHOOSE(Рабочий!$C$19,Рабочий!AY353,Рабочий!AY378))="","",ROUND(CHOOSE(Рабочий!$AC$19,CHOOSE(Рабочий!$C$19,Рабочий!CZ353,Рабочий!CZ378),CHOOSE(Рабочий!$C$19,Рабочий!AY353,Рабочий!AY378))*(1+'1. Выбор РС'!$I$1)*CHOOSE(Рабочий!$H$19,Рабочий!$I$19,Рабочий!$I$20)*CHOOSE(Рабочий!$L$19,CHOOSE(Рабочий!$P$19,Рабочий!$Q$19,Рабочий!$Q$20,Рабочий!$Q$21),Рабочий!$M$20),0))</f>
        <v>1148</v>
      </c>
      <c r="AY31" s="272">
        <f>IF(CHOOSE(Рабочий!$AC$19,CHOOSE(Рабочий!$C$19,Рабочий!DA353,Рабочий!DA378),CHOOSE(Рабочий!$C$19,Рабочий!AZ353,Рабочий!AZ378))="","",ROUND(CHOOSE(Рабочий!$AC$19,CHOOSE(Рабочий!$C$19,Рабочий!DA353,Рабочий!DA378),CHOOSE(Рабочий!$C$19,Рабочий!AZ353,Рабочий!AZ378))*(1+'1. Выбор РС'!$I$1)*CHOOSE(Рабочий!$H$19,Рабочий!$I$19,Рабочий!$I$20)*CHOOSE(Рабочий!$L$19,CHOOSE(Рабочий!$P$19,Рабочий!$Q$19,Рабочий!$Q$20,Рабочий!$Q$21),Рабочий!$M$20),0))</f>
        <v>1168</v>
      </c>
      <c r="AZ31" s="272">
        <f>IF(CHOOSE(Рабочий!$AC$19,CHOOSE(Рабочий!$C$19,Рабочий!DB353,Рабочий!DB378),CHOOSE(Рабочий!$C$19,Рабочий!BA353,Рабочий!BA378))="","",ROUND(CHOOSE(Рабочий!$AC$19,CHOOSE(Рабочий!$C$19,Рабочий!DB353,Рабочий!DB378),CHOOSE(Рабочий!$C$19,Рабочий!BA353,Рабочий!BA378))*(1+'1. Выбор РС'!$I$1)*CHOOSE(Рабочий!$H$19,Рабочий!$I$19,Рабочий!$I$20)*CHOOSE(Рабочий!$L$19,CHOOSE(Рабочий!$P$19,Рабочий!$Q$19,Рабочий!$Q$20,Рабочий!$Q$21),Рабочий!$M$20),0))</f>
        <v>1188</v>
      </c>
      <c r="BA31" s="210"/>
      <c r="BB31" s="211"/>
      <c r="BC31" s="211"/>
      <c r="BD31" s="211"/>
      <c r="BE31" s="211"/>
      <c r="BF31" s="211"/>
      <c r="BG31" s="211"/>
      <c r="BH31" s="211"/>
      <c r="BI31" s="211"/>
      <c r="BJ31" s="211"/>
      <c r="BK31" s="211"/>
      <c r="BL31" s="211"/>
      <c r="BM31" s="211"/>
      <c r="BN31" s="211"/>
      <c r="BO31" s="211"/>
      <c r="BP31" s="211"/>
      <c r="BQ31" s="211"/>
      <c r="BR31" s="211"/>
    </row>
    <row r="32" spans="1:70" s="193" customFormat="1">
      <c r="A32" s="212">
        <v>2100</v>
      </c>
      <c r="B32" s="272">
        <f>IF(CHOOSE(Рабочий!$AC$19,CHOOSE(Рабочий!$C$19,Рабочий!BD354,Рабочий!BD379),CHOOSE(Рабочий!$C$19,Рабочий!C354,Рабочий!C379))="","",ROUND(CHOOSE(Рабочий!$AC$19,CHOOSE(Рабочий!$C$19,Рабочий!BD354,Рабочий!BD379),CHOOSE(Рабочий!$C$19,Рабочий!C354,Рабочий!C379))*(1+'1. Выбор РС'!$I$1)*CHOOSE(Рабочий!$H$19,Рабочий!$I$19,Рабочий!$I$20)*CHOOSE(Рабочий!$L$19,CHOOSE(Рабочий!$P$19,Рабочий!$Q$19,Рабочий!$Q$20,Рабочий!$Q$21),Рабочий!$M$20),0))</f>
        <v>246</v>
      </c>
      <c r="C32" s="272">
        <f>IF(CHOOSE(Рабочий!$AC$19,CHOOSE(Рабочий!$C$19,Рабочий!BE354,Рабочий!BE379),CHOOSE(Рабочий!$C$19,Рабочий!D354,Рабочий!D379))="","",ROUND(CHOOSE(Рабочий!$AC$19,CHOOSE(Рабочий!$C$19,Рабочий!BE354,Рабочий!BE379),CHOOSE(Рабочий!$C$19,Рабочий!D354,Рабочий!D379))*(1+'1. Выбор РС'!$I$1)*CHOOSE(Рабочий!$H$19,Рабочий!$I$19,Рабочий!$I$20)*CHOOSE(Рабочий!$L$19,CHOOSE(Рабочий!$P$19,Рабочий!$Q$19,Рабочий!$Q$20,Рабочий!$Q$21),Рабочий!$M$20),0))</f>
        <v>261</v>
      </c>
      <c r="D32" s="272">
        <f>IF(CHOOSE(Рабочий!$AC$19,CHOOSE(Рабочий!$C$19,Рабочий!BF354,Рабочий!BF379),CHOOSE(Рабочий!$C$19,Рабочий!E354,Рабочий!E379))="","",ROUND(CHOOSE(Рабочий!$AC$19,CHOOSE(Рабочий!$C$19,Рабочий!BF354,Рабочий!BF379),CHOOSE(Рабочий!$C$19,Рабочий!E354,Рабочий!E379))*(1+'1. Выбор РС'!$I$1)*CHOOSE(Рабочий!$H$19,Рабочий!$I$19,Рабочий!$I$20)*CHOOSE(Рабочий!$L$19,CHOOSE(Рабочий!$P$19,Рабочий!$Q$19,Рабочий!$Q$20,Рабочий!$Q$21),Рабочий!$M$20),0))</f>
        <v>275</v>
      </c>
      <c r="E32" s="272">
        <f>IF(CHOOSE(Рабочий!$AC$19,CHOOSE(Рабочий!$C$19,Рабочий!BG354,Рабочий!BG379),CHOOSE(Рабочий!$C$19,Рабочий!F354,Рабочий!F379))="","",ROUND(CHOOSE(Рабочий!$AC$19,CHOOSE(Рабочий!$C$19,Рабочий!BG354,Рабочий!BG379),CHOOSE(Рабочий!$C$19,Рабочий!F354,Рабочий!F379))*(1+'1. Выбор РС'!$I$1)*CHOOSE(Рабочий!$H$19,Рабочий!$I$19,Рабочий!$I$20)*CHOOSE(Рабочий!$L$19,CHOOSE(Рабочий!$P$19,Рабочий!$Q$19,Рабочий!$Q$20,Рабочий!$Q$21),Рабочий!$M$20),0))</f>
        <v>289</v>
      </c>
      <c r="F32" s="272">
        <f>IF(CHOOSE(Рабочий!$AC$19,CHOOSE(Рабочий!$C$19,Рабочий!BH354,Рабочий!BH379),CHOOSE(Рабочий!$C$19,Рабочий!G354,Рабочий!G379))="","",ROUND(CHOOSE(Рабочий!$AC$19,CHOOSE(Рабочий!$C$19,Рабочий!BH354,Рабочий!BH379),CHOOSE(Рабочий!$C$19,Рабочий!G354,Рабочий!G379))*(1+'1. Выбор РС'!$I$1)*CHOOSE(Рабочий!$H$19,Рабочий!$I$19,Рабочий!$I$20)*CHOOSE(Рабочий!$L$19,CHOOSE(Рабочий!$P$19,Рабочий!$Q$19,Рабочий!$Q$20,Рабочий!$Q$21),Рабочий!$M$20),0))</f>
        <v>306</v>
      </c>
      <c r="G32" s="272">
        <f>IF(CHOOSE(Рабочий!$AC$19,CHOOSE(Рабочий!$C$19,Рабочий!BI354,Рабочий!BI379),CHOOSE(Рабочий!$C$19,Рабочий!H354,Рабочий!H379))="","",ROUND(CHOOSE(Рабочий!$AC$19,CHOOSE(Рабочий!$C$19,Рабочий!BI354,Рабочий!BI379),CHOOSE(Рабочий!$C$19,Рабочий!H354,Рабочий!H379))*(1+'1. Выбор РС'!$I$1)*CHOOSE(Рабочий!$H$19,Рабочий!$I$19,Рабочий!$I$20)*CHOOSE(Рабочий!$L$19,CHOOSE(Рабочий!$P$19,Рабочий!$Q$19,Рабочий!$Q$20,Рабочий!$Q$21),Рабочий!$M$20),0))</f>
        <v>318</v>
      </c>
      <c r="H32" s="272">
        <f>IF(CHOOSE(Рабочий!$AC$19,CHOOSE(Рабочий!$C$19,Рабочий!BJ354,Рабочий!BJ379),CHOOSE(Рабочий!$C$19,Рабочий!I354,Рабочий!I379))="","",ROUND(CHOOSE(Рабочий!$AC$19,CHOOSE(Рабочий!$C$19,Рабочий!BJ354,Рабочий!BJ379),CHOOSE(Рабочий!$C$19,Рабочий!I354,Рабочий!I379))*(1+'1. Выбор РС'!$I$1)*CHOOSE(Рабочий!$H$19,Рабочий!$I$19,Рабочий!$I$20)*CHOOSE(Рабочий!$L$19,CHOOSE(Рабочий!$P$19,Рабочий!$Q$19,Рабочий!$Q$20,Рабочий!$Q$21),Рабочий!$M$20),0))</f>
        <v>336</v>
      </c>
      <c r="I32" s="272">
        <f>IF(CHOOSE(Рабочий!$AC$19,CHOOSE(Рабочий!$C$19,Рабочий!BK354,Рабочий!BK379),CHOOSE(Рабочий!$C$19,Рабочий!J354,Рабочий!J379))="","",ROUND(CHOOSE(Рабочий!$AC$19,CHOOSE(Рабочий!$C$19,Рабочий!BK354,Рабочий!BK379),CHOOSE(Рабочий!$C$19,Рабочий!J354,Рабочий!J379))*(1+'1. Выбор РС'!$I$1)*CHOOSE(Рабочий!$H$19,Рабочий!$I$19,Рабочий!$I$20)*CHOOSE(Рабочий!$L$19,CHOOSE(Рабочий!$P$19,Рабочий!$Q$19,Рабочий!$Q$20,Рабочий!$Q$21),Рабочий!$M$20),0))</f>
        <v>350</v>
      </c>
      <c r="J32" s="272">
        <f>IF(CHOOSE(Рабочий!$AC$19,CHOOSE(Рабочий!$C$19,Рабочий!BL354,Рабочий!BL379),CHOOSE(Рабочий!$C$19,Рабочий!K354,Рабочий!K379))="","",ROUND(CHOOSE(Рабочий!$AC$19,CHOOSE(Рабочий!$C$19,Рабочий!BL354,Рабочий!BL379),CHOOSE(Рабочий!$C$19,Рабочий!K354,Рабочий!K379))*(1+'1. Выбор РС'!$I$1)*CHOOSE(Рабочий!$H$19,Рабочий!$I$19,Рабочий!$I$20)*CHOOSE(Рабочий!$L$19,CHOOSE(Рабочий!$P$19,Рабочий!$Q$19,Рабочий!$Q$20,Рабочий!$Q$21),Рабочий!$M$20),0))</f>
        <v>367</v>
      </c>
      <c r="K32" s="272">
        <f>IF(CHOOSE(Рабочий!$AC$19,CHOOSE(Рабочий!$C$19,Рабочий!BM354,Рабочий!BM379),CHOOSE(Рабочий!$C$19,Рабочий!L354,Рабочий!L379))="","",ROUND(CHOOSE(Рабочий!$AC$19,CHOOSE(Рабочий!$C$19,Рабочий!BM354,Рабочий!BM379),CHOOSE(Рабочий!$C$19,Рабочий!L354,Рабочий!L379))*(1+'1. Выбор РС'!$I$1)*CHOOSE(Рабочий!$H$19,Рабочий!$I$19,Рабочий!$I$20)*CHOOSE(Рабочий!$L$19,CHOOSE(Рабочий!$P$19,Рабочий!$Q$19,Рабочий!$Q$20,Рабочий!$Q$21),Рабочий!$M$20),0))</f>
        <v>379</v>
      </c>
      <c r="L32" s="272">
        <f>IF(CHOOSE(Рабочий!$AC$19,CHOOSE(Рабочий!$C$19,Рабочий!BN354,Рабочий!BN379),CHOOSE(Рабочий!$C$19,Рабочий!M354,Рабочий!M379))="","",ROUND(CHOOSE(Рабочий!$AC$19,CHOOSE(Рабочий!$C$19,Рабочий!BN354,Рабочий!BN379),CHOOSE(Рабочий!$C$19,Рабочий!M354,Рабочий!M379))*(1+'1. Выбор РС'!$I$1)*CHOOSE(Рабочий!$H$19,Рабочий!$I$19,Рабочий!$I$20)*CHOOSE(Рабочий!$L$19,CHOOSE(Рабочий!$P$19,Рабочий!$Q$19,Рабочий!$Q$20,Рабочий!$Q$21),Рабочий!$M$20),0))</f>
        <v>395</v>
      </c>
      <c r="M32" s="272">
        <f>IF(CHOOSE(Рабочий!$AC$19,CHOOSE(Рабочий!$C$19,Рабочий!BO354,Рабочий!BO379),CHOOSE(Рабочий!$C$19,Рабочий!N354,Рабочий!N379))="","",ROUND(CHOOSE(Рабочий!$AC$19,CHOOSE(Рабочий!$C$19,Рабочий!BO354,Рабочий!BO379),CHOOSE(Рабочий!$C$19,Рабочий!N354,Рабочий!N379))*(1+'1. Выбор РС'!$I$1)*CHOOSE(Рабочий!$H$19,Рабочий!$I$19,Рабочий!$I$20)*CHOOSE(Рабочий!$L$19,CHOOSE(Рабочий!$P$19,Рабочий!$Q$19,Рабочий!$Q$20,Рабочий!$Q$21),Рабочий!$M$20),0))</f>
        <v>410</v>
      </c>
      <c r="N32" s="272">
        <f>IF(CHOOSE(Рабочий!$AC$19,CHOOSE(Рабочий!$C$19,Рабочий!BP354,Рабочий!BP379),CHOOSE(Рабочий!$C$19,Рабочий!O354,Рабочий!O379))="","",ROUND(CHOOSE(Рабочий!$AC$19,CHOOSE(Рабочий!$C$19,Рабочий!BP354,Рабочий!BP379),CHOOSE(Рабочий!$C$19,Рабочий!O354,Рабочий!O379))*(1+'1. Выбор РС'!$I$1)*CHOOSE(Рабочий!$H$19,Рабочий!$I$19,Рабочий!$I$20)*CHOOSE(Рабочий!$L$19,CHOOSE(Рабочий!$P$19,Рабочий!$Q$19,Рабочий!$Q$20,Рабочий!$Q$21),Рабочий!$M$20),0))</f>
        <v>425</v>
      </c>
      <c r="O32" s="272">
        <f>IF(CHOOSE(Рабочий!$AC$19,CHOOSE(Рабочий!$C$19,Рабочий!BQ354,Рабочий!BQ379),CHOOSE(Рабочий!$C$19,Рабочий!P354,Рабочий!P379))="","",ROUND(CHOOSE(Рабочий!$AC$19,CHOOSE(Рабочий!$C$19,Рабочий!BQ354,Рабочий!BQ379),CHOOSE(Рабочий!$C$19,Рабочий!P354,Рабочий!P379))*(1+'1. Выбор РС'!$I$1)*CHOOSE(Рабочий!$H$19,Рабочий!$I$19,Рабочий!$I$20)*CHOOSE(Рабочий!$L$19,CHOOSE(Рабочий!$P$19,Рабочий!$Q$19,Рабочий!$Q$20,Рабочий!$Q$21),Рабочий!$M$20),0))</f>
        <v>440</v>
      </c>
      <c r="P32" s="272">
        <f>IF(CHOOSE(Рабочий!$AC$19,CHOOSE(Рабочий!$C$19,Рабочий!BR354,Рабочий!BR379),CHOOSE(Рабочий!$C$19,Рабочий!Q354,Рабочий!Q379))="","",ROUND(CHOOSE(Рабочий!$AC$19,CHOOSE(Рабочий!$C$19,Рабочий!BR354,Рабочий!BR379),CHOOSE(Рабочий!$C$19,Рабочий!Q354,Рабочий!Q379))*(1+'1. Выбор РС'!$I$1)*CHOOSE(Рабочий!$H$19,Рабочий!$I$19,Рабочий!$I$20)*CHOOSE(Рабочий!$L$19,CHOOSE(Рабочий!$P$19,Рабочий!$Q$19,Рабочий!$Q$20,Рабочий!$Q$21),Рабочий!$M$20),0))</f>
        <v>454</v>
      </c>
      <c r="Q32" s="272">
        <f>IF(CHOOSE(Рабочий!$AC$19,CHOOSE(Рабочий!$C$19,Рабочий!BS354,Рабочий!BS379),CHOOSE(Рабочий!$C$19,Рабочий!R354,Рабочий!R379))="","",ROUND(CHOOSE(Рабочий!$AC$19,CHOOSE(Рабочий!$C$19,Рабочий!BS354,Рабочий!BS379),CHOOSE(Рабочий!$C$19,Рабочий!R354,Рабочий!R379))*(1+'1. Выбор РС'!$I$1)*CHOOSE(Рабочий!$H$19,Рабочий!$I$19,Рабочий!$I$20)*CHOOSE(Рабочий!$L$19,CHOOSE(Рабочий!$P$19,Рабочий!$Q$19,Рабочий!$Q$20,Рабочий!$Q$21),Рабочий!$M$20),0))</f>
        <v>467</v>
      </c>
      <c r="R32" s="272">
        <f>IF(CHOOSE(Рабочий!$AC$19,CHOOSE(Рабочий!$C$19,Рабочий!BT354,Рабочий!BT379),CHOOSE(Рабочий!$C$19,Рабочий!S354,Рабочий!S379))="","",ROUND(CHOOSE(Рабочий!$AC$19,CHOOSE(Рабочий!$C$19,Рабочий!BT354,Рабочий!BT379),CHOOSE(Рабочий!$C$19,Рабочий!S354,Рабочий!S379))*(1+'1. Выбор РС'!$I$1)*CHOOSE(Рабочий!$H$19,Рабочий!$I$19,Рабочий!$I$20)*CHOOSE(Рабочий!$L$19,CHOOSE(Рабочий!$P$19,Рабочий!$Q$19,Рабочий!$Q$20,Рабочий!$Q$21),Рабочий!$M$20),0))</f>
        <v>486</v>
      </c>
      <c r="S32" s="272">
        <f>IF(CHOOSE(Рабочий!$AC$19,CHOOSE(Рабочий!$C$19,Рабочий!BU354,Рабочий!BU379),CHOOSE(Рабочий!$C$19,Рабочий!T354,Рабочий!T379))="","",ROUND(CHOOSE(Рабочий!$AC$19,CHOOSE(Рабочий!$C$19,Рабочий!BU354,Рабочий!BU379),CHOOSE(Рабочий!$C$19,Рабочий!T354,Рабочий!T379))*(1+'1. Выбор РС'!$I$1)*CHOOSE(Рабочий!$H$19,Рабочий!$I$19,Рабочий!$I$20)*CHOOSE(Рабочий!$L$19,CHOOSE(Рабочий!$P$19,Рабочий!$Q$19,Рабочий!$Q$20,Рабочий!$Q$21),Рабочий!$M$20),0))</f>
        <v>499</v>
      </c>
      <c r="T32" s="272">
        <f>IF(CHOOSE(Рабочий!$AC$19,CHOOSE(Рабочий!$C$19,Рабочий!BV354,Рабочий!BV379),CHOOSE(Рабочий!$C$19,Рабочий!U354,Рабочий!U379))="","",ROUND(CHOOSE(Рабочий!$AC$19,CHOOSE(Рабочий!$C$19,Рабочий!BV354,Рабочий!BV379),CHOOSE(Рабочий!$C$19,Рабочий!U354,Рабочий!U379))*(1+'1. Выбор РС'!$I$1)*CHOOSE(Рабочий!$H$19,Рабочий!$I$19,Рабочий!$I$20)*CHOOSE(Рабочий!$L$19,CHOOSE(Рабочий!$P$19,Рабочий!$Q$19,Рабочий!$Q$20,Рабочий!$Q$21),Рабочий!$M$20),0))</f>
        <v>512</v>
      </c>
      <c r="U32" s="272">
        <f>IF(CHOOSE(Рабочий!$AC$19,CHOOSE(Рабочий!$C$19,Рабочий!BW354,Рабочий!BW379),CHOOSE(Рабочий!$C$19,Рабочий!V354,Рабочий!V379))="","",ROUND(CHOOSE(Рабочий!$AC$19,CHOOSE(Рабочий!$C$19,Рабочий!BW354,Рабочий!BW379),CHOOSE(Рабочий!$C$19,Рабочий!V354,Рабочий!V379))*(1+'1. Выбор РС'!$I$1)*CHOOSE(Рабочий!$H$19,Рабочий!$I$19,Рабочий!$I$20)*CHOOSE(Рабочий!$L$19,CHOOSE(Рабочий!$P$19,Рабочий!$Q$19,Рабочий!$Q$20,Рабочий!$Q$21),Рабочий!$M$20),0))</f>
        <v>530</v>
      </c>
      <c r="V32" s="272">
        <f>IF(CHOOSE(Рабочий!$AC$19,CHOOSE(Рабочий!$C$19,Рабочий!BX354,Рабочий!BX379),CHOOSE(Рабочий!$C$19,Рабочий!W354,Рабочий!W379))="","",ROUND(CHOOSE(Рабочий!$AC$19,CHOOSE(Рабочий!$C$19,Рабочий!BX354,Рабочий!BX379),CHOOSE(Рабочий!$C$19,Рабочий!W354,Рабочий!W379))*(1+'1. Выбор РС'!$I$1)*CHOOSE(Рабочий!$H$19,Рабочий!$I$19,Рабочий!$I$20)*CHOOSE(Рабочий!$L$19,CHOOSE(Рабочий!$P$19,Рабочий!$Q$19,Рабочий!$Q$20,Рабочий!$Q$21),Рабочий!$M$20),0))</f>
        <v>542</v>
      </c>
      <c r="W32" s="272">
        <f>IF(CHOOSE(Рабочий!$AC$19,CHOOSE(Рабочий!$C$19,Рабочий!BY354,Рабочий!BY379),CHOOSE(Рабочий!$C$19,Рабочий!X354,Рабочий!X379))="","",ROUND(CHOOSE(Рабочий!$AC$19,CHOOSE(Рабочий!$C$19,Рабочий!BY354,Рабочий!BY379),CHOOSE(Рабочий!$C$19,Рабочий!X354,Рабочий!X379))*(1+'1. Выбор РС'!$I$1)*CHOOSE(Рабочий!$H$19,Рабочий!$I$19,Рабочий!$I$20)*CHOOSE(Рабочий!$L$19,CHOOSE(Рабочий!$P$19,Рабочий!$Q$19,Рабочий!$Q$20,Рабочий!$Q$21),Рабочий!$M$20),0))</f>
        <v>560</v>
      </c>
      <c r="X32" s="272">
        <f>IF(CHOOSE(Рабочий!$AC$19,CHOOSE(Рабочий!$C$19,Рабочий!BZ354,Рабочий!BZ379),CHOOSE(Рабочий!$C$19,Рабочий!Y354,Рабочий!Y379))="","",ROUND(CHOOSE(Рабочий!$AC$19,CHOOSE(Рабочий!$C$19,Рабочий!BZ354,Рабочий!BZ379),CHOOSE(Рабочий!$C$19,Рабочий!Y354,Рабочий!Y379))*(1+'1. Выбор РС'!$I$1)*CHOOSE(Рабочий!$H$19,Рабочий!$I$19,Рабочий!$I$20)*CHOOSE(Рабочий!$L$19,CHOOSE(Рабочий!$P$19,Рабочий!$Q$19,Рабочий!$Q$20,Рабочий!$Q$21),Рабочий!$M$20),0))</f>
        <v>571</v>
      </c>
      <c r="Y32" s="272">
        <f>IF(CHOOSE(Рабочий!$AC$19,CHOOSE(Рабочий!$C$19,Рабочий!CA354,Рабочий!CA379),CHOOSE(Рабочий!$C$19,Рабочий!Z354,Рабочий!Z379))="","",ROUND(CHOOSE(Рабочий!$AC$19,CHOOSE(Рабочий!$C$19,Рабочий!CA354,Рабочий!CA379),CHOOSE(Рабочий!$C$19,Рабочий!Z354,Рабочий!Z379))*(1+'1. Выбор РС'!$I$1)*CHOOSE(Рабочий!$H$19,Рабочий!$I$19,Рабочий!$I$20)*CHOOSE(Рабочий!$L$19,CHOOSE(Рабочий!$P$19,Рабочий!$Q$19,Рабочий!$Q$20,Рабочий!$Q$21),Рабочий!$M$20),0))</f>
        <v>589</v>
      </c>
      <c r="Z32" s="272">
        <f>IF(CHOOSE(Рабочий!$AC$19,CHOOSE(Рабочий!$C$19,Рабочий!CB354,Рабочий!CB379),CHOOSE(Рабочий!$C$19,Рабочий!AA354,Рабочий!AA379))="","",ROUND(CHOOSE(Рабочий!$AC$19,CHOOSE(Рабочий!$C$19,Рабочий!CB354,Рабочий!CB379),CHOOSE(Рабочий!$C$19,Рабочий!AA354,Рабочий!AA379))*(1+'1. Выбор РС'!$I$1)*CHOOSE(Рабочий!$H$19,Рабочий!$I$19,Рабочий!$I$20)*CHOOSE(Рабочий!$L$19,CHOOSE(Рабочий!$P$19,Рабочий!$Q$19,Рабочий!$Q$20,Рабочий!$Q$21),Рабочий!$M$20),0))</f>
        <v>607</v>
      </c>
      <c r="AA32" s="272">
        <f>IF(CHOOSE(Рабочий!$AC$19,CHOOSE(Рабочий!$C$19,Рабочий!CC354,Рабочий!CC379),CHOOSE(Рабочий!$C$19,Рабочий!AB354,Рабочий!AB379))="","",ROUND(CHOOSE(Рабочий!$AC$19,CHOOSE(Рабочий!$C$19,Рабочий!CC354,Рабочий!CC379),CHOOSE(Рабочий!$C$19,Рабочий!AB354,Рабочий!AB379))*(1+'1. Выбор РС'!$I$1)*CHOOSE(Рабочий!$H$19,Рабочий!$I$19,Рабочий!$I$20)*CHOOSE(Рабочий!$L$19,CHOOSE(Рабочий!$P$19,Рабочий!$Q$19,Рабочий!$Q$20,Рабочий!$Q$21),Рабочий!$M$20),0))</f>
        <v>617</v>
      </c>
      <c r="AB32" s="272">
        <f>IF(CHOOSE(Рабочий!$AC$19,CHOOSE(Рабочий!$C$19,Рабочий!CD354,Рабочий!CD379),CHOOSE(Рабочий!$C$19,Рабочий!AC354,Рабочий!AC379))="","",ROUND(CHOOSE(Рабочий!$AC$19,CHOOSE(Рабочий!$C$19,Рабочий!CD354,Рабочий!CD379),CHOOSE(Рабочий!$C$19,Рабочий!AC354,Рабочий!AC379))*(1+'1. Выбор РС'!$I$1)*CHOOSE(Рабочий!$H$19,Рабочий!$I$19,Рабочий!$I$20)*CHOOSE(Рабочий!$L$19,CHOOSE(Рабочий!$P$19,Рабочий!$Q$19,Рабочий!$Q$20,Рабочий!$Q$21),Рабочий!$M$20),0))</f>
        <v>650</v>
      </c>
      <c r="AC32" s="272">
        <f>IF(CHOOSE(Рабочий!$AC$19,CHOOSE(Рабочий!$C$19,Рабочий!CE354,Рабочий!CE379),CHOOSE(Рабочий!$C$19,Рабочий!AD354,Рабочий!AD379))="","",ROUND(CHOOSE(Рабочий!$AC$19,CHOOSE(Рабочий!$C$19,Рабочий!CE354,Рабочий!CE379),CHOOSE(Рабочий!$C$19,Рабочий!AD354,Рабочий!AD379))*(1+'1. Выбор РС'!$I$1)*CHOOSE(Рабочий!$H$19,Рабочий!$I$19,Рабочий!$I$20)*CHOOSE(Рабочий!$L$19,CHOOSE(Рабочий!$P$19,Рабочий!$Q$19,Рабочий!$Q$20,Рабочий!$Q$21),Рабочий!$M$20),0))</f>
        <v>668</v>
      </c>
      <c r="AD32" s="272">
        <f>IF(CHOOSE(Рабочий!$AC$19,CHOOSE(Рабочий!$C$19,Рабочий!CF354,Рабочий!CF379),CHOOSE(Рабочий!$C$19,Рабочий!AE354,Рабочий!AE379))="","",ROUND(CHOOSE(Рабочий!$AC$19,CHOOSE(Рабочий!$C$19,Рабочий!CF354,Рабочий!CF379),CHOOSE(Рабочий!$C$19,Рабочий!AE354,Рабочий!AE379))*(1+'1. Выбор РС'!$I$1)*CHOOSE(Рабочий!$H$19,Рабочий!$I$19,Рабочий!$I$20)*CHOOSE(Рабочий!$L$19,CHOOSE(Рабочий!$P$19,Рабочий!$Q$19,Рабочий!$Q$20,Рабочий!$Q$21),Рабочий!$M$20),0))</f>
        <v>678</v>
      </c>
      <c r="AE32" s="272">
        <f>IF(CHOOSE(Рабочий!$AC$19,CHOOSE(Рабочий!$C$19,Рабочий!CG354,Рабочий!CG379),CHOOSE(Рабочий!$C$19,Рабочий!AF354,Рабочий!AF379))="","",ROUND(CHOOSE(Рабочий!$AC$19,CHOOSE(Рабочий!$C$19,Рабочий!CG354,Рабочий!CG379),CHOOSE(Рабочий!$C$19,Рабочий!AF354,Рабочий!AF379))*(1+'1. Выбор РС'!$I$1)*CHOOSE(Рабочий!$H$19,Рабочий!$I$19,Рабочий!$I$20)*CHOOSE(Рабочий!$L$19,CHOOSE(Рабочий!$P$19,Рабочий!$Q$19,Рабочий!$Q$20,Рабочий!$Q$21),Рабочий!$M$20),0))</f>
        <v>696</v>
      </c>
      <c r="AF32" s="272">
        <f>IF(CHOOSE(Рабочий!$AC$19,CHOOSE(Рабочий!$C$19,Рабочий!CH354,Рабочий!CH379),CHOOSE(Рабочий!$C$19,Рабочий!AG354,Рабочий!AG379))="","",ROUND(CHOOSE(Рабочий!$AC$19,CHOOSE(Рабочий!$C$19,Рабочий!CH354,Рабочий!CH379),CHOOSE(Рабочий!$C$19,Рабочий!AG354,Рабочий!AG379))*(1+'1. Выбор РС'!$I$1)*CHOOSE(Рабочий!$H$19,Рабочий!$I$19,Рабочий!$I$20)*CHOOSE(Рабочий!$L$19,CHOOSE(Рабочий!$P$19,Рабочий!$Q$19,Рабочий!$Q$20,Рабочий!$Q$21),Рабочий!$M$20),0))</f>
        <v>714</v>
      </c>
      <c r="AG32" s="272">
        <f>IF(CHOOSE(Рабочий!$AC$19,CHOOSE(Рабочий!$C$19,Рабочий!CI354,Рабочий!CI379),CHOOSE(Рабочий!$C$19,Рабочий!AH354,Рабочий!AH379))="","",ROUND(CHOOSE(Рабочий!$AC$19,CHOOSE(Рабочий!$C$19,Рабочий!CI354,Рабочий!CI379),CHOOSE(Рабочий!$C$19,Рабочий!AH354,Рабочий!AH379))*(1+'1. Выбор РС'!$I$1)*CHOOSE(Рабочий!$H$19,Рабочий!$I$19,Рабочий!$I$20)*CHOOSE(Рабочий!$L$19,CHOOSE(Рабочий!$P$19,Рабочий!$Q$19,Рабочий!$Q$20,Рабочий!$Q$21),Рабочий!$M$20),0))</f>
        <v>723</v>
      </c>
      <c r="AH32" s="272">
        <f>IF(CHOOSE(Рабочий!$AC$19,CHOOSE(Рабочий!$C$19,Рабочий!CJ354,Рабочий!CJ379),CHOOSE(Рабочий!$C$19,Рабочий!AI354,Рабочий!AI379))="","",ROUND(CHOOSE(Рабочий!$AC$19,CHOOSE(Рабочий!$C$19,Рабочий!CJ354,Рабочий!CJ379),CHOOSE(Рабочий!$C$19,Рабочий!AI354,Рабочий!AI379))*(1+'1. Выбор РС'!$I$1)*CHOOSE(Рабочий!$H$19,Рабочий!$I$19,Рабочий!$I$20)*CHOOSE(Рабочий!$L$19,CHOOSE(Рабочий!$P$19,Рабочий!$Q$19,Рабочий!$Q$20,Рабочий!$Q$21),Рабочий!$M$20),0))</f>
        <v>741</v>
      </c>
      <c r="AI32" s="272">
        <f>IF(CHOOSE(Рабочий!$AC$19,CHOOSE(Рабочий!$C$19,Рабочий!CK354,Рабочий!CK379),CHOOSE(Рабочий!$C$19,Рабочий!AJ354,Рабочий!AJ379))="","",ROUND(CHOOSE(Рабочий!$AC$19,CHOOSE(Рабочий!$C$19,Рабочий!CK354,Рабочий!CK379),CHOOSE(Рабочий!$C$19,Рабочий!AJ354,Рабочий!AJ379))*(1+'1. Выбор РС'!$I$1)*CHOOSE(Рабочий!$H$19,Рабочий!$I$19,Рабочий!$I$20)*CHOOSE(Рабочий!$L$19,CHOOSE(Рабочий!$P$19,Рабочий!$Q$19,Рабочий!$Q$20,Рабочий!$Q$21),Рабочий!$M$20),0))</f>
        <v>759</v>
      </c>
      <c r="AJ32" s="272">
        <f>IF(CHOOSE(Рабочий!$AC$19,CHOOSE(Рабочий!$C$19,Рабочий!CL354,Рабочий!CL379),CHOOSE(Рабочий!$C$19,Рабочий!AK354,Рабочий!AK379))="","",ROUND(CHOOSE(Рабочий!$AC$19,CHOOSE(Рабочий!$C$19,Рабочий!CL354,Рабочий!CL379),CHOOSE(Рабочий!$C$19,Рабочий!AK354,Рабочий!AK379))*(1+'1. Выбор РС'!$I$1)*CHOOSE(Рабочий!$H$19,Рабочий!$I$19,Рабочий!$I$20)*CHOOSE(Рабочий!$L$19,CHOOSE(Рабочий!$P$19,Рабочий!$Q$19,Рабочий!$Q$20,Рабочий!$Q$21),Рабочий!$M$20),0))</f>
        <v>776</v>
      </c>
      <c r="AK32" s="272">
        <f>IF(CHOOSE(Рабочий!$AC$19,CHOOSE(Рабочий!$C$19,Рабочий!CM354,Рабочий!CM379),CHOOSE(Рабочий!$C$19,Рабочий!AL354,Рабочий!AL379))="","",ROUND(CHOOSE(Рабочий!$AC$19,CHOOSE(Рабочий!$C$19,Рабочий!CM354,Рабочий!CM379),CHOOSE(Рабочий!$C$19,Рабочий!AL354,Рабочий!AL379))*(1+'1. Выбор РС'!$I$1)*CHOOSE(Рабочий!$H$19,Рабочий!$I$19,Рабочий!$I$20)*CHOOSE(Рабочий!$L$19,CHOOSE(Рабочий!$P$19,Рабочий!$Q$19,Рабочий!$Q$20,Рабочий!$Q$21),Рабочий!$M$20),0))</f>
        <v>936</v>
      </c>
      <c r="AL32" s="272">
        <f>IF(CHOOSE(Рабочий!$AC$19,CHOOSE(Рабочий!$C$19,Рабочий!CN354,Рабочий!CN379),CHOOSE(Рабочий!$C$19,Рабочий!AM354,Рабочий!AM379))="","",ROUND(CHOOSE(Рабочий!$AC$19,CHOOSE(Рабочий!$C$19,Рабочий!CN354,Рабочий!CN379),CHOOSE(Рабочий!$C$19,Рабочий!AM354,Рабочий!AM379))*(1+'1. Выбор РС'!$I$1)*CHOOSE(Рабочий!$H$19,Рабочий!$I$19,Рабочий!$I$20)*CHOOSE(Рабочий!$L$19,CHOOSE(Рабочий!$P$19,Рабочий!$Q$19,Рабочий!$Q$20,Рабочий!$Q$21),Рабочий!$M$20),0))</f>
        <v>956</v>
      </c>
      <c r="AM32" s="272">
        <f>IF(CHOOSE(Рабочий!$AC$19,CHOOSE(Рабочий!$C$19,Рабочий!CO354,Рабочий!CO379),CHOOSE(Рабочий!$C$19,Рабочий!AN354,Рабочий!AN379))="","",ROUND(CHOOSE(Рабочий!$AC$19,CHOOSE(Рабочий!$C$19,Рабочий!CO354,Рабочий!CO379),CHOOSE(Рабочий!$C$19,Рабочий!AN354,Рабочий!AN379))*(1+'1. Выбор РС'!$I$1)*CHOOSE(Рабочий!$H$19,Рабочий!$I$19,Рабочий!$I$20)*CHOOSE(Рабочий!$L$19,CHOOSE(Рабочий!$P$19,Рабочий!$Q$19,Рабочий!$Q$20,Рабочий!$Q$21),Рабочий!$M$20),0))</f>
        <v>977</v>
      </c>
      <c r="AN32" s="272">
        <f>IF(CHOOSE(Рабочий!$AC$19,CHOOSE(Рабочий!$C$19,Рабочий!CP354,Рабочий!CP379),CHOOSE(Рабочий!$C$19,Рабочий!AO354,Рабочий!AO379))="","",ROUND(CHOOSE(Рабочий!$AC$19,CHOOSE(Рабочий!$C$19,Рабочий!CP354,Рабочий!CP379),CHOOSE(Рабочий!$C$19,Рабочий!AO354,Рабочий!AO379))*(1+'1. Выбор РС'!$I$1)*CHOOSE(Рабочий!$H$19,Рабочий!$I$19,Рабочий!$I$20)*CHOOSE(Рабочий!$L$19,CHOOSE(Рабочий!$P$19,Рабочий!$Q$19,Рабочий!$Q$20,Рабочий!$Q$21),Рабочий!$M$20),0))</f>
        <v>988</v>
      </c>
      <c r="AO32" s="272">
        <f>IF(CHOOSE(Рабочий!$AC$19,CHOOSE(Рабочий!$C$19,Рабочий!CQ354,Рабочий!CQ379),CHOOSE(Рабочий!$C$19,Рабочий!AP354,Рабочий!AP379))="","",ROUND(CHOOSE(Рабочий!$AC$19,CHOOSE(Рабочий!$C$19,Рабочий!CQ354,Рабочий!CQ379),CHOOSE(Рабочий!$C$19,Рабочий!AP354,Рабочий!AP379))*(1+'1. Выбор РС'!$I$1)*CHOOSE(Рабочий!$H$19,Рабочий!$I$19,Рабочий!$I$20)*CHOOSE(Рабочий!$L$19,CHOOSE(Рабочий!$P$19,Рабочий!$Q$19,Рабочий!$Q$20,Рабочий!$Q$21),Рабочий!$M$20),0))</f>
        <v>1008</v>
      </c>
      <c r="AP32" s="272">
        <f>IF(CHOOSE(Рабочий!$AC$19,CHOOSE(Рабочий!$C$19,Рабочий!CR354,Рабочий!CR379),CHOOSE(Рабочий!$C$19,Рабочий!AQ354,Рабочий!AQ379))="","",ROUND(CHOOSE(Рабочий!$AC$19,CHOOSE(Рабочий!$C$19,Рабочий!CR354,Рабочий!CR379),CHOOSE(Рабочий!$C$19,Рабочий!AQ354,Рабочий!AQ379))*(1+'1. Выбор РС'!$I$1)*CHOOSE(Рабочий!$H$19,Рабочий!$I$19,Рабочий!$I$20)*CHOOSE(Рабочий!$L$19,CHOOSE(Рабочий!$P$19,Рабочий!$Q$19,Рабочий!$Q$20,Рабочий!$Q$21),Рабочий!$M$20),0))</f>
        <v>1029</v>
      </c>
      <c r="AQ32" s="272">
        <f>IF(CHOOSE(Рабочий!$AC$19,CHOOSE(Рабочий!$C$19,Рабочий!CS354,Рабочий!CS379),CHOOSE(Рабочий!$C$19,Рабочий!AR354,Рабочий!AR379))="","",ROUND(CHOOSE(Рабочий!$AC$19,CHOOSE(Рабочий!$C$19,Рабочий!CS354,Рабочий!CS379),CHOOSE(Рабочий!$C$19,Рабочий!AR354,Рабочий!AR379))*(1+'1. Выбор РС'!$I$1)*CHOOSE(Рабочий!$H$19,Рабочий!$I$19,Рабочий!$I$20)*CHOOSE(Рабочий!$L$19,CHOOSE(Рабочий!$P$19,Рабочий!$Q$19,Рабочий!$Q$20,Рабочий!$Q$21),Рабочий!$M$20),0))</f>
        <v>1050</v>
      </c>
      <c r="AR32" s="272">
        <f>IF(CHOOSE(Рабочий!$AC$19,CHOOSE(Рабочий!$C$19,Рабочий!CT354,Рабочий!CT379),CHOOSE(Рабочий!$C$19,Рабочий!AS354,Рабочий!AS379))="","",ROUND(CHOOSE(Рабочий!$AC$19,CHOOSE(Рабочий!$C$19,Рабочий!CT354,Рабочий!CT379),CHOOSE(Рабочий!$C$19,Рабочий!AS354,Рабочий!AS379))*(1+'1. Выбор РС'!$I$1)*CHOOSE(Рабочий!$H$19,Рабочий!$I$19,Рабочий!$I$20)*CHOOSE(Рабочий!$L$19,CHOOSE(Рабочий!$P$19,Рабочий!$Q$19,Рабочий!$Q$20,Рабочий!$Q$21),Рабочий!$M$20),0))</f>
        <v>1070</v>
      </c>
      <c r="AS32" s="272">
        <f>IF(CHOOSE(Рабочий!$AC$19,CHOOSE(Рабочий!$C$19,Рабочий!CU354,Рабочий!CU379),CHOOSE(Рабочий!$C$19,Рабочий!AT354,Рабочий!AT379))="","",ROUND(CHOOSE(Рабочий!$AC$19,CHOOSE(Рабочий!$C$19,Рабочий!CU354,Рабочий!CU379),CHOOSE(Рабочий!$C$19,Рабочий!AT354,Рабочий!AT379))*(1+'1. Выбор РС'!$I$1)*CHOOSE(Рабочий!$H$19,Рабочий!$I$19,Рабочий!$I$20)*CHOOSE(Рабочий!$L$19,CHOOSE(Рабочий!$P$19,Рабочий!$Q$19,Рабочий!$Q$20,Рабочий!$Q$21),Рабочий!$M$20),0))</f>
        <v>1080</v>
      </c>
      <c r="AT32" s="272">
        <f>IF(CHOOSE(Рабочий!$AC$19,CHOOSE(Рабочий!$C$19,Рабочий!CV354,Рабочий!CV379),CHOOSE(Рабочий!$C$19,Рабочий!AU354,Рабочий!AU379))="","",ROUND(CHOOSE(Рабочий!$AC$19,CHOOSE(Рабочий!$C$19,Рабочий!CV354,Рабочий!CV379),CHOOSE(Рабочий!$C$19,Рабочий!AU354,Рабочий!AU379))*(1+'1. Выбор РС'!$I$1)*CHOOSE(Рабочий!$H$19,Рабочий!$I$19,Рабочий!$I$20)*CHOOSE(Рабочий!$L$19,CHOOSE(Рабочий!$P$19,Рабочий!$Q$19,Рабочий!$Q$20,Рабочий!$Q$21),Рабочий!$M$20),0))</f>
        <v>1100</v>
      </c>
      <c r="AU32" s="272">
        <f>IF(CHOOSE(Рабочий!$AC$19,CHOOSE(Рабочий!$C$19,Рабочий!CW354,Рабочий!CW379),CHOOSE(Рабочий!$C$19,Рабочий!AV354,Рабочий!AV379))="","",ROUND(CHOOSE(Рабочий!$AC$19,CHOOSE(Рабочий!$C$19,Рабочий!CW354,Рабочий!CW379),CHOOSE(Рабочий!$C$19,Рабочий!AV354,Рабочий!AV379))*(1+'1. Выбор РС'!$I$1)*CHOOSE(Рабочий!$H$19,Рабочий!$I$19,Рабочий!$I$20)*CHOOSE(Рабочий!$L$19,CHOOSE(Рабочий!$P$19,Рабочий!$Q$19,Рабочий!$Q$20,Рабочий!$Q$21),Рабочий!$M$20),0))</f>
        <v>1120</v>
      </c>
      <c r="AV32" s="272">
        <f>IF(CHOOSE(Рабочий!$AC$19,CHOOSE(Рабочий!$C$19,Рабочий!CX354,Рабочий!CX379),CHOOSE(Рабочий!$C$19,Рабочий!AW354,Рабочий!AW379))="","",ROUND(CHOOSE(Рабочий!$AC$19,CHOOSE(Рабочий!$C$19,Рабочий!CX354,Рабочий!CX379),CHOOSE(Рабочий!$C$19,Рабочий!AW354,Рабочий!AW379))*(1+'1. Выбор РС'!$I$1)*CHOOSE(Рабочий!$H$19,Рабочий!$I$19,Рабочий!$I$20)*CHOOSE(Рабочий!$L$19,CHOOSE(Рабочий!$P$19,Рабочий!$Q$19,Рабочий!$Q$20,Рабочий!$Q$21),Рабочий!$M$20),0))</f>
        <v>1141</v>
      </c>
      <c r="AW32" s="272">
        <f>IF(CHOOSE(Рабочий!$AC$19,CHOOSE(Рабочий!$C$19,Рабочий!CY354,Рабочий!CY379),CHOOSE(Рабочий!$C$19,Рабочий!AX354,Рабочий!AX379))="","",ROUND(CHOOSE(Рабочий!$AC$19,CHOOSE(Рабочий!$C$19,Рабочий!CY354,Рабочий!CY379),CHOOSE(Рабочий!$C$19,Рабочий!AX354,Рабочий!AX379))*(1+'1. Выбор РС'!$I$1)*CHOOSE(Рабочий!$H$19,Рабочий!$I$19,Рабочий!$I$20)*CHOOSE(Рабочий!$L$19,CHOOSE(Рабочий!$P$19,Рабочий!$Q$19,Рабочий!$Q$20,Рабочий!$Q$21),Рабочий!$M$20),0))</f>
        <v>1161</v>
      </c>
      <c r="AX32" s="272">
        <f>IF(CHOOSE(Рабочий!$AC$19,CHOOSE(Рабочий!$C$19,Рабочий!CZ354,Рабочий!CZ379),CHOOSE(Рабочий!$C$19,Рабочий!AY354,Рабочий!AY379))="","",ROUND(CHOOSE(Рабочий!$AC$19,CHOOSE(Рабочий!$C$19,Рабочий!CZ354,Рабочий!CZ379),CHOOSE(Рабочий!$C$19,Рабочий!AY354,Рабочий!AY379))*(1+'1. Выбор РС'!$I$1)*CHOOSE(Рабочий!$H$19,Рабочий!$I$19,Рабочий!$I$20)*CHOOSE(Рабочий!$L$19,CHOOSE(Рабочий!$P$19,Рабочий!$Q$19,Рабочий!$Q$20,Рабочий!$Q$21),Рабочий!$M$20),0))</f>
        <v>1169</v>
      </c>
      <c r="AY32" s="272">
        <f>IF(CHOOSE(Рабочий!$AC$19,CHOOSE(Рабочий!$C$19,Рабочий!DA354,Рабочий!DA379),CHOOSE(Рабочий!$C$19,Рабочий!AZ354,Рабочий!AZ379))="","",ROUND(CHOOSE(Рабочий!$AC$19,CHOOSE(Рабочий!$C$19,Рабочий!DA354,Рабочий!DA379),CHOOSE(Рабочий!$C$19,Рабочий!AZ354,Рабочий!AZ379))*(1+'1. Выбор РС'!$I$1)*CHOOSE(Рабочий!$H$19,Рабочий!$I$19,Рабочий!$I$20)*CHOOSE(Рабочий!$L$19,CHOOSE(Рабочий!$P$19,Рабочий!$Q$19,Рабочий!$Q$20,Рабочий!$Q$21),Рабочий!$M$20),0))</f>
        <v>1189</v>
      </c>
      <c r="AZ32" s="272">
        <f>IF(CHOOSE(Рабочий!$AC$19,CHOOSE(Рабочий!$C$19,Рабочий!DB354,Рабочий!DB379),CHOOSE(Рабочий!$C$19,Рабочий!BA354,Рабочий!BA379))="","",ROUND(CHOOSE(Рабочий!$AC$19,CHOOSE(Рабочий!$C$19,Рабочий!DB354,Рабочий!DB379),CHOOSE(Рабочий!$C$19,Рабочий!BA354,Рабочий!BA379))*(1+'1. Выбор РС'!$I$1)*CHOOSE(Рабочий!$H$19,Рабочий!$I$19,Рабочий!$I$20)*CHOOSE(Рабочий!$L$19,CHOOSE(Рабочий!$P$19,Рабочий!$Q$19,Рабочий!$Q$20,Рабочий!$Q$21),Рабочий!$M$20),0))</f>
        <v>1210</v>
      </c>
      <c r="BA32" s="210"/>
      <c r="BB32" s="211"/>
      <c r="BC32" s="211"/>
      <c r="BD32" s="211"/>
      <c r="BE32" s="211"/>
      <c r="BF32" s="211"/>
      <c r="BG32" s="211"/>
      <c r="BH32" s="211"/>
      <c r="BI32" s="211"/>
      <c r="BJ32" s="211"/>
      <c r="BK32" s="211"/>
      <c r="BL32" s="211"/>
      <c r="BM32" s="211"/>
      <c r="BN32" s="211"/>
      <c r="BO32" s="211"/>
      <c r="BP32" s="211"/>
      <c r="BQ32" s="211"/>
      <c r="BR32" s="211"/>
    </row>
    <row r="33" spans="1:70" s="193" customFormat="1">
      <c r="A33" s="212">
        <v>2200</v>
      </c>
      <c r="B33" s="272">
        <f>IF(CHOOSE(Рабочий!$AC$19,CHOOSE(Рабочий!$C$19,Рабочий!BD355,Рабочий!BD380),CHOOSE(Рабочий!$C$19,Рабочий!C355,Рабочий!C380))="","",ROUND(CHOOSE(Рабочий!$AC$19,CHOOSE(Рабочий!$C$19,Рабочий!BD355,Рабочий!BD380),CHOOSE(Рабочий!$C$19,Рабочий!C355,Рабочий!C380))*(1+'1. Выбор РС'!$I$1)*CHOOSE(Рабочий!$H$19,Рабочий!$I$19,Рабочий!$I$20)*CHOOSE(Рабочий!$L$19,CHOOSE(Рабочий!$P$19,Рабочий!$Q$19,Рабочий!$Q$20,Рабочий!$Q$21),Рабочий!$M$20),0))</f>
        <v>251</v>
      </c>
      <c r="C33" s="272">
        <f>IF(CHOOSE(Рабочий!$AC$19,CHOOSE(Рабочий!$C$19,Рабочий!BE355,Рабочий!BE380),CHOOSE(Рабочий!$C$19,Рабочий!D355,Рабочий!D380))="","",ROUND(CHOOSE(Рабочий!$AC$19,CHOOSE(Рабочий!$C$19,Рабочий!BE355,Рабочий!BE380),CHOOSE(Рабочий!$C$19,Рабочий!D355,Рабочий!D380))*(1+'1. Выбор РС'!$I$1)*CHOOSE(Рабочий!$H$19,Рабочий!$I$19,Рабочий!$I$20)*CHOOSE(Рабочий!$L$19,CHOOSE(Рабочий!$P$19,Рабочий!$Q$19,Рабочий!$Q$20,Рабочий!$Q$21),Рабочий!$M$20),0))</f>
        <v>266</v>
      </c>
      <c r="D33" s="272">
        <f>IF(CHOOSE(Рабочий!$AC$19,CHOOSE(Рабочий!$C$19,Рабочий!BF355,Рабочий!BF380),CHOOSE(Рабочий!$C$19,Рабочий!E355,Рабочий!E380))="","",ROUND(CHOOSE(Рабочий!$AC$19,CHOOSE(Рабочий!$C$19,Рабочий!BF355,Рабочий!BF380),CHOOSE(Рабочий!$C$19,Рабочий!E355,Рабочий!E380))*(1+'1. Выбор РС'!$I$1)*CHOOSE(Рабочий!$H$19,Рабочий!$I$19,Рабочий!$I$20)*CHOOSE(Рабочий!$L$19,CHOOSE(Рабочий!$P$19,Рабочий!$Q$19,Рабочий!$Q$20,Рабочий!$Q$21),Рабочий!$M$20),0))</f>
        <v>282</v>
      </c>
      <c r="E33" s="272">
        <f>IF(CHOOSE(Рабочий!$AC$19,CHOOSE(Рабочий!$C$19,Рабочий!BG355,Рабочий!BG380),CHOOSE(Рабочий!$C$19,Рабочий!F355,Рабочий!F380))="","",ROUND(CHOOSE(Рабочий!$AC$19,CHOOSE(Рабочий!$C$19,Рабочий!BG355,Рабочий!BG380),CHOOSE(Рабочий!$C$19,Рабочий!F355,Рабочий!F380))*(1+'1. Выбор РС'!$I$1)*CHOOSE(Рабочий!$H$19,Рабочий!$I$19,Рабочий!$I$20)*CHOOSE(Рабочий!$L$19,CHOOSE(Рабочий!$P$19,Рабочий!$Q$19,Рабочий!$Q$20,Рабочий!$Q$21),Рабочий!$M$20),0))</f>
        <v>297</v>
      </c>
      <c r="F33" s="272">
        <f>IF(CHOOSE(Рабочий!$AC$19,CHOOSE(Рабочий!$C$19,Рабочий!BH355,Рабочий!BH380),CHOOSE(Рабочий!$C$19,Рабочий!G355,Рабочий!G380))="","",ROUND(CHOOSE(Рабочий!$AC$19,CHOOSE(Рабочий!$C$19,Рабочий!BH355,Рабочий!BH380),CHOOSE(Рабочий!$C$19,Рабочий!G355,Рабочий!G380))*(1+'1. Выбор РС'!$I$1)*CHOOSE(Рабочий!$H$19,Рабочий!$I$19,Рабочий!$I$20)*CHOOSE(Рабочий!$L$19,CHOOSE(Рабочий!$P$19,Рабочий!$Q$19,Рабочий!$Q$20,Рабочий!$Q$21),Рабочий!$M$20),0))</f>
        <v>314</v>
      </c>
      <c r="G33" s="272">
        <f>IF(CHOOSE(Рабочий!$AC$19,CHOOSE(Рабочий!$C$19,Рабочий!BI355,Рабочий!BI380),CHOOSE(Рабочий!$C$19,Рабочий!H355,Рабочий!H380))="","",ROUND(CHOOSE(Рабочий!$AC$19,CHOOSE(Рабочий!$C$19,Рабочий!BI355,Рабочий!BI380),CHOOSE(Рабочий!$C$19,Рабочий!H355,Рабочий!H380))*(1+'1. Выбор РС'!$I$1)*CHOOSE(Рабочий!$H$19,Рабочий!$I$19,Рабочий!$I$20)*CHOOSE(Рабочий!$L$19,CHOOSE(Рабочий!$P$19,Рабочий!$Q$19,Рабочий!$Q$20,Рабочий!$Q$21),Рабочий!$M$20),0))</f>
        <v>327</v>
      </c>
      <c r="H33" s="272">
        <f>IF(CHOOSE(Рабочий!$AC$19,CHOOSE(Рабочий!$C$19,Рабочий!BJ355,Рабочий!BJ380),CHOOSE(Рабочий!$C$19,Рабочий!I355,Рабочий!I380))="","",ROUND(CHOOSE(Рабочий!$AC$19,CHOOSE(Рабочий!$C$19,Рабочий!BJ355,Рабочий!BJ380),CHOOSE(Рабочий!$C$19,Рабочий!I355,Рабочий!I380))*(1+'1. Выбор РС'!$I$1)*CHOOSE(Рабочий!$H$19,Рабочий!$I$19,Рабочий!$I$20)*CHOOSE(Рабочий!$L$19,CHOOSE(Рабочий!$P$19,Рабочий!$Q$19,Рабочий!$Q$20,Рабочий!$Q$21),Рабочий!$M$20),0))</f>
        <v>345</v>
      </c>
      <c r="I33" s="272">
        <f>IF(CHOOSE(Рабочий!$AC$19,CHOOSE(Рабочий!$C$19,Рабочий!BK355,Рабочий!BK380),CHOOSE(Рабочий!$C$19,Рабочий!J355,Рабочий!J380))="","",ROUND(CHOOSE(Рабочий!$AC$19,CHOOSE(Рабочий!$C$19,Рабочий!BK355,Рабочий!BK380),CHOOSE(Рабочий!$C$19,Рабочий!J355,Рабочий!J380))*(1+'1. Выбор РС'!$I$1)*CHOOSE(Рабочий!$H$19,Рабочий!$I$19,Рабочий!$I$20)*CHOOSE(Рабочий!$L$19,CHOOSE(Рабочий!$P$19,Рабочий!$Q$19,Рабочий!$Q$20,Рабочий!$Q$21),Рабочий!$M$20),0))</f>
        <v>359</v>
      </c>
      <c r="J33" s="272">
        <f>IF(CHOOSE(Рабочий!$AC$19,CHOOSE(Рабочий!$C$19,Рабочий!BL355,Рабочий!BL380),CHOOSE(Рабочий!$C$19,Рабочий!K355,Рабочий!K380))="","",ROUND(CHOOSE(Рабочий!$AC$19,CHOOSE(Рабочий!$C$19,Рабочий!BL355,Рабочий!BL380),CHOOSE(Рабочий!$C$19,Рабочий!K355,Рабочий!K380))*(1+'1. Выбор РС'!$I$1)*CHOOSE(Рабочий!$H$19,Рабочий!$I$19,Рабочий!$I$20)*CHOOSE(Рабочий!$L$19,CHOOSE(Рабочий!$P$19,Рабочий!$Q$19,Рабочий!$Q$20,Рабочий!$Q$21),Рабочий!$M$20),0))</f>
        <v>372</v>
      </c>
      <c r="K33" s="272">
        <f>IF(CHOOSE(Рабочий!$AC$19,CHOOSE(Рабочий!$C$19,Рабочий!BM355,Рабочий!BM380),CHOOSE(Рабочий!$C$19,Рабочий!L355,Рабочий!L380))="","",ROUND(CHOOSE(Рабочий!$AC$19,CHOOSE(Рабочий!$C$19,Рабочий!BM355,Рабочий!BM380),CHOOSE(Рабочий!$C$19,Рабочий!L355,Рабочий!L380))*(1+'1. Выбор РС'!$I$1)*CHOOSE(Рабочий!$H$19,Рабочий!$I$19,Рабочий!$I$20)*CHOOSE(Рабочий!$L$19,CHOOSE(Рабочий!$P$19,Рабочий!$Q$19,Рабочий!$Q$20,Рабочий!$Q$21),Рабочий!$M$20),0))</f>
        <v>389</v>
      </c>
      <c r="L33" s="272">
        <f>IF(CHOOSE(Рабочий!$AC$19,CHOOSE(Рабочий!$C$19,Рабочий!BN355,Рабочий!BN380),CHOOSE(Рабочий!$C$19,Рабочий!M355,Рабочий!M380))="","",ROUND(CHOOSE(Рабочий!$AC$19,CHOOSE(Рабочий!$C$19,Рабочий!BN355,Рабочий!BN380),CHOOSE(Рабочий!$C$19,Рабочий!M355,Рабочий!M380))*(1+'1. Выбор РС'!$I$1)*CHOOSE(Рабочий!$H$19,Рабочий!$I$19,Рабочий!$I$20)*CHOOSE(Рабочий!$L$19,CHOOSE(Рабочий!$P$19,Рабочий!$Q$19,Рабочий!$Q$20,Рабочий!$Q$21),Рабочий!$M$20),0))</f>
        <v>405</v>
      </c>
      <c r="M33" s="272">
        <f>IF(CHOOSE(Рабочий!$AC$19,CHOOSE(Рабочий!$C$19,Рабочий!BO355,Рабочий!BO380),CHOOSE(Рабочий!$C$19,Рабочий!N355,Рабочий!N380))="","",ROUND(CHOOSE(Рабочий!$AC$19,CHOOSE(Рабочий!$C$19,Рабочий!BO355,Рабочий!BO380),CHOOSE(Рабочий!$C$19,Рабочий!N355,Рабочий!N380))*(1+'1. Выбор РС'!$I$1)*CHOOSE(Рабочий!$H$19,Рабочий!$I$19,Рабочий!$I$20)*CHOOSE(Рабочий!$L$19,CHOOSE(Рабочий!$P$19,Рабочий!$Q$19,Рабочий!$Q$20,Рабочий!$Q$21),Рабочий!$M$20),0))</f>
        <v>420</v>
      </c>
      <c r="N33" s="272">
        <f>IF(CHOOSE(Рабочий!$AC$19,CHOOSE(Рабочий!$C$19,Рабочий!BP355,Рабочий!BP380),CHOOSE(Рабочий!$C$19,Рабочий!O355,Рабочий!O380))="","",ROUND(CHOOSE(Рабочий!$AC$19,CHOOSE(Рабочий!$C$19,Рабочий!BP355,Рабочий!BP380),CHOOSE(Рабочий!$C$19,Рабочий!O355,Рабочий!O380))*(1+'1. Выбор РС'!$I$1)*CHOOSE(Рабочий!$H$19,Рабочий!$I$19,Рабочий!$I$20)*CHOOSE(Рабочий!$L$19,CHOOSE(Рабочий!$P$19,Рабочий!$Q$19,Рабочий!$Q$20,Рабочий!$Q$21),Рабочий!$M$20),0))</f>
        <v>436</v>
      </c>
      <c r="O33" s="272">
        <f>IF(CHOOSE(Рабочий!$AC$19,CHOOSE(Рабочий!$C$19,Рабочий!BQ355,Рабочий!BQ380),CHOOSE(Рабочий!$C$19,Рабочий!P355,Рабочий!P380))="","",ROUND(CHOOSE(Рабочий!$AC$19,CHOOSE(Рабочий!$C$19,Рабочий!BQ355,Рабочий!BQ380),CHOOSE(Рабочий!$C$19,Рабочий!P355,Рабочий!P380))*(1+'1. Выбор РС'!$I$1)*CHOOSE(Рабочий!$H$19,Рабочий!$I$19,Рабочий!$I$20)*CHOOSE(Рабочий!$L$19,CHOOSE(Рабочий!$P$19,Рабочий!$Q$19,Рабочий!$Q$20,Рабочий!$Q$21),Рабочий!$M$20),0))</f>
        <v>450</v>
      </c>
      <c r="P33" s="272">
        <f>IF(CHOOSE(Рабочий!$AC$19,CHOOSE(Рабочий!$C$19,Рабочий!BR355,Рабочий!BR380),CHOOSE(Рабочий!$C$19,Рабочий!Q355,Рабочий!Q380))="","",ROUND(CHOOSE(Рабочий!$AC$19,CHOOSE(Рабочий!$C$19,Рабочий!BR355,Рабочий!BR380),CHOOSE(Рабочий!$C$19,Рабочий!Q355,Рабочий!Q380))*(1+'1. Выбор РС'!$I$1)*CHOOSE(Рабочий!$H$19,Рабочий!$I$19,Рабочий!$I$20)*CHOOSE(Рабочий!$L$19,CHOOSE(Рабочий!$P$19,Рабочий!$Q$19,Рабочий!$Q$20,Рабочий!$Q$21),Рабочий!$M$20),0))</f>
        <v>465</v>
      </c>
      <c r="Q33" s="272">
        <f>IF(CHOOSE(Рабочий!$AC$19,CHOOSE(Рабочий!$C$19,Рабочий!BS355,Рабочий!BS380),CHOOSE(Рабочий!$C$19,Рабочий!R355,Рабочий!R380))="","",ROUND(CHOOSE(Рабочий!$AC$19,CHOOSE(Рабочий!$C$19,Рабочий!BS355,Рабочий!BS380),CHOOSE(Рабочий!$C$19,Рабочий!R355,Рабочий!R380))*(1+'1. Выбор РС'!$I$1)*CHOOSE(Рабочий!$H$19,Рабочий!$I$19,Рабочий!$I$20)*CHOOSE(Рабочий!$L$19,CHOOSE(Рабочий!$P$19,Рабочий!$Q$19,Рабочий!$Q$20,Рабочий!$Q$21),Рабочий!$M$20),0))</f>
        <v>484</v>
      </c>
      <c r="R33" s="272">
        <f>IF(CHOOSE(Рабочий!$AC$19,CHOOSE(Рабочий!$C$19,Рабочий!BT355,Рабочий!BT380),CHOOSE(Рабочий!$C$19,Рабочий!S355,Рабочий!S380))="","",ROUND(CHOOSE(Рабочий!$AC$19,CHOOSE(Рабочий!$C$19,Рабочий!BT355,Рабочий!BT380),CHOOSE(Рабочий!$C$19,Рабочий!S355,Рабочий!S380))*(1+'1. Выбор РС'!$I$1)*CHOOSE(Рабочий!$H$19,Рабочий!$I$19,Рабочий!$I$20)*CHOOSE(Рабочий!$L$19,CHOOSE(Рабочий!$P$19,Рабочий!$Q$19,Рабочий!$Q$20,Рабочий!$Q$21),Рабочий!$M$20),0))</f>
        <v>498</v>
      </c>
      <c r="S33" s="272">
        <f>IF(CHOOSE(Рабочий!$AC$19,CHOOSE(Рабочий!$C$19,Рабочий!BU355,Рабочий!BU380),CHOOSE(Рабочий!$C$19,Рабочий!T355,Рабочий!T380))="","",ROUND(CHOOSE(Рабочий!$AC$19,CHOOSE(Рабочий!$C$19,Рабочий!BU355,Рабочий!BU380),CHOOSE(Рабочий!$C$19,Рабочий!T355,Рабочий!T380))*(1+'1. Выбор РС'!$I$1)*CHOOSE(Рабочий!$H$19,Рабочий!$I$19,Рабочий!$I$20)*CHOOSE(Рабочий!$L$19,CHOOSE(Рабочий!$P$19,Рабочий!$Q$19,Рабочий!$Q$20,Рабочий!$Q$21),Рабочий!$M$20),0))</f>
        <v>511</v>
      </c>
      <c r="T33" s="272">
        <f>IF(CHOOSE(Рабочий!$AC$19,CHOOSE(Рабочий!$C$19,Рабочий!BV355,Рабочий!BV380),CHOOSE(Рабочий!$C$19,Рабочий!U355,Рабочий!U380))="","",ROUND(CHOOSE(Рабочий!$AC$19,CHOOSE(Рабочий!$C$19,Рабочий!BV355,Рабочий!BV380),CHOOSE(Рабочий!$C$19,Рабочий!U355,Рабочий!U380))*(1+'1. Выбор РС'!$I$1)*CHOOSE(Рабочий!$H$19,Рабочий!$I$19,Рабочий!$I$20)*CHOOSE(Рабочий!$L$19,CHOOSE(Рабочий!$P$19,Рабочий!$Q$19,Рабочий!$Q$20,Рабочий!$Q$21),Рабочий!$M$20),0))</f>
        <v>524</v>
      </c>
      <c r="U33" s="272">
        <f>IF(CHOOSE(Рабочий!$AC$19,CHOOSE(Рабочий!$C$19,Рабочий!BW355,Рабочий!BW380),CHOOSE(Рабочий!$C$19,Рабочий!V355,Рабочий!V380))="","",ROUND(CHOOSE(Рабочий!$AC$19,CHOOSE(Рабочий!$C$19,Рабочий!BW355,Рабочий!BW380),CHOOSE(Рабочий!$C$19,Рабочий!V355,Рабочий!V380))*(1+'1. Выбор РС'!$I$1)*CHOOSE(Рабочий!$H$19,Рабочий!$I$19,Рабочий!$I$20)*CHOOSE(Рабочий!$L$19,CHOOSE(Рабочий!$P$19,Рабочий!$Q$19,Рабочий!$Q$20,Рабочий!$Q$21),Рабочий!$M$20),0))</f>
        <v>542</v>
      </c>
      <c r="V33" s="272">
        <f>IF(CHOOSE(Рабочий!$AC$19,CHOOSE(Рабочий!$C$19,Рабочий!BX355,Рабочий!BX380),CHOOSE(Рабочий!$C$19,Рабочий!W355,Рабочий!W380))="","",ROUND(CHOOSE(Рабочий!$AC$19,CHOOSE(Рабочий!$C$19,Рабочий!BX355,Рабочий!BX380),CHOOSE(Рабочий!$C$19,Рабочий!W355,Рабочий!W380))*(1+'1. Выбор РС'!$I$1)*CHOOSE(Рабочий!$H$19,Рабочий!$I$19,Рабочий!$I$20)*CHOOSE(Рабочий!$L$19,CHOOSE(Рабочий!$P$19,Рабочий!$Q$19,Рабочий!$Q$20,Рабочий!$Q$21),Рабочий!$M$20),0))</f>
        <v>561</v>
      </c>
      <c r="W33" s="272">
        <f>IF(CHOOSE(Рабочий!$AC$19,CHOOSE(Рабочий!$C$19,Рабочий!BY355,Рабочий!BY380),CHOOSE(Рабочий!$C$19,Рабочий!X355,Рабочий!X380))="","",ROUND(CHOOSE(Рабочий!$AC$19,CHOOSE(Рабочий!$C$19,Рабочий!BY355,Рабочий!BY380),CHOOSE(Рабочий!$C$19,Рабочий!X355,Рабочий!X380))*(1+'1. Выбор РС'!$I$1)*CHOOSE(Рабочий!$H$19,Рабочий!$I$19,Рабочий!$I$20)*CHOOSE(Рабочий!$L$19,CHOOSE(Рабочий!$P$19,Рабочий!$Q$19,Рабочий!$Q$20,Рабочий!$Q$21),Рабочий!$M$20),0))</f>
        <v>573</v>
      </c>
      <c r="X33" s="272">
        <f>IF(CHOOSE(Рабочий!$AC$19,CHOOSE(Рабочий!$C$19,Рабочий!BZ355,Рабочий!BZ380),CHOOSE(Рабочий!$C$19,Рабочий!Y355,Рабочий!Y380))="","",ROUND(CHOOSE(Рабочий!$AC$19,CHOOSE(Рабочий!$C$19,Рабочий!BZ355,Рабочий!BZ380),CHOOSE(Рабочий!$C$19,Рабочий!Y355,Рабочий!Y380))*(1+'1. Выбор РС'!$I$1)*CHOOSE(Рабочий!$H$19,Рабочий!$I$19,Рабочий!$I$20)*CHOOSE(Рабочий!$L$19,CHOOSE(Рабочий!$P$19,Рабочий!$Q$19,Рабочий!$Q$20,Рабочий!$Q$21),Рабочий!$M$20),0))</f>
        <v>591</v>
      </c>
      <c r="Y33" s="272">
        <f>IF(CHOOSE(Рабочий!$AC$19,CHOOSE(Рабочий!$C$19,Рабочий!CA355,Рабочий!CA380),CHOOSE(Рабочий!$C$19,Рабочий!Z355,Рабочий!Z380))="","",ROUND(CHOOSE(Рабочий!$AC$19,CHOOSE(Рабочий!$C$19,Рабочий!CA355,Рабочий!CA380),CHOOSE(Рабочий!$C$19,Рабочий!Z355,Рабочий!Z380))*(1+'1. Выбор РС'!$I$1)*CHOOSE(Рабочий!$H$19,Рабочий!$I$19,Рабочий!$I$20)*CHOOSE(Рабочий!$L$19,CHOOSE(Рабочий!$P$19,Рабочий!$Q$19,Рабочий!$Q$20,Рабочий!$Q$21),Рабочий!$M$20),0))</f>
        <v>603</v>
      </c>
      <c r="Z33" s="272">
        <f>IF(CHOOSE(Рабочий!$AC$19,CHOOSE(Рабочий!$C$19,Рабочий!CB355,Рабочий!CB380),CHOOSE(Рабочий!$C$19,Рабочий!AA355,Рабочий!AA380))="","",ROUND(CHOOSE(Рабочий!$AC$19,CHOOSE(Рабочий!$C$19,Рабочий!CB355,Рабочий!CB380),CHOOSE(Рабочий!$C$19,Рабочий!AA355,Рабочий!AA380))*(1+'1. Выбор РС'!$I$1)*CHOOSE(Рабочий!$H$19,Рабочий!$I$19,Рабочий!$I$20)*CHOOSE(Рабочий!$L$19,CHOOSE(Рабочий!$P$19,Рабочий!$Q$19,Рабочий!$Q$20,Рабочий!$Q$21),Рабочий!$M$20),0))</f>
        <v>621</v>
      </c>
      <c r="AA33" s="272">
        <f>IF(CHOOSE(Рабочий!$AC$19,CHOOSE(Рабочий!$C$19,Рабочий!CC355,Рабочий!CC380),CHOOSE(Рабочий!$C$19,Рабочий!AB355,Рабочий!AB380))="","",ROUND(CHOOSE(Рабочий!$AC$19,CHOOSE(Рабочий!$C$19,Рабочий!CC355,Рабочий!CC380),CHOOSE(Рабочий!$C$19,Рабочий!AB355,Рабочий!AB380))*(1+'1. Выбор РС'!$I$1)*CHOOSE(Рабочий!$H$19,Рабочий!$I$19,Рабочий!$I$20)*CHOOSE(Рабочий!$L$19,CHOOSE(Рабочий!$P$19,Рабочий!$Q$19,Рабочий!$Q$20,Рабочий!$Q$21),Рабочий!$M$20),0))</f>
        <v>631</v>
      </c>
      <c r="AB33" s="272">
        <f>IF(CHOOSE(Рабочий!$AC$19,CHOOSE(Рабочий!$C$19,Рабочий!CD355,Рабочий!CD380),CHOOSE(Рабочий!$C$19,Рабочий!AC355,Рабочий!AC380))="","",ROUND(CHOOSE(Рабочий!$AC$19,CHOOSE(Рабочий!$C$19,Рабочий!CD355,Рабочий!CD380),CHOOSE(Рабочий!$C$19,Рабочий!AC355,Рабочий!AC380))*(1+'1. Выбор РС'!$I$1)*CHOOSE(Рабочий!$H$19,Рабочий!$I$19,Рабочий!$I$20)*CHOOSE(Рабочий!$L$19,CHOOSE(Рабочий!$P$19,Рабочий!$Q$19,Рабочий!$Q$20,Рабочий!$Q$21),Рабочий!$M$20),0))</f>
        <v>673</v>
      </c>
      <c r="AC33" s="272">
        <f>IF(CHOOSE(Рабочий!$AC$19,CHOOSE(Рабочий!$C$19,Рабочий!CE355,Рабочий!CE380),CHOOSE(Рабочий!$C$19,Рабочий!AD355,Рабочий!AD380))="","",ROUND(CHOOSE(Рабочий!$AC$19,CHOOSE(Рабочий!$C$19,Рабочий!CE355,Рабочий!CE380),CHOOSE(Рабочий!$C$19,Рабочий!AD355,Рабочий!AD380))*(1+'1. Выбор РС'!$I$1)*CHOOSE(Рабочий!$H$19,Рабочий!$I$19,Рабочий!$I$20)*CHOOSE(Рабочий!$L$19,CHOOSE(Рабочий!$P$19,Рабочий!$Q$19,Рабочий!$Q$20,Рабочий!$Q$21),Рабочий!$M$20),0))</f>
        <v>684</v>
      </c>
      <c r="AD33" s="272">
        <f>IF(CHOOSE(Рабочий!$AC$19,CHOOSE(Рабочий!$C$19,Рабочий!CF355,Рабочий!CF380),CHOOSE(Рабочий!$C$19,Рабочий!AE355,Рабочий!AE380))="","",ROUND(CHOOSE(Рабочий!$AC$19,CHOOSE(Рабочий!$C$19,Рабочий!CF355,Рабочий!CF380),CHOOSE(Рабочий!$C$19,Рабочий!AE355,Рабочий!AE380))*(1+'1. Выбор РС'!$I$1)*CHOOSE(Рабочий!$H$19,Рабочий!$I$19,Рабочий!$I$20)*CHOOSE(Рабочий!$L$19,CHOOSE(Рабочий!$P$19,Рабочий!$Q$19,Рабочий!$Q$20,Рабочий!$Q$21),Рабочий!$M$20),0))</f>
        <v>702</v>
      </c>
      <c r="AE33" s="272">
        <f>IF(CHOOSE(Рабочий!$AC$19,CHOOSE(Рабочий!$C$19,Рабочий!CG355,Рабочий!CG380),CHOOSE(Рабочий!$C$19,Рабочий!AF355,Рабочий!AF380))="","",ROUND(CHOOSE(Рабочий!$AC$19,CHOOSE(Рабочий!$C$19,Рабочий!CG355,Рабочий!CG380),CHOOSE(Рабочий!$C$19,Рабочий!AF355,Рабочий!AF380))*(1+'1. Выбор РС'!$I$1)*CHOOSE(Рабочий!$H$19,Рабочий!$I$19,Рабочий!$I$20)*CHOOSE(Рабочий!$L$19,CHOOSE(Рабочий!$P$19,Рабочий!$Q$19,Рабочий!$Q$20,Рабочий!$Q$21),Рабочий!$M$20),0))</f>
        <v>712</v>
      </c>
      <c r="AF33" s="272">
        <f>IF(CHOOSE(Рабочий!$AC$19,CHOOSE(Рабочий!$C$19,Рабочий!CH355,Рабочий!CH380),CHOOSE(Рабочий!$C$19,Рабочий!AG355,Рабочий!AG380))="","",ROUND(CHOOSE(Рабочий!$AC$19,CHOOSE(Рабочий!$C$19,Рабочий!CH355,Рабочий!CH380),CHOOSE(Рабочий!$C$19,Рабочий!AG355,Рабочий!AG380))*(1+'1. Выбор РС'!$I$1)*CHOOSE(Рабочий!$H$19,Рабочий!$I$19,Рабочий!$I$20)*CHOOSE(Рабочий!$L$19,CHOOSE(Рабочий!$P$19,Рабочий!$Q$19,Рабочий!$Q$20,Рабочий!$Q$21),Рабочий!$M$20),0))</f>
        <v>730</v>
      </c>
      <c r="AG33" s="272">
        <f>IF(CHOOSE(Рабочий!$AC$19,CHOOSE(Рабочий!$C$19,Рабочий!CI355,Рабочий!CI380),CHOOSE(Рабочий!$C$19,Рабочий!AH355,Рабочий!AH380))="","",ROUND(CHOOSE(Рабочий!$AC$19,CHOOSE(Рабочий!$C$19,Рабочий!CI355,Рабочий!CI380),CHOOSE(Рабочий!$C$19,Рабочий!AH355,Рабочий!AH380))*(1+'1. Выбор РС'!$I$1)*CHOOSE(Рабочий!$H$19,Рабочий!$I$19,Рабочий!$I$20)*CHOOSE(Рабочий!$L$19,CHOOSE(Рабочий!$P$19,Рабочий!$Q$19,Рабочий!$Q$20,Рабочий!$Q$21),Рабочий!$M$20),0))</f>
        <v>749</v>
      </c>
      <c r="AH33" s="272">
        <f>IF(CHOOSE(Рабочий!$AC$19,CHOOSE(Рабочий!$C$19,Рабочий!CJ355,Рабочий!CJ380),CHOOSE(Рабочий!$C$19,Рабочий!AI355,Рабочий!AI380))="","",ROUND(CHOOSE(Рабочий!$AC$19,CHOOSE(Рабочий!$C$19,Рабочий!CJ355,Рабочий!CJ380),CHOOSE(Рабочий!$C$19,Рабочий!AI355,Рабочий!AI380))*(1+'1. Выбор РС'!$I$1)*CHOOSE(Рабочий!$H$19,Рабочий!$I$19,Рабочий!$I$20)*CHOOSE(Рабочий!$L$19,CHOOSE(Рабочий!$P$19,Рабочий!$Q$19,Рабочий!$Q$20,Рабочий!$Q$21),Рабочий!$M$20),0))</f>
        <v>758</v>
      </c>
      <c r="AI33" s="272">
        <f>IF(CHOOSE(Рабочий!$AC$19,CHOOSE(Рабочий!$C$19,Рабочий!CK355,Рабочий!CK380),CHOOSE(Рабочий!$C$19,Рабочий!AJ355,Рабочий!AJ380))="","",ROUND(CHOOSE(Рабочий!$AC$19,CHOOSE(Рабочий!$C$19,Рабочий!CK355,Рабочий!CK380),CHOOSE(Рабочий!$C$19,Рабочий!AJ355,Рабочий!AJ380))*(1+'1. Выбор РС'!$I$1)*CHOOSE(Рабочий!$H$19,Рабочий!$I$19,Рабочий!$I$20)*CHOOSE(Рабочий!$L$19,CHOOSE(Рабочий!$P$19,Рабочий!$Q$19,Рабочий!$Q$20,Рабочий!$Q$21),Рабочий!$M$20),0))</f>
        <v>776</v>
      </c>
      <c r="AJ33" s="272">
        <f>IF(CHOOSE(Рабочий!$AC$19,CHOOSE(Рабочий!$C$19,Рабочий!CL355,Рабочий!CL380),CHOOSE(Рабочий!$C$19,Рабочий!AK355,Рабочий!AK380))="","",ROUND(CHOOSE(Рабочий!$AC$19,CHOOSE(Рабочий!$C$19,Рабочий!CL355,Рабочий!CL380),CHOOSE(Рабочий!$C$19,Рабочий!AK355,Рабочий!AK380))*(1+'1. Выбор РС'!$I$1)*CHOOSE(Рабочий!$H$19,Рабочий!$I$19,Рабочий!$I$20)*CHOOSE(Рабочий!$L$19,CHOOSE(Рабочий!$P$19,Рабочий!$Q$19,Рабочий!$Q$20,Рабочий!$Q$21),Рабочий!$M$20),0))</f>
        <v>939</v>
      </c>
      <c r="AK33" s="272">
        <f>IF(CHOOSE(Рабочий!$AC$19,CHOOSE(Рабочий!$C$19,Рабочий!CM355,Рабочий!CM380),CHOOSE(Рабочий!$C$19,Рабочий!AL355,Рабочий!AL380))="","",ROUND(CHOOSE(Рабочий!$AC$19,CHOOSE(Рабочий!$C$19,Рабочий!CM355,Рабочий!CM380),CHOOSE(Рабочий!$C$19,Рабочий!AL355,Рабочий!AL380))*(1+'1. Выбор РС'!$I$1)*CHOOSE(Рабочий!$H$19,Рабочий!$I$19,Рабочий!$I$20)*CHOOSE(Рабочий!$L$19,CHOOSE(Рабочий!$P$19,Рабочий!$Q$19,Рабочий!$Q$20,Рабочий!$Q$21),Рабочий!$M$20),0))</f>
        <v>960</v>
      </c>
      <c r="AL33" s="272">
        <f>IF(CHOOSE(Рабочий!$AC$19,CHOOSE(Рабочий!$C$19,Рабочий!CN355,Рабочий!CN380),CHOOSE(Рабочий!$C$19,Рабочий!AM355,Рабочий!AM380))="","",ROUND(CHOOSE(Рабочий!$AC$19,CHOOSE(Рабочий!$C$19,Рабочий!CN355,Рабочий!CN380),CHOOSE(Рабочий!$C$19,Рабочий!AM355,Рабочий!AM380))*(1+'1. Выбор РС'!$I$1)*CHOOSE(Рабочий!$H$19,Рабочий!$I$19,Рабочий!$I$20)*CHOOSE(Рабочий!$L$19,CHOOSE(Рабочий!$P$19,Рабочий!$Q$19,Рабочий!$Q$20,Рабочий!$Q$21),Рабочий!$M$20),0))</f>
        <v>972</v>
      </c>
      <c r="AM33" s="272">
        <f>IF(CHOOSE(Рабочий!$AC$19,CHOOSE(Рабочий!$C$19,Рабочий!CO355,Рабочий!CO380),CHOOSE(Рабочий!$C$19,Рабочий!AN355,Рабочий!AN380))="","",ROUND(CHOOSE(Рабочий!$AC$19,CHOOSE(Рабочий!$C$19,Рабочий!CO355,Рабочий!CO380),CHOOSE(Рабочий!$C$19,Рабочий!AN355,Рабочий!AN380))*(1+'1. Выбор РС'!$I$1)*CHOOSE(Рабочий!$H$19,Рабочий!$I$19,Рабочий!$I$20)*CHOOSE(Рабочий!$L$19,CHOOSE(Рабочий!$P$19,Рабочий!$Q$19,Рабочий!$Q$20,Рабочий!$Q$21),Рабочий!$M$20),0))</f>
        <v>993</v>
      </c>
      <c r="AN33" s="272">
        <f>IF(CHOOSE(Рабочий!$AC$19,CHOOSE(Рабочий!$C$19,Рабочий!CP355,Рабочий!CP380),CHOOSE(Рабочий!$C$19,Рабочий!AO355,Рабочий!AO380))="","",ROUND(CHOOSE(Рабочий!$AC$19,CHOOSE(Рабочий!$C$19,Рабочий!CP355,Рабочий!CP380),CHOOSE(Рабочий!$C$19,Рабочий!AO355,Рабочий!AO380))*(1+'1. Выбор РС'!$I$1)*CHOOSE(Рабочий!$H$19,Рабочий!$I$19,Рабочий!$I$20)*CHOOSE(Рабочий!$L$19,CHOOSE(Рабочий!$P$19,Рабочий!$Q$19,Рабочий!$Q$20,Рабочий!$Q$21),Рабочий!$M$20),0))</f>
        <v>1014</v>
      </c>
      <c r="AO33" s="272">
        <f>IF(CHOOSE(Рабочий!$AC$19,CHOOSE(Рабочий!$C$19,Рабочий!CQ355,Рабочий!CQ380),CHOOSE(Рабочий!$C$19,Рабочий!AP355,Рабочий!AP380))="","",ROUND(CHOOSE(Рабочий!$AC$19,CHOOSE(Рабочий!$C$19,Рабочий!CQ355,Рабочий!CQ380),CHOOSE(Рабочий!$C$19,Рабочий!AP355,Рабочий!AP380))*(1+'1. Выбор РС'!$I$1)*CHOOSE(Рабочий!$H$19,Рабочий!$I$19,Рабочий!$I$20)*CHOOSE(Рабочий!$L$19,CHOOSE(Рабочий!$P$19,Рабочий!$Q$19,Рабочий!$Q$20,Рабочий!$Q$21),Рабочий!$M$20),0))</f>
        <v>1035</v>
      </c>
      <c r="AP33" s="272">
        <f>IF(CHOOSE(Рабочий!$AC$19,CHOOSE(Рабочий!$C$19,Рабочий!CR355,Рабочий!CR380),CHOOSE(Рабочий!$C$19,Рабочий!AQ355,Рабочий!AQ380))="","",ROUND(CHOOSE(Рабочий!$AC$19,CHOOSE(Рабочий!$C$19,Рабочий!CR355,Рабочий!CR380),CHOOSE(Рабочий!$C$19,Рабочий!AQ355,Рабочий!AQ380))*(1+'1. Выбор РС'!$I$1)*CHOOSE(Рабочий!$H$19,Рабочий!$I$19,Рабочий!$I$20)*CHOOSE(Рабочий!$L$19,CHOOSE(Рабочий!$P$19,Рабочий!$Q$19,Рабочий!$Q$20,Рабочий!$Q$21),Рабочий!$M$20),0))</f>
        <v>1056</v>
      </c>
      <c r="AQ33" s="272">
        <f>IF(CHOOSE(Рабочий!$AC$19,CHOOSE(Рабочий!$C$19,Рабочий!CS355,Рабочий!CS380),CHOOSE(Рабочий!$C$19,Рабочий!AR355,Рабочий!AR380))="","",ROUND(CHOOSE(Рабочий!$AC$19,CHOOSE(Рабочий!$C$19,Рабочий!CS355,Рабочий!CS380),CHOOSE(Рабочий!$C$19,Рабочий!AR355,Рабочий!AR380))*(1+'1. Выбор РС'!$I$1)*CHOOSE(Рабочий!$H$19,Рабочий!$I$19,Рабочий!$I$20)*CHOOSE(Рабочий!$L$19,CHOOSE(Рабочий!$P$19,Рабочий!$Q$19,Рабочий!$Q$20,Рабочий!$Q$21),Рабочий!$M$20),0))</f>
        <v>1066</v>
      </c>
      <c r="AR33" s="272">
        <f>IF(CHOOSE(Рабочий!$AC$19,CHOOSE(Рабочий!$C$19,Рабочий!CT355,Рабочий!CT380),CHOOSE(Рабочий!$C$19,Рабочий!AS355,Рабочий!AS380))="","",ROUND(CHOOSE(Рабочий!$AC$19,CHOOSE(Рабочий!$C$19,Рабочий!CT355,Рабочий!CT380),CHOOSE(Рабочий!$C$19,Рабочий!AS355,Рабочий!AS380))*(1+'1. Выбор РС'!$I$1)*CHOOSE(Рабочий!$H$19,Рабочий!$I$19,Рабочий!$I$20)*CHOOSE(Рабочий!$L$19,CHOOSE(Рабочий!$P$19,Рабочий!$Q$19,Рабочий!$Q$20,Рабочий!$Q$21),Рабочий!$M$20),0))</f>
        <v>1087</v>
      </c>
      <c r="AS33" s="272">
        <f>IF(CHOOSE(Рабочий!$AC$19,CHOOSE(Рабочий!$C$19,Рабочий!CU355,Рабочий!CU380),CHOOSE(Рабочий!$C$19,Рабочий!AT355,Рабочий!AT380))="","",ROUND(CHOOSE(Рабочий!$AC$19,CHOOSE(Рабочий!$C$19,Рабочий!CU355,Рабочий!CU380),CHOOSE(Рабочий!$C$19,Рабочий!AT355,Рабочий!AT380))*(1+'1. Выбор РС'!$I$1)*CHOOSE(Рабочий!$H$19,Рабочий!$I$19,Рабочий!$I$20)*CHOOSE(Рабочий!$L$19,CHOOSE(Рабочий!$P$19,Рабочий!$Q$19,Рабочий!$Q$20,Рабочий!$Q$21),Рабочий!$M$20),0))</f>
        <v>1108</v>
      </c>
      <c r="AT33" s="272">
        <f>IF(CHOOSE(Рабочий!$AC$19,CHOOSE(Рабочий!$C$19,Рабочий!CV355,Рабочий!CV380),CHOOSE(Рабочий!$C$19,Рабочий!AU355,Рабочий!AU380))="","",ROUND(CHOOSE(Рабочий!$AC$19,CHOOSE(Рабочий!$C$19,Рабочий!CV355,Рабочий!CV380),CHOOSE(Рабочий!$C$19,Рабочий!AU355,Рабочий!AU380))*(1+'1. Выбор РС'!$I$1)*CHOOSE(Рабочий!$H$19,Рабочий!$I$19,Рабочий!$I$20)*CHOOSE(Рабочий!$L$19,CHOOSE(Рабочий!$P$19,Рабочий!$Q$19,Рабочий!$Q$20,Рабочий!$Q$21),Рабочий!$M$20),0))</f>
        <v>1129</v>
      </c>
      <c r="AU33" s="272">
        <f>IF(CHOOSE(Рабочий!$AC$19,CHOOSE(Рабочий!$C$19,Рабочий!CW355,Рабочий!CW380),CHOOSE(Рабочий!$C$19,Рабочий!AV355,Рабочий!AV380))="","",ROUND(CHOOSE(Рабочий!$AC$19,CHOOSE(Рабочий!$C$19,Рабочий!CW355,Рабочий!CW380),CHOOSE(Рабочий!$C$19,Рабочий!AV355,Рабочий!AV380))*(1+'1. Выбор РС'!$I$1)*CHOOSE(Рабочий!$H$19,Рабочий!$I$19,Рабочий!$I$20)*CHOOSE(Рабочий!$L$19,CHOOSE(Рабочий!$P$19,Рабочий!$Q$19,Рабочий!$Q$20,Рабочий!$Q$21),Рабочий!$M$20),0))</f>
        <v>1150</v>
      </c>
      <c r="AV33" s="272">
        <f>IF(CHOOSE(Рабочий!$AC$19,CHOOSE(Рабочий!$C$19,Рабочий!CX355,Рабочий!CX380),CHOOSE(Рабочий!$C$19,Рабочий!AW355,Рабочий!AW380))="","",ROUND(CHOOSE(Рабочий!$AC$19,CHOOSE(Рабочий!$C$19,Рабочий!CX355,Рабочий!CX380),CHOOSE(Рабочий!$C$19,Рабочий!AW355,Рабочий!AW380))*(1+'1. Выбор РС'!$I$1)*CHOOSE(Рабочий!$H$19,Рабочий!$I$19,Рабочий!$I$20)*CHOOSE(Рабочий!$L$19,CHOOSE(Рабочий!$P$19,Рабочий!$Q$19,Рабочий!$Q$20,Рабочий!$Q$21),Рабочий!$M$20),0))</f>
        <v>1158</v>
      </c>
      <c r="AW33" s="272">
        <f>IF(CHOOSE(Рабочий!$AC$19,CHOOSE(Рабочий!$C$19,Рабочий!CY355,Рабочий!CY380),CHOOSE(Рабочий!$C$19,Рабочий!AX355,Рабочий!AX380))="","",ROUND(CHOOSE(Рабочий!$AC$19,CHOOSE(Рабочий!$C$19,Рабочий!CY355,Рабочий!CY380),CHOOSE(Рабочий!$C$19,Рабочий!AX355,Рабочий!AX380))*(1+'1. Выбор РС'!$I$1)*CHOOSE(Рабочий!$H$19,Рабочий!$I$19,Рабочий!$I$20)*CHOOSE(Рабочий!$L$19,CHOOSE(Рабочий!$P$19,Рабочий!$Q$19,Рабочий!$Q$20,Рабочий!$Q$21),Рабочий!$M$20),0))</f>
        <v>1179</v>
      </c>
      <c r="AX33" s="272">
        <f>IF(CHOOSE(Рабочий!$AC$19,CHOOSE(Рабочий!$C$19,Рабочий!CZ355,Рабочий!CZ380),CHOOSE(Рабочий!$C$19,Рабочий!AY355,Рабочий!AY380))="","",ROUND(CHOOSE(Рабочий!$AC$19,CHOOSE(Рабочий!$C$19,Рабочий!CZ355,Рабочий!CZ380),CHOOSE(Рабочий!$C$19,Рабочий!AY355,Рабочий!AY380))*(1+'1. Выбор РС'!$I$1)*CHOOSE(Рабочий!$H$19,Рабочий!$I$19,Рабочий!$I$20)*CHOOSE(Рабочий!$L$19,CHOOSE(Рабочий!$P$19,Рабочий!$Q$19,Рабочий!$Q$20,Рабочий!$Q$21),Рабочий!$M$20),0))</f>
        <v>1199</v>
      </c>
      <c r="AY33" s="272">
        <f>IF(CHOOSE(Рабочий!$AC$19,CHOOSE(Рабочий!$C$19,Рабочий!DA355,Рабочий!DA380),CHOOSE(Рабочий!$C$19,Рабочий!AZ355,Рабочий!AZ380))="","",ROUND(CHOOSE(Рабочий!$AC$19,CHOOSE(Рабочий!$C$19,Рабочий!DA355,Рабочий!DA380),CHOOSE(Рабочий!$C$19,Рабочий!AZ355,Рабочий!AZ380))*(1+'1. Выбор РС'!$I$1)*CHOOSE(Рабочий!$H$19,Рабочий!$I$19,Рабочий!$I$20)*CHOOSE(Рабочий!$L$19,CHOOSE(Рабочий!$P$19,Рабочий!$Q$19,Рабочий!$Q$20,Рабочий!$Q$21),Рабочий!$M$20),0))</f>
        <v>1220</v>
      </c>
      <c r="AZ33" s="272">
        <f>IF(CHOOSE(Рабочий!$AC$19,CHOOSE(Рабочий!$C$19,Рабочий!DB355,Рабочий!DB380),CHOOSE(Рабочий!$C$19,Рабочий!BA355,Рабочий!BA380))="","",ROUND(CHOOSE(Рабочий!$AC$19,CHOOSE(Рабочий!$C$19,Рабочий!DB355,Рабочий!DB380),CHOOSE(Рабочий!$C$19,Рабочий!BA355,Рабочий!BA380))*(1+'1. Выбор РС'!$I$1)*CHOOSE(Рабочий!$H$19,Рабочий!$I$19,Рабочий!$I$20)*CHOOSE(Рабочий!$L$19,CHOOSE(Рабочий!$P$19,Рабочий!$Q$19,Рабочий!$Q$20,Рабочий!$Q$21),Рабочий!$M$20),0))</f>
        <v>1241</v>
      </c>
      <c r="BA33" s="210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</row>
    <row r="34" spans="1:70" s="193" customFormat="1">
      <c r="A34" s="212">
        <v>2300</v>
      </c>
      <c r="B34" s="272">
        <f>IF(CHOOSE(Рабочий!$AC$19,CHOOSE(Рабочий!$C$19,Рабочий!BD356,Рабочий!BD381),CHOOSE(Рабочий!$C$19,Рабочий!C356,Рабочий!C381))="","",ROUND(CHOOSE(Рабочий!$AC$19,CHOOSE(Рабочий!$C$19,Рабочий!BD356,Рабочий!BD381),CHOOSE(Рабочий!$C$19,Рабочий!C356,Рабочий!C381))*(1+'1. Выбор РС'!$I$1)*CHOOSE(Рабочий!$H$19,Рабочий!$I$19,Рабочий!$I$20)*CHOOSE(Рабочий!$L$19,CHOOSE(Рабочий!$P$19,Рабочий!$Q$19,Рабочий!$Q$20,Рабочий!$Q$21),Рабочий!$M$20),0))</f>
        <v>258</v>
      </c>
      <c r="C34" s="272">
        <f>IF(CHOOSE(Рабочий!$AC$19,CHOOSE(Рабочий!$C$19,Рабочий!BE356,Рабочий!BE381),CHOOSE(Рабочий!$C$19,Рабочий!D356,Рабочий!D381))="","",ROUND(CHOOSE(Рабочий!$AC$19,CHOOSE(Рабочий!$C$19,Рабочий!BE356,Рабочий!BE381),CHOOSE(Рабочий!$C$19,Рабочий!D356,Рабочий!D381))*(1+'1. Выбор РС'!$I$1)*CHOOSE(Рабочий!$H$19,Рабочий!$I$19,Рабочий!$I$20)*CHOOSE(Рабочий!$L$19,CHOOSE(Рабочий!$P$19,Рабочий!$Q$19,Рабочий!$Q$20,Рабочий!$Q$21),Рабочий!$M$20),0))</f>
        <v>273</v>
      </c>
      <c r="D34" s="272">
        <f>IF(CHOOSE(Рабочий!$AC$19,CHOOSE(Рабочий!$C$19,Рабочий!BF356,Рабочий!BF381),CHOOSE(Рабочий!$C$19,Рабочий!E356,Рабочий!E381))="","",ROUND(CHOOSE(Рабочий!$AC$19,CHOOSE(Рабочий!$C$19,Рабочий!BF356,Рабочий!BF381),CHOOSE(Рабочий!$C$19,Рабочий!E356,Рабочий!E381))*(1+'1. Выбор РС'!$I$1)*CHOOSE(Рабочий!$H$19,Рабочий!$I$19,Рабочий!$I$20)*CHOOSE(Рабочий!$L$19,CHOOSE(Рабочий!$P$19,Рабочий!$Q$19,Рабочий!$Q$20,Рабочий!$Q$21),Рабочий!$M$20),0))</f>
        <v>290</v>
      </c>
      <c r="E34" s="272">
        <f>IF(CHOOSE(Рабочий!$AC$19,CHOOSE(Рабочий!$C$19,Рабочий!BG356,Рабочий!BG381),CHOOSE(Рабочий!$C$19,Рабочий!F356,Рабочий!F381))="","",ROUND(CHOOSE(Рабочий!$AC$19,CHOOSE(Рабочий!$C$19,Рабочий!BG356,Рабочий!BG381),CHOOSE(Рабочий!$C$19,Рабочий!F356,Рабочий!F381))*(1+'1. Выбор РС'!$I$1)*CHOOSE(Рабочий!$H$19,Рабочий!$I$19,Рабочий!$I$20)*CHOOSE(Рабочий!$L$19,CHOOSE(Рабочий!$P$19,Рабочий!$Q$19,Рабочий!$Q$20,Рабочий!$Q$21),Рабочий!$M$20),0))</f>
        <v>305</v>
      </c>
      <c r="F34" s="272">
        <f>IF(CHOOSE(Рабочий!$AC$19,CHOOSE(Рабочий!$C$19,Рабочий!BH356,Рабочий!BH381),CHOOSE(Рабочий!$C$19,Рабочий!G356,Рабочий!G381))="","",ROUND(CHOOSE(Рабочий!$AC$19,CHOOSE(Рабочий!$C$19,Рабочий!BH356,Рабочий!BH381),CHOOSE(Рабочий!$C$19,Рабочий!G356,Рабочий!G381))*(1+'1. Выбор РС'!$I$1)*CHOOSE(Рабочий!$H$19,Рабочий!$I$19,Рабочий!$I$20)*CHOOSE(Рабочий!$L$19,CHOOSE(Рабочий!$P$19,Рабочий!$Q$19,Рабочий!$Q$20,Рабочий!$Q$21),Рабочий!$M$20),0))</f>
        <v>322</v>
      </c>
      <c r="G34" s="272">
        <f>IF(CHOOSE(Рабочий!$AC$19,CHOOSE(Рабочий!$C$19,Рабочий!BI356,Рабочий!BI381),CHOOSE(Рабочий!$C$19,Рабочий!H356,Рабочий!H381))="","",ROUND(CHOOSE(Рабочий!$AC$19,CHOOSE(Рабочий!$C$19,Рабочий!BI356,Рабочий!BI381),CHOOSE(Рабочий!$C$19,Рабочий!H356,Рабочий!H381))*(1+'1. Выбор РС'!$I$1)*CHOOSE(Рабочий!$H$19,Рабочий!$I$19,Рабочий!$I$20)*CHOOSE(Рабочий!$L$19,CHOOSE(Рабочий!$P$19,Рабочий!$Q$19,Рабочий!$Q$20,Рабочий!$Q$21),Рабочий!$M$20),0))</f>
        <v>335</v>
      </c>
      <c r="H34" s="272">
        <f>IF(CHOOSE(Рабочий!$AC$19,CHOOSE(Рабочий!$C$19,Рабочий!BJ356,Рабочий!BJ381),CHOOSE(Рабочий!$C$19,Рабочий!I356,Рабочий!I381))="","",ROUND(CHOOSE(Рабочий!$AC$19,CHOOSE(Рабочий!$C$19,Рабочий!BJ356,Рабочий!BJ381),CHOOSE(Рабочий!$C$19,Рабочий!I356,Рабочий!I381))*(1+'1. Выбор РС'!$I$1)*CHOOSE(Рабочий!$H$19,Рабочий!$I$19,Рабочий!$I$20)*CHOOSE(Рабочий!$L$19,CHOOSE(Рабочий!$P$19,Рабочий!$Q$19,Рабочий!$Q$20,Рабочий!$Q$21),Рабочий!$M$20),0))</f>
        <v>353</v>
      </c>
      <c r="I34" s="272">
        <f>IF(CHOOSE(Рабочий!$AC$19,CHOOSE(Рабочий!$C$19,Рабочий!BK356,Рабочий!BK381),CHOOSE(Рабочий!$C$19,Рабочий!J356,Рабочий!J381))="","",ROUND(CHOOSE(Рабочий!$AC$19,CHOOSE(Рабочий!$C$19,Рабочий!BK356,Рабочий!BK381),CHOOSE(Рабочий!$C$19,Рабочий!J356,Рабочий!J381))*(1+'1. Выбор РС'!$I$1)*CHOOSE(Рабочий!$H$19,Рабочий!$I$19,Рабочий!$I$20)*CHOOSE(Рабочий!$L$19,CHOOSE(Рабочий!$P$19,Рабочий!$Q$19,Рабочий!$Q$20,Рабочий!$Q$21),Рабочий!$M$20),0))</f>
        <v>368</v>
      </c>
      <c r="J34" s="272">
        <f>IF(CHOOSE(Рабочий!$AC$19,CHOOSE(Рабочий!$C$19,Рабочий!BL356,Рабочий!BL381),CHOOSE(Рабочий!$C$19,Рабочий!K356,Рабочий!K381))="","",ROUND(CHOOSE(Рабочий!$AC$19,CHOOSE(Рабочий!$C$19,Рабочий!BL356,Рабочий!BL381),CHOOSE(Рабочий!$C$19,Рабочий!K356,Рабочий!K381))*(1+'1. Выбор РС'!$I$1)*CHOOSE(Рабочий!$H$19,Рабочий!$I$19,Рабочий!$I$20)*CHOOSE(Рабочий!$L$19,CHOOSE(Рабочий!$P$19,Рабочий!$Q$19,Рабочий!$Q$20,Рабочий!$Q$21),Рабочий!$M$20),0))</f>
        <v>385</v>
      </c>
      <c r="K34" s="272">
        <f>IF(CHOOSE(Рабочий!$AC$19,CHOOSE(Рабочий!$C$19,Рабочий!BM356,Рабочий!BM381),CHOOSE(Рабочий!$C$19,Рабочий!L356,Рабочий!L381))="","",ROUND(CHOOSE(Рабочий!$AC$19,CHOOSE(Рабочий!$C$19,Рабочий!BM356,Рабочий!BM381),CHOOSE(Рабочий!$C$19,Рабочий!L356,Рабочий!L381))*(1+'1. Выбор РС'!$I$1)*CHOOSE(Рабочий!$H$19,Рабочий!$I$19,Рабочий!$I$20)*CHOOSE(Рабочий!$L$19,CHOOSE(Рабочий!$P$19,Рабочий!$Q$19,Рабочий!$Q$20,Рабочий!$Q$21),Рабочий!$M$20),0))</f>
        <v>398</v>
      </c>
      <c r="L34" s="272">
        <f>IF(CHOOSE(Рабочий!$AC$19,CHOOSE(Рабочий!$C$19,Рабочий!BN356,Рабочий!BN381),CHOOSE(Рабочий!$C$19,Рабочий!M356,Рабочий!M381))="","",ROUND(CHOOSE(Рабочий!$AC$19,CHOOSE(Рабочий!$C$19,Рабочий!BN356,Рабочий!BN381),CHOOSE(Рабочий!$C$19,Рабочий!M356,Рабочий!M381))*(1+'1. Выбор РС'!$I$1)*CHOOSE(Рабочий!$H$19,Рабочий!$I$19,Рабочий!$I$20)*CHOOSE(Рабочий!$L$19,CHOOSE(Рабочий!$P$19,Рабочий!$Q$19,Рабочий!$Q$20,Рабочий!$Q$21),Рабочий!$M$20),0))</f>
        <v>414</v>
      </c>
      <c r="M34" s="272">
        <f>IF(CHOOSE(Рабочий!$AC$19,CHOOSE(Рабочий!$C$19,Рабочий!BO356,Рабочий!BO381),CHOOSE(Рабочий!$C$19,Рабочий!N356,Рабочий!N381))="","",ROUND(CHOOSE(Рабочий!$AC$19,CHOOSE(Рабочий!$C$19,Рабочий!BO356,Рабочий!BO381),CHOOSE(Рабочий!$C$19,Рабочий!N356,Рабочий!N381))*(1+'1. Выбор РС'!$I$1)*CHOOSE(Рабочий!$H$19,Рабочий!$I$19,Рабочий!$I$20)*CHOOSE(Рабочий!$L$19,CHOOSE(Рабочий!$P$19,Рабочий!$Q$19,Рабочий!$Q$20,Рабочий!$Q$21),Рабочий!$M$20),0))</f>
        <v>430</v>
      </c>
      <c r="N34" s="272">
        <f>IF(CHOOSE(Рабочий!$AC$19,CHOOSE(Рабочий!$C$19,Рабочий!BP356,Рабочий!BP381),CHOOSE(Рабочий!$C$19,Рабочий!O356,Рабочий!O381))="","",ROUND(CHOOSE(Рабочий!$AC$19,CHOOSE(Рабочий!$C$19,Рабочий!BP356,Рабочий!BP381),CHOOSE(Рабочий!$C$19,Рабочий!O356,Рабочий!O381))*(1+'1. Выбор РС'!$I$1)*CHOOSE(Рабочий!$H$19,Рабочий!$I$19,Рабочий!$I$20)*CHOOSE(Рабочий!$L$19,CHOOSE(Рабочий!$P$19,Рабочий!$Q$19,Рабочий!$Q$20,Рабочий!$Q$21),Рабочий!$M$20),0))</f>
        <v>445</v>
      </c>
      <c r="O34" s="272">
        <f>IF(CHOOSE(Рабочий!$AC$19,CHOOSE(Рабочий!$C$19,Рабочий!BQ356,Рабочий!BQ381),CHOOSE(Рабочий!$C$19,Рабочий!P356,Рабочий!P381))="","",ROUND(CHOOSE(Рабочий!$AC$19,CHOOSE(Рабочий!$C$19,Рабочий!BQ356,Рабочий!BQ381),CHOOSE(Рабочий!$C$19,Рабочий!P356,Рабочий!P381))*(1+'1. Выбор РС'!$I$1)*CHOOSE(Рабочий!$H$19,Рабочий!$I$19,Рабочий!$I$20)*CHOOSE(Рабочий!$L$19,CHOOSE(Рабочий!$P$19,Рабочий!$Q$19,Рабочий!$Q$20,Рабочий!$Q$21),Рабочий!$M$20),0))</f>
        <v>460</v>
      </c>
      <c r="P34" s="272">
        <f>IF(CHOOSE(Рабочий!$AC$19,CHOOSE(Рабочий!$C$19,Рабочий!BR356,Рабочий!BR381),CHOOSE(Рабочий!$C$19,Рабочий!Q356,Рабочий!Q381))="","",ROUND(CHOOSE(Рабочий!$AC$19,CHOOSE(Рабочий!$C$19,Рабочий!BR356,Рабочий!BR381),CHOOSE(Рабочий!$C$19,Рабочий!Q356,Рабочий!Q381))*(1+'1. Выбор РС'!$I$1)*CHOOSE(Рабочий!$H$19,Рабочий!$I$19,Рабочий!$I$20)*CHOOSE(Рабочий!$L$19,CHOOSE(Рабочий!$P$19,Рабочий!$Q$19,Рабочий!$Q$20,Рабочий!$Q$21),Рабочий!$M$20),0))</f>
        <v>475</v>
      </c>
      <c r="Q34" s="272">
        <f>IF(CHOOSE(Рабочий!$AC$19,CHOOSE(Рабочий!$C$19,Рабочий!BS356,Рабочий!BS381),CHOOSE(Рабочий!$C$19,Рабочий!R356,Рабочий!R381))="","",ROUND(CHOOSE(Рабочий!$AC$19,CHOOSE(Рабочий!$C$19,Рабочий!BS356,Рабочий!BS381),CHOOSE(Рабочий!$C$19,Рабочий!R356,Рабочий!R381))*(1+'1. Выбор РС'!$I$1)*CHOOSE(Рабочий!$H$19,Рабочий!$I$19,Рабочий!$I$20)*CHOOSE(Рабочий!$L$19,CHOOSE(Рабочий!$P$19,Рабочий!$Q$19,Рабочий!$Q$20,Рабочий!$Q$21),Рабочий!$M$20),0))</f>
        <v>495</v>
      </c>
      <c r="R34" s="272">
        <f>IF(CHOOSE(Рабочий!$AC$19,CHOOSE(Рабочий!$C$19,Рабочий!BT356,Рабочий!BT381),CHOOSE(Рабочий!$C$19,Рабочий!S356,Рабочий!S381))="","",ROUND(CHOOSE(Рабочий!$AC$19,CHOOSE(Рабочий!$C$19,Рабочий!BT356,Рабочий!BT381),CHOOSE(Рабочий!$C$19,Рабочий!S356,Рабочий!S381))*(1+'1. Выбор РС'!$I$1)*CHOOSE(Рабочий!$H$19,Рабочий!$I$19,Рабочий!$I$20)*CHOOSE(Рабочий!$L$19,CHOOSE(Рабочий!$P$19,Рабочий!$Q$19,Рабочий!$Q$20,Рабочий!$Q$21),Рабочий!$M$20),0))</f>
        <v>508</v>
      </c>
      <c r="S34" s="272">
        <f>IF(CHOOSE(Рабочий!$AC$19,CHOOSE(Рабочий!$C$19,Рабочий!BU356,Рабочий!BU381),CHOOSE(Рабочий!$C$19,Рабочий!T356,Рабочий!T381))="","",ROUND(CHOOSE(Рабочий!$AC$19,CHOOSE(Рабочий!$C$19,Рабочий!BU356,Рабочий!BU381),CHOOSE(Рабочий!$C$19,Рабочий!T356,Рабочий!T381))*(1+'1. Выбор РС'!$I$1)*CHOOSE(Рабочий!$H$19,Рабочий!$I$19,Рабочий!$I$20)*CHOOSE(Рабочий!$L$19,CHOOSE(Рабочий!$P$19,Рабочий!$Q$19,Рабочий!$Q$20,Рабочий!$Q$21),Рабочий!$M$20),0))</f>
        <v>522</v>
      </c>
      <c r="T34" s="272">
        <f>IF(CHOOSE(Рабочий!$AC$19,CHOOSE(Рабочий!$C$19,Рабочий!BV356,Рабочий!BV381),CHOOSE(Рабочий!$C$19,Рабочий!U356,Рабочий!U381))="","",ROUND(CHOOSE(Рабочий!$AC$19,CHOOSE(Рабочий!$C$19,Рабочий!BV356,Рабочий!BV381),CHOOSE(Рабочий!$C$19,Рабочий!U356,Рабочий!U381))*(1+'1. Выбор РС'!$I$1)*CHOOSE(Рабочий!$H$19,Рабочий!$I$19,Рабочий!$I$20)*CHOOSE(Рабочий!$L$19,CHOOSE(Рабочий!$P$19,Рабочий!$Q$19,Рабочий!$Q$20,Рабочий!$Q$21),Рабочий!$M$20),0))</f>
        <v>541</v>
      </c>
      <c r="U34" s="272">
        <f>IF(CHOOSE(Рабочий!$AC$19,CHOOSE(Рабочий!$C$19,Рабочий!BW356,Рабочий!BW381),CHOOSE(Рабочий!$C$19,Рабочий!V356,Рабочий!V381))="","",ROUND(CHOOSE(Рабочий!$AC$19,CHOOSE(Рабочий!$C$19,Рабочий!BW356,Рабочий!BW381),CHOOSE(Рабочий!$C$19,Рабочий!V356,Рабочий!V381))*(1+'1. Выбор РС'!$I$1)*CHOOSE(Рабочий!$H$19,Рабочий!$I$19,Рабочий!$I$20)*CHOOSE(Рабочий!$L$19,CHOOSE(Рабочий!$P$19,Рабочий!$Q$19,Рабочий!$Q$20,Рабочий!$Q$21),Рабочий!$M$20),0))</f>
        <v>554</v>
      </c>
      <c r="V34" s="272">
        <f>IF(CHOOSE(Рабочий!$AC$19,CHOOSE(Рабочий!$C$19,Рабочий!BX356,Рабочий!BX381),CHOOSE(Рабочий!$C$19,Рабочий!W356,Рабочий!W381))="","",ROUND(CHOOSE(Рабочий!$AC$19,CHOOSE(Рабочий!$C$19,Рабочий!BX356,Рабочий!BX381),CHOOSE(Рабочий!$C$19,Рабочий!W356,Рабочий!W381))*(1+'1. Выбор РС'!$I$1)*CHOOSE(Рабочий!$H$19,Рабочий!$I$19,Рабочий!$I$20)*CHOOSE(Рабочий!$L$19,CHOOSE(Рабочий!$P$19,Рабочий!$Q$19,Рабочий!$Q$20,Рабочий!$Q$21),Рабочий!$M$20),0))</f>
        <v>573</v>
      </c>
      <c r="W34" s="272">
        <f>IF(CHOOSE(Рабочий!$AC$19,CHOOSE(Рабочий!$C$19,Рабочий!BY356,Рабочий!BY381),CHOOSE(Рабочий!$C$19,Рабочий!X356,Рабочий!X381))="","",ROUND(CHOOSE(Рабочий!$AC$19,CHOOSE(Рабочий!$C$19,Рабочий!BY356,Рабочий!BY381),CHOOSE(Рабочий!$C$19,Рабочий!X356,Рабочий!X381))*(1+'1. Выбор РС'!$I$1)*CHOOSE(Рабочий!$H$19,Рабочий!$I$19,Рабочий!$I$20)*CHOOSE(Рабочий!$L$19,CHOOSE(Рабочий!$P$19,Рабочий!$Q$19,Рабочий!$Q$20,Рабочий!$Q$21),Рабочий!$M$20),0))</f>
        <v>585</v>
      </c>
      <c r="X34" s="272">
        <f>IF(CHOOSE(Рабочий!$AC$19,CHOOSE(Рабочий!$C$19,Рабочий!BZ356,Рабочий!BZ381),CHOOSE(Рабочий!$C$19,Рабочий!Y356,Рабочий!Y381))="","",ROUND(CHOOSE(Рабочий!$AC$19,CHOOSE(Рабочий!$C$19,Рабочий!BZ356,Рабочий!BZ381),CHOOSE(Рабочий!$C$19,Рабочий!Y356,Рабочий!Y381))*(1+'1. Выбор РС'!$I$1)*CHOOSE(Рабочий!$H$19,Рабочий!$I$19,Рабочий!$I$20)*CHOOSE(Рабочий!$L$19,CHOOSE(Рабочий!$P$19,Рабочий!$Q$19,Рабочий!$Q$20,Рабочий!$Q$21),Рабочий!$M$20),0))</f>
        <v>604</v>
      </c>
      <c r="Y34" s="272">
        <f>IF(CHOOSE(Рабочий!$AC$19,CHOOSE(Рабочий!$C$19,Рабочий!CA356,Рабочий!CA381),CHOOSE(Рабочий!$C$19,Рабочий!Z356,Рабочий!Z381))="","",ROUND(CHOOSE(Рабочий!$AC$19,CHOOSE(Рабочий!$C$19,Рабочий!CA356,Рабочий!CA381),CHOOSE(Рабочий!$C$19,Рабочий!Z356,Рабочий!Z381))*(1+'1. Выбор РС'!$I$1)*CHOOSE(Рабочий!$H$19,Рабочий!$I$19,Рабочий!$I$20)*CHOOSE(Рабочий!$L$19,CHOOSE(Рабочий!$P$19,Рабочий!$Q$19,Рабочий!$Q$20,Рабочий!$Q$21),Рабочий!$M$20),0))</f>
        <v>615</v>
      </c>
      <c r="Z34" s="272">
        <f>IF(CHOOSE(Рабочий!$AC$19,CHOOSE(Рабочий!$C$19,Рабочий!CB356,Рабочий!CB381),CHOOSE(Рабочий!$C$19,Рабочий!AA356,Рабочий!AA381))="","",ROUND(CHOOSE(Рабочий!$AC$19,CHOOSE(Рабочий!$C$19,Рабочий!CB356,Рабочий!CB381),CHOOSE(Рабочий!$C$19,Рабочий!AA356,Рабочий!AA381))*(1+'1. Выбор РС'!$I$1)*CHOOSE(Рабочий!$H$19,Рабочий!$I$19,Рабочий!$I$20)*CHOOSE(Рабочий!$L$19,CHOOSE(Рабочий!$P$19,Рабочий!$Q$19,Рабочий!$Q$20,Рабочий!$Q$21),Рабочий!$M$20),0))</f>
        <v>633</v>
      </c>
      <c r="AA34" s="272">
        <f>IF(CHOOSE(Рабочий!$AC$19,CHOOSE(Рабочий!$C$19,Рабочий!CC356,Рабочий!CC381),CHOOSE(Рабочий!$C$19,Рабочий!AB356,Рабочий!AB381))="","",ROUND(CHOOSE(Рабочий!$AC$19,CHOOSE(Рабочий!$C$19,Рабочий!CC356,Рабочий!CC381),CHOOSE(Рабочий!$C$19,Рабочий!AB356,Рабочий!AB381))*(1+'1. Выбор РС'!$I$1)*CHOOSE(Рабочий!$H$19,Рабочий!$I$19,Рабочий!$I$20)*CHOOSE(Рабочий!$L$19,CHOOSE(Рабочий!$P$19,Рабочий!$Q$19,Рабочий!$Q$20,Рабочий!$Q$21),Рабочий!$M$20),0))</f>
        <v>652</v>
      </c>
      <c r="AB34" s="272">
        <f>IF(CHOOSE(Рабочий!$AC$19,CHOOSE(Рабочий!$C$19,Рабочий!CD356,Рабочий!CD381),CHOOSE(Рабочий!$C$19,Рабочий!AC356,Рабочий!AC381))="","",ROUND(CHOOSE(Рабочий!$AC$19,CHOOSE(Рабочий!$C$19,Рабочий!CD356,Рабочий!CD381),CHOOSE(Рабочий!$C$19,Рабочий!AC356,Рабочий!AC381))*(1+'1. Выбор РС'!$I$1)*CHOOSE(Рабочий!$H$19,Рабочий!$I$19,Рабочий!$I$20)*CHOOSE(Рабочий!$L$19,CHOOSE(Рабочий!$P$19,Рабочий!$Q$19,Рабочий!$Q$20,Рабочий!$Q$21),Рабочий!$M$20),0))</f>
        <v>687</v>
      </c>
      <c r="AC34" s="272">
        <f>IF(CHOOSE(Рабочий!$AC$19,CHOOSE(Рабочий!$C$19,Рабочий!CE356,Рабочий!CE381),CHOOSE(Рабочий!$C$19,Рабочий!AD356,Рабочий!AD381))="","",ROUND(CHOOSE(Рабочий!$AC$19,CHOOSE(Рабочий!$C$19,Рабочий!CE356,Рабочий!CE381),CHOOSE(Рабочий!$C$19,Рабочий!AD356,Рабочий!AD381))*(1+'1. Выбор РС'!$I$1)*CHOOSE(Рабочий!$H$19,Рабочий!$I$19,Рабочий!$I$20)*CHOOSE(Рабочий!$L$19,CHOOSE(Рабочий!$P$19,Рабочий!$Q$19,Рабочий!$Q$20,Рабочий!$Q$21),Рабочий!$M$20),0))</f>
        <v>706</v>
      </c>
      <c r="AD34" s="272">
        <f>IF(CHOOSE(Рабочий!$AC$19,CHOOSE(Рабочий!$C$19,Рабочий!CF356,Рабочий!CF381),CHOOSE(Рабочий!$C$19,Рабочий!AE356,Рабочий!AE381))="","",ROUND(CHOOSE(Рабочий!$AC$19,CHOOSE(Рабочий!$C$19,Рабочий!CF356,Рабочий!CF381),CHOOSE(Рабочий!$C$19,Рабочий!AE356,Рабочий!AE381))*(1+'1. Выбор РС'!$I$1)*CHOOSE(Рабочий!$H$19,Рабочий!$I$19,Рабочий!$I$20)*CHOOSE(Рабочий!$L$19,CHOOSE(Рабочий!$P$19,Рабочий!$Q$19,Рабочий!$Q$20,Рабочий!$Q$21),Рабочий!$M$20),0))</f>
        <v>717</v>
      </c>
      <c r="AE34" s="272">
        <f>IF(CHOOSE(Рабочий!$AC$19,CHOOSE(Рабочий!$C$19,Рабочий!CG356,Рабочий!CG381),CHOOSE(Рабочий!$C$19,Рабочий!AF356,Рабочий!AF381))="","",ROUND(CHOOSE(Рабочий!$AC$19,CHOOSE(Рабочий!$C$19,Рабочий!CG356,Рабочий!CG381),CHOOSE(Рабочий!$C$19,Рабочий!AF356,Рабочий!AF381))*(1+'1. Выбор РС'!$I$1)*CHOOSE(Рабочий!$H$19,Рабочий!$I$19,Рабочий!$I$20)*CHOOSE(Рабочий!$L$19,CHOOSE(Рабочий!$P$19,Рабочий!$Q$19,Рабочий!$Q$20,Рабочий!$Q$21),Рабочий!$M$20),0))</f>
        <v>736</v>
      </c>
      <c r="AF34" s="272">
        <f>IF(CHOOSE(Рабочий!$AC$19,CHOOSE(Рабочий!$C$19,Рабочий!CH356,Рабочий!CH381),CHOOSE(Рабочий!$C$19,Рабочий!AG356,Рабочий!AG381))="","",ROUND(CHOOSE(Рабочий!$AC$19,CHOOSE(Рабочий!$C$19,Рабочий!CH356,Рабочий!CH381),CHOOSE(Рабочий!$C$19,Рабочий!AG356,Рабочий!AG381))*(1+'1. Выбор РС'!$I$1)*CHOOSE(Рабочий!$H$19,Рабочий!$I$19,Рабочий!$I$20)*CHOOSE(Рабочий!$L$19,CHOOSE(Рабочий!$P$19,Рабочий!$Q$19,Рабочий!$Q$20,Рабочий!$Q$21),Рабочий!$M$20),0))</f>
        <v>745</v>
      </c>
      <c r="AG34" s="272">
        <f>IF(CHOOSE(Рабочий!$AC$19,CHOOSE(Рабочий!$C$19,Рабочий!CI356,Рабочий!CI381),CHOOSE(Рабочий!$C$19,Рабочий!AH356,Рабочий!AH381))="","",ROUND(CHOOSE(Рабочий!$AC$19,CHOOSE(Рабочий!$C$19,Рабочий!CI356,Рабочий!CI381),CHOOSE(Рабочий!$C$19,Рабочий!AH356,Рабочий!AH381))*(1+'1. Выбор РС'!$I$1)*CHOOSE(Рабочий!$H$19,Рабочий!$I$19,Рабочий!$I$20)*CHOOSE(Рабочий!$L$19,CHOOSE(Рабочий!$P$19,Рабочий!$Q$19,Рабочий!$Q$20,Рабочий!$Q$21),Рабочий!$M$20),0))</f>
        <v>764</v>
      </c>
      <c r="AH34" s="272">
        <f>IF(CHOOSE(Рабочий!$AC$19,CHOOSE(Рабочий!$C$19,Рабочий!CJ356,Рабочий!CJ381),CHOOSE(Рабочий!$C$19,Рабочий!AI356,Рабочий!AI381))="","",ROUND(CHOOSE(Рабочий!$AC$19,CHOOSE(Рабочий!$C$19,Рабочий!CJ356,Рабочий!CJ381),CHOOSE(Рабочий!$C$19,Рабочий!AI356,Рабочий!AI381))*(1+'1. Выбор РС'!$I$1)*CHOOSE(Рабочий!$H$19,Рабочий!$I$19,Рабочий!$I$20)*CHOOSE(Рабочий!$L$19,CHOOSE(Рабочий!$P$19,Рабочий!$Q$19,Рабочий!$Q$20,Рабочий!$Q$21),Рабочий!$M$20),0))</f>
        <v>782</v>
      </c>
      <c r="AI34" s="272">
        <f>IF(CHOOSE(Рабочий!$AC$19,CHOOSE(Рабочий!$C$19,Рабочий!CK356,Рабочий!CK381),CHOOSE(Рабочий!$C$19,Рабочий!AJ356,Рабочий!AJ381))="","",ROUND(CHOOSE(Рабочий!$AC$19,CHOOSE(Рабочий!$C$19,Рабочий!CK356,Рабочий!CK381),CHOOSE(Рабочий!$C$19,Рабочий!AJ356,Рабочий!AJ381))*(1+'1. Выбор РС'!$I$1)*CHOOSE(Рабочий!$H$19,Рабочий!$I$19,Рабочий!$I$20)*CHOOSE(Рабочий!$L$19,CHOOSE(Рабочий!$P$19,Рабочий!$Q$19,Рабочий!$Q$20,Рабочий!$Q$21),Рабочий!$M$20),0))</f>
        <v>959</v>
      </c>
      <c r="AJ34" s="272">
        <f>IF(CHOOSE(Рабочий!$AC$19,CHOOSE(Рабочий!$C$19,Рабочий!CL356,Рабочий!CL381),CHOOSE(Рабочий!$C$19,Рабочий!AK356,Рабочий!AK381))="","",ROUND(CHOOSE(Рабочий!$AC$19,CHOOSE(Рабочий!$C$19,Рабочий!CL356,Рабочий!CL381),CHOOSE(Рабочий!$C$19,Рабочий!AK356,Рабочий!AK381))*(1+'1. Выбор РС'!$I$1)*CHOOSE(Рабочий!$H$19,Рабочий!$I$19,Рабочий!$I$20)*CHOOSE(Рабочий!$L$19,CHOOSE(Рабочий!$P$19,Рабочий!$Q$19,Рабочий!$Q$20,Рабочий!$Q$21),Рабочий!$M$20),0))</f>
        <v>982</v>
      </c>
      <c r="AK34" s="272">
        <f>IF(CHOOSE(Рабочий!$AC$19,CHOOSE(Рабочий!$C$19,Рабочий!CM356,Рабочий!CM381),CHOOSE(Рабочий!$C$19,Рабочий!AL356,Рабочий!AL381))="","",ROUND(CHOOSE(Рабочий!$AC$19,CHOOSE(Рабочий!$C$19,Рабочий!CM356,Рабочий!CM381),CHOOSE(Рабочий!$C$19,Рабочий!AL356,Рабочий!AL381))*(1+'1. Выбор РС'!$I$1)*CHOOSE(Рабочий!$H$19,Рабочий!$I$19,Рабочий!$I$20)*CHOOSE(Рабочий!$L$19,CHOOSE(Рабочий!$P$19,Рабочий!$Q$19,Рабочий!$Q$20,Рабочий!$Q$21),Рабочий!$M$20),0))</f>
        <v>994</v>
      </c>
      <c r="AL34" s="272">
        <f>IF(CHOOSE(Рабочий!$AC$19,CHOOSE(Рабочий!$C$19,Рабочий!CN356,Рабочий!CN381),CHOOSE(Рабочий!$C$19,Рабочий!AM356,Рабочий!AM381))="","",ROUND(CHOOSE(Рабочий!$AC$19,CHOOSE(Рабочий!$C$19,Рабочий!CN356,Рабочий!CN381),CHOOSE(Рабочий!$C$19,Рабочий!AM356,Рабочий!AM381))*(1+'1. Выбор РС'!$I$1)*CHOOSE(Рабочий!$H$19,Рабочий!$I$19,Рабочий!$I$20)*CHOOSE(Рабочий!$L$19,CHOOSE(Рабочий!$P$19,Рабочий!$Q$19,Рабочий!$Q$20,Рабочий!$Q$21),Рабочий!$M$20),0))</f>
        <v>1016</v>
      </c>
      <c r="AM34" s="272">
        <f>IF(CHOOSE(Рабочий!$AC$19,CHOOSE(Рабочий!$C$19,Рабочий!CO356,Рабочий!CO381),CHOOSE(Рабочий!$C$19,Рабочий!AN356,Рабочий!AN381))="","",ROUND(CHOOSE(Рабочий!$AC$19,CHOOSE(Рабочий!$C$19,Рабочий!CO356,Рабочий!CO381),CHOOSE(Рабочий!$C$19,Рабочий!AN356,Рабочий!AN381))*(1+'1. Выбор РС'!$I$1)*CHOOSE(Рабочий!$H$19,Рабочий!$I$19,Рабочий!$I$20)*CHOOSE(Рабочий!$L$19,CHOOSE(Рабочий!$P$19,Рабочий!$Q$19,Рабочий!$Q$20,Рабочий!$Q$21),Рабочий!$M$20),0))</f>
        <v>1038</v>
      </c>
      <c r="AN34" s="272">
        <f>IF(CHOOSE(Рабочий!$AC$19,CHOOSE(Рабочий!$C$19,Рабочий!CP356,Рабочий!CP381),CHOOSE(Рабочий!$C$19,Рабочий!AO356,Рабочий!AO381))="","",ROUND(CHOOSE(Рабочий!$AC$19,CHOOSE(Рабочий!$C$19,Рабочий!CP356,Рабочий!CP381),CHOOSE(Рабочий!$C$19,Рабочий!AO356,Рабочий!AO381))*(1+'1. Выбор РС'!$I$1)*CHOOSE(Рабочий!$H$19,Рабочий!$I$19,Рабочий!$I$20)*CHOOSE(Рабочий!$L$19,CHOOSE(Рабочий!$P$19,Рабочий!$Q$19,Рабочий!$Q$20,Рабочий!$Q$21),Рабочий!$M$20),0))</f>
        <v>1060</v>
      </c>
      <c r="AO34" s="272">
        <f>IF(CHOOSE(Рабочий!$AC$19,CHOOSE(Рабочий!$C$19,Рабочий!CQ356,Рабочий!CQ381),CHOOSE(Рабочий!$C$19,Рабочий!AP356,Рабочий!AP381))="","",ROUND(CHOOSE(Рабочий!$AC$19,CHOOSE(Рабочий!$C$19,Рабочий!CQ356,Рабочий!CQ381),CHOOSE(Рабочий!$C$19,Рабочий!AP356,Рабочий!AP381))*(1+'1. Выбор РС'!$I$1)*CHOOSE(Рабочий!$H$19,Рабочий!$I$19,Рабочий!$I$20)*CHOOSE(Рабочий!$L$19,CHOOSE(Рабочий!$P$19,Рабочий!$Q$19,Рабочий!$Q$20,Рабочий!$Q$21),Рабочий!$M$20),0))</f>
        <v>1071</v>
      </c>
      <c r="AP34" s="272">
        <f>IF(CHOOSE(Рабочий!$AC$19,CHOOSE(Рабочий!$C$19,Рабочий!CR356,Рабочий!CR381),CHOOSE(Рабочий!$C$19,Рабочий!AQ356,Рабочий!AQ381))="","",ROUND(CHOOSE(Рабочий!$AC$19,CHOOSE(Рабочий!$C$19,Рабочий!CR356,Рабочий!CR381),CHOOSE(Рабочий!$C$19,Рабочий!AQ356,Рабочий!AQ381))*(1+'1. Выбор РС'!$I$1)*CHOOSE(Рабочий!$H$19,Рабочий!$I$19,Рабочий!$I$20)*CHOOSE(Рабочий!$L$19,CHOOSE(Рабочий!$P$19,Рабочий!$Q$19,Рабочий!$Q$20,Рабочий!$Q$21),Рабочий!$M$20),0))</f>
        <v>1093</v>
      </c>
      <c r="AQ34" s="272">
        <f>IF(CHOOSE(Рабочий!$AC$19,CHOOSE(Рабочий!$C$19,Рабочий!CS356,Рабочий!CS381),CHOOSE(Рабочий!$C$19,Рабочий!AR356,Рабочий!AR381))="","",ROUND(CHOOSE(Рабочий!$AC$19,CHOOSE(Рабочий!$C$19,Рабочий!CS356,Рабочий!CS381),CHOOSE(Рабочий!$C$19,Рабочий!AR356,Рабочий!AR381))*(1+'1. Выбор РС'!$I$1)*CHOOSE(Рабочий!$H$19,Рабочий!$I$19,Рабочий!$I$20)*CHOOSE(Рабочий!$L$19,CHOOSE(Рабочий!$P$19,Рабочий!$Q$19,Рабочий!$Q$20,Рабочий!$Q$21),Рабочий!$M$20),0))</f>
        <v>1114</v>
      </c>
      <c r="AR34" s="272">
        <f>IF(CHOOSE(Рабочий!$AC$19,CHOOSE(Рабочий!$C$19,Рабочий!CT356,Рабочий!CT381),CHOOSE(Рабочий!$C$19,Рабочий!AS356,Рабочий!AS381))="","",ROUND(CHOOSE(Рабочий!$AC$19,CHOOSE(Рабочий!$C$19,Рабочий!CT356,Рабочий!CT381),CHOOSE(Рабочий!$C$19,Рабочий!AS356,Рабочий!AS381))*(1+'1. Выбор РС'!$I$1)*CHOOSE(Рабочий!$H$19,Рабочий!$I$19,Рабочий!$I$20)*CHOOSE(Рабочий!$L$19,CHOOSE(Рабочий!$P$19,Рабочий!$Q$19,Рабочий!$Q$20,Рабочий!$Q$21),Рабочий!$M$20),0))</f>
        <v>1136</v>
      </c>
      <c r="AS34" s="272">
        <f>IF(CHOOSE(Рабочий!$AC$19,CHOOSE(Рабочий!$C$19,Рабочий!CU356,Рабочий!CU381),CHOOSE(Рабочий!$C$19,Рабочий!AT356,Рабочий!AT381))="","",ROUND(CHOOSE(Рабочий!$AC$19,CHOOSE(Рабочий!$C$19,Рабочий!CU356,Рабочий!CU381),CHOOSE(Рабочий!$C$19,Рабочий!AT356,Рабочий!AT381))*(1+'1. Выбор РС'!$I$1)*CHOOSE(Рабочий!$H$19,Рабочий!$I$19,Рабочий!$I$20)*CHOOSE(Рабочий!$L$19,CHOOSE(Рабочий!$P$19,Рабочий!$Q$19,Рабочий!$Q$20,Рабочий!$Q$21),Рабочий!$M$20),0))</f>
        <v>1146</v>
      </c>
      <c r="AT34" s="272">
        <f>IF(CHOOSE(Рабочий!$AC$19,CHOOSE(Рабочий!$C$19,Рабочий!CV356,Рабочий!CV381),CHOOSE(Рабочий!$C$19,Рабочий!AU356,Рабочий!AU381))="","",ROUND(CHOOSE(Рабочий!$AC$19,CHOOSE(Рабочий!$C$19,Рабочий!CV356,Рабочий!CV381),CHOOSE(Рабочий!$C$19,Рабочий!AU356,Рабочий!AU381))*(1+'1. Выбор РС'!$I$1)*CHOOSE(Рабочий!$H$19,Рабочий!$I$19,Рабочий!$I$20)*CHOOSE(Рабочий!$L$19,CHOOSE(Рабочий!$P$19,Рабочий!$Q$19,Рабочий!$Q$20,Рабочий!$Q$21),Рабочий!$M$20),0))</f>
        <v>1167</v>
      </c>
      <c r="AU34" s="272">
        <f>IF(CHOOSE(Рабочий!$AC$19,CHOOSE(Рабочий!$C$19,Рабочий!CW356,Рабочий!CW381),CHOOSE(Рабочий!$C$19,Рабочий!AV356,Рабочий!AV381))="","",ROUND(CHOOSE(Рабочий!$AC$19,CHOOSE(Рабочий!$C$19,Рабочий!CW356,Рабочий!CW381),CHOOSE(Рабочий!$C$19,Рабочий!AV356,Рабочий!AV381))*(1+'1. Выбор РС'!$I$1)*CHOOSE(Рабочий!$H$19,Рабочий!$I$19,Рабочий!$I$20)*CHOOSE(Рабочий!$L$19,CHOOSE(Рабочий!$P$19,Рабочий!$Q$19,Рабочий!$Q$20,Рабочий!$Q$21),Рабочий!$M$20),0))</f>
        <v>1189</v>
      </c>
      <c r="AV34" s="272">
        <f>IF(CHOOSE(Рабочий!$AC$19,CHOOSE(Рабочий!$C$19,Рабочий!CX356,Рабочий!CX381),CHOOSE(Рабочий!$C$19,Рабочий!AW356,Рабочий!AW381))="","",ROUND(CHOOSE(Рабочий!$AC$19,CHOOSE(Рабочий!$C$19,Рабочий!CX356,Рабочий!CX381),CHOOSE(Рабочий!$C$19,Рабочий!AW356,Рабочий!AW381))*(1+'1. Выбор РС'!$I$1)*CHOOSE(Рабочий!$H$19,Рабочий!$I$19,Рабочий!$I$20)*CHOOSE(Рабочий!$L$19,CHOOSE(Рабочий!$P$19,Рабочий!$Q$19,Рабочий!$Q$20,Рабочий!$Q$21),Рабочий!$M$20),0))</f>
        <v>1211</v>
      </c>
      <c r="AW34" s="272">
        <f>IF(CHOOSE(Рабочий!$AC$19,CHOOSE(Рабочий!$C$19,Рабочий!CY356,Рабочий!CY381),CHOOSE(Рабочий!$C$19,Рабочий!AX356,Рабочий!AX381))="","",ROUND(CHOOSE(Рабочий!$AC$19,CHOOSE(Рабочий!$C$19,Рабочий!CY356,Рабочий!CY381),CHOOSE(Рабочий!$C$19,Рабочий!AX356,Рабочий!AX381))*(1+'1. Выбор РС'!$I$1)*CHOOSE(Рабочий!$H$19,Рабочий!$I$19,Рабочий!$I$20)*CHOOSE(Рабочий!$L$19,CHOOSE(Рабочий!$P$19,Рабочий!$Q$19,Рабочий!$Q$20,Рабочий!$Q$21),Рабочий!$M$20),0))</f>
        <v>1232</v>
      </c>
      <c r="AX34" s="272">
        <f>IF(CHOOSE(Рабочий!$AC$19,CHOOSE(Рабочий!$C$19,Рабочий!CZ356,Рабочий!CZ381),CHOOSE(Рабочий!$C$19,Рабочий!AY356,Рабочий!AY381))="","",ROUND(CHOOSE(Рабочий!$AC$19,CHOOSE(Рабочий!$C$19,Рабочий!CZ356,Рабочий!CZ381),CHOOSE(Рабочий!$C$19,Рабочий!AY356,Рабочий!AY381))*(1+'1. Выбор РС'!$I$1)*CHOOSE(Рабочий!$H$19,Рабочий!$I$19,Рабочий!$I$20)*CHOOSE(Рабочий!$L$19,CHOOSE(Рабочий!$P$19,Рабочий!$Q$19,Рабочий!$Q$20,Рабочий!$Q$21),Рабочий!$M$20),0))</f>
        <v>1254</v>
      </c>
      <c r="AY34" s="272">
        <f>IF(CHOOSE(Рабочий!$AC$19,CHOOSE(Рабочий!$C$19,Рабочий!DA356,Рабочий!DA381),CHOOSE(Рабочий!$C$19,Рабочий!AZ356,Рабочий!AZ381))="","",ROUND(CHOOSE(Рабочий!$AC$19,CHOOSE(Рабочий!$C$19,Рабочий!DA356,Рабочий!DA381),CHOOSE(Рабочий!$C$19,Рабочий!AZ356,Рабочий!AZ381))*(1+'1. Выбор РС'!$I$1)*CHOOSE(Рабочий!$H$19,Рабочий!$I$19,Рабочий!$I$20)*CHOOSE(Рабочий!$L$19,CHOOSE(Рабочий!$P$19,Рабочий!$Q$19,Рабочий!$Q$20,Рабочий!$Q$21),Рабочий!$M$20),0))</f>
        <v>1262</v>
      </c>
      <c r="AZ34" s="272">
        <f>IF(CHOOSE(Рабочий!$AC$19,CHOOSE(Рабочий!$C$19,Рабочий!DB356,Рабочий!DB381),CHOOSE(Рабочий!$C$19,Рабочий!BA356,Рабочий!BA381))="","",ROUND(CHOOSE(Рабочий!$AC$19,CHOOSE(Рабочий!$C$19,Рабочий!DB356,Рабочий!DB381),CHOOSE(Рабочий!$C$19,Рабочий!BA356,Рабочий!BA381))*(1+'1. Выбор РС'!$I$1)*CHOOSE(Рабочий!$H$19,Рабочий!$I$19,Рабочий!$I$20)*CHOOSE(Рабочий!$L$19,CHOOSE(Рабочий!$P$19,Рабочий!$Q$19,Рабочий!$Q$20,Рабочий!$Q$21),Рабочий!$M$20),0))</f>
        <v>1283</v>
      </c>
      <c r="BA34" s="210"/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1"/>
      <c r="BN34" s="211"/>
      <c r="BO34" s="211"/>
      <c r="BP34" s="211"/>
      <c r="BQ34" s="211"/>
      <c r="BR34" s="211"/>
    </row>
    <row r="35" spans="1:70" s="193" customFormat="1">
      <c r="A35" s="212">
        <v>2400</v>
      </c>
      <c r="B35" s="272">
        <f>IF(CHOOSE(Рабочий!$AC$19,CHOOSE(Рабочий!$C$19,Рабочий!BD357,Рабочий!BD382),CHOOSE(Рабочий!$C$19,Рабочий!C357,Рабочий!C382))="","",ROUND(CHOOSE(Рабочий!$AC$19,CHOOSE(Рабочий!$C$19,Рабочий!BD357,Рабочий!BD382),CHOOSE(Рабочий!$C$19,Рабочий!C357,Рабочий!C382))*(1+'1. Выбор РС'!$I$1)*CHOOSE(Рабочий!$H$19,Рабочий!$I$19,Рабочий!$I$20)*CHOOSE(Рабочий!$L$19,CHOOSE(Рабочий!$P$19,Рабочий!$Q$19,Рабочий!$Q$20,Рабочий!$Q$21),Рабочий!$M$20),0))</f>
        <v>269</v>
      </c>
      <c r="C35" s="272">
        <f>IF(CHOOSE(Рабочий!$AC$19,CHOOSE(Рабочий!$C$19,Рабочий!BE357,Рабочий!BE382),CHOOSE(Рабочий!$C$19,Рабочий!D357,Рабочий!D382))="","",ROUND(CHOOSE(Рабочий!$AC$19,CHOOSE(Рабочий!$C$19,Рабочий!BE357,Рабочий!BE382),CHOOSE(Рабочий!$C$19,Рабочий!D357,Рабочий!D382))*(1+'1. Выбор РС'!$I$1)*CHOOSE(Рабочий!$H$19,Рабочий!$I$19,Рабочий!$I$20)*CHOOSE(Рабочий!$L$19,CHOOSE(Рабочий!$P$19,Рабочий!$Q$19,Рабочий!$Q$20,Рабочий!$Q$21),Рабочий!$M$20),0))</f>
        <v>282</v>
      </c>
      <c r="D35" s="272">
        <f>IF(CHOOSE(Рабочий!$AC$19,CHOOSE(Рабочий!$C$19,Рабочий!BF357,Рабочий!BF382),CHOOSE(Рабочий!$C$19,Рабочий!E357,Рабочий!E382))="","",ROUND(CHOOSE(Рабочий!$AC$19,CHOOSE(Рабочий!$C$19,Рабочий!BF357,Рабочий!BF382),CHOOSE(Рабочий!$C$19,Рабочий!E357,Рабочий!E382))*(1+'1. Выбор РС'!$I$1)*CHOOSE(Рабочий!$H$19,Рабочий!$I$19,Рабочий!$I$20)*CHOOSE(Рабочий!$L$19,CHOOSE(Рабочий!$P$19,Рабочий!$Q$19,Рабочий!$Q$20,Рабочий!$Q$21),Рабочий!$M$20),0))</f>
        <v>300</v>
      </c>
      <c r="E35" s="272">
        <f>IF(CHOOSE(Рабочий!$AC$19,CHOOSE(Рабочий!$C$19,Рабочий!BG357,Рабочий!BG382),CHOOSE(Рабочий!$C$19,Рабочий!F357,Рабочий!F382))="","",ROUND(CHOOSE(Рабочий!$AC$19,CHOOSE(Рабочий!$C$19,Рабочий!BG357,Рабочий!BG382),CHOOSE(Рабочий!$C$19,Рабочий!F357,Рабочий!F382))*(1+'1. Выбор РС'!$I$1)*CHOOSE(Рабочий!$H$19,Рабочий!$I$19,Рабочий!$I$20)*CHOOSE(Рабочий!$L$19,CHOOSE(Рабочий!$P$19,Рабочий!$Q$19,Рабочий!$Q$20,Рабочий!$Q$21),Рабочий!$M$20),0))</f>
        <v>318</v>
      </c>
      <c r="F35" s="272">
        <f>IF(CHOOSE(Рабочий!$AC$19,CHOOSE(Рабочий!$C$19,Рабочий!BH357,Рабочий!BH382),CHOOSE(Рабочий!$C$19,Рабочий!G357,Рабочий!G382))="","",ROUND(CHOOSE(Рабочий!$AC$19,CHOOSE(Рабочий!$C$19,Рабочий!BH357,Рабочий!BH382),CHOOSE(Рабочий!$C$19,Рабочий!G357,Рабочий!G382))*(1+'1. Выбор РС'!$I$1)*CHOOSE(Рабочий!$H$19,Рабочий!$I$19,Рабочий!$I$20)*CHOOSE(Рабочий!$L$19,CHOOSE(Рабочий!$P$19,Рабочий!$Q$19,Рабочий!$Q$20,Рабочий!$Q$21),Рабочий!$M$20),0))</f>
        <v>333</v>
      </c>
      <c r="G35" s="272">
        <f>IF(CHOOSE(Рабочий!$AC$19,CHOOSE(Рабочий!$C$19,Рабочий!BI357,Рабочий!BI382),CHOOSE(Рабочий!$C$19,Рабочий!H357,Рабочий!H382))="","",ROUND(CHOOSE(Рабочий!$AC$19,CHOOSE(Рабочий!$C$19,Рабочий!BI357,Рабочий!BI382),CHOOSE(Рабочий!$C$19,Рабочий!H357,Рабочий!H382))*(1+'1. Выбор РС'!$I$1)*CHOOSE(Рабочий!$H$19,Рабочий!$I$19,Рабочий!$I$20)*CHOOSE(Рабочий!$L$19,CHOOSE(Рабочий!$P$19,Рабочий!$Q$19,Рабочий!$Q$20,Рабочий!$Q$21),Рабочий!$M$20),0))</f>
        <v>349</v>
      </c>
      <c r="H35" s="272">
        <f>IF(CHOOSE(Рабочий!$AC$19,CHOOSE(Рабочий!$C$19,Рабочий!BJ357,Рабочий!BJ382),CHOOSE(Рабочий!$C$19,Рабочий!I357,Рабочий!I382))="","",ROUND(CHOOSE(Рабочий!$AC$19,CHOOSE(Рабочий!$C$19,Рабочий!BJ357,Рабочий!BJ382),CHOOSE(Рабочий!$C$19,Рабочий!I357,Рабочий!I382))*(1+'1. Выбор РС'!$I$1)*CHOOSE(Рабочий!$H$19,Рабочий!$I$19,Рабочий!$I$20)*CHOOSE(Рабочий!$L$19,CHOOSE(Рабочий!$P$19,Рабочий!$Q$19,Рабочий!$Q$20,Рабочий!$Q$21),Рабочий!$M$20),0))</f>
        <v>369</v>
      </c>
      <c r="I35" s="272">
        <f>IF(CHOOSE(Рабочий!$AC$19,CHOOSE(Рабочий!$C$19,Рабочий!BK357,Рабочий!BK382),CHOOSE(Рабочий!$C$19,Рабочий!J357,Рабочий!J382))="","",ROUND(CHOOSE(Рабочий!$AC$19,CHOOSE(Рабочий!$C$19,Рабочий!BK357,Рабочий!BK382),CHOOSE(Рабочий!$C$19,Рабочий!J357,Рабочий!J382))*(1+'1. Выбор РС'!$I$1)*CHOOSE(Рабочий!$H$19,Рабочий!$I$19,Рабочий!$I$20)*CHOOSE(Рабочий!$L$19,CHOOSE(Рабочий!$P$19,Рабочий!$Q$19,Рабочий!$Q$20,Рабочий!$Q$21),Рабочий!$M$20),0))</f>
        <v>384</v>
      </c>
      <c r="J35" s="272">
        <f>IF(CHOOSE(Рабочий!$AC$19,CHOOSE(Рабочий!$C$19,Рабочий!BL357,Рабочий!BL382),CHOOSE(Рабочий!$C$19,Рабочий!K357,Рабочий!K382))="","",ROUND(CHOOSE(Рабочий!$AC$19,CHOOSE(Рабочий!$C$19,Рабочий!BL357,Рабочий!BL382),CHOOSE(Рабочий!$C$19,Рабочий!K357,Рабочий!K382))*(1+'1. Выбор РС'!$I$1)*CHOOSE(Рабочий!$H$19,Рабочий!$I$19,Рабочий!$I$20)*CHOOSE(Рабочий!$L$19,CHOOSE(Рабочий!$P$19,Рабочий!$Q$19,Рабочий!$Q$20,Рабочий!$Q$21),Рабочий!$M$20),0))</f>
        <v>397</v>
      </c>
      <c r="K35" s="272">
        <f>IF(CHOOSE(Рабочий!$AC$19,CHOOSE(Рабочий!$C$19,Рабочий!BM357,Рабочий!BM382),CHOOSE(Рабочий!$C$19,Рабочий!L357,Рабочий!L382))="","",ROUND(CHOOSE(Рабочий!$AC$19,CHOOSE(Рабочий!$C$19,Рабочий!BM357,Рабочий!BM382),CHOOSE(Рабочий!$C$19,Рабочий!L357,Рабочий!L382))*(1+'1. Выбор РС'!$I$1)*CHOOSE(Рабочий!$H$19,Рабочий!$I$19,Рабочий!$I$20)*CHOOSE(Рабочий!$L$19,CHOOSE(Рабочий!$P$19,Рабочий!$Q$19,Рабочий!$Q$20,Рабочий!$Q$21),Рабочий!$M$20),0))</f>
        <v>415</v>
      </c>
      <c r="L35" s="272">
        <f>IF(CHOOSE(Рабочий!$AC$19,CHOOSE(Рабочий!$C$19,Рабочий!BN357,Рабочий!BN382),CHOOSE(Рабочий!$C$19,Рабочий!M357,Рабочий!M382))="","",ROUND(CHOOSE(Рабочий!$AC$19,CHOOSE(Рабочий!$C$19,Рабочий!BN357,Рабочий!BN382),CHOOSE(Рабочий!$C$19,Рабочий!M357,Рабочий!M382))*(1+'1. Выбор РС'!$I$1)*CHOOSE(Рабочий!$H$19,Рабочий!$I$19,Рабочий!$I$20)*CHOOSE(Рабочий!$L$19,CHOOSE(Рабочий!$P$19,Рабочий!$Q$19,Рабочий!$Q$20,Рабочий!$Q$21),Рабочий!$M$20),0))</f>
        <v>432</v>
      </c>
      <c r="M35" s="272">
        <f>IF(CHOOSE(Рабочий!$AC$19,CHOOSE(Рабочий!$C$19,Рабочий!BO357,Рабочий!BO382),CHOOSE(Рабочий!$C$19,Рабочий!N357,Рабочий!N382))="","",ROUND(CHOOSE(Рабочий!$AC$19,CHOOSE(Рабочий!$C$19,Рабочий!BO357,Рабочий!BO382),CHOOSE(Рабочий!$C$19,Рабочий!N357,Рабочий!N382))*(1+'1. Выбор РС'!$I$1)*CHOOSE(Рабочий!$H$19,Рабочий!$I$19,Рабочий!$I$20)*CHOOSE(Рабочий!$L$19,CHOOSE(Рабочий!$P$19,Рабочий!$Q$19,Рабочий!$Q$20,Рабочий!$Q$21),Рабочий!$M$20),0))</f>
        <v>449</v>
      </c>
      <c r="N35" s="272">
        <f>IF(CHOOSE(Рабочий!$AC$19,CHOOSE(Рабочий!$C$19,Рабочий!BP357,Рабочий!BP382),CHOOSE(Рабочий!$C$19,Рабочий!O357,Рабочий!O382))="","",ROUND(CHOOSE(Рабочий!$AC$19,CHOOSE(Рабочий!$C$19,Рабочий!BP357,Рабочий!BP382),CHOOSE(Рабочий!$C$19,Рабочий!O357,Рабочий!O382))*(1+'1. Выбор РС'!$I$1)*CHOOSE(Рабочий!$H$19,Рабочий!$I$19,Рабочий!$I$20)*CHOOSE(Рабочий!$L$19,CHOOSE(Рабочий!$P$19,Рабочий!$Q$19,Рабочий!$Q$20,Рабочий!$Q$21),Рабочий!$M$20),0))</f>
        <v>465</v>
      </c>
      <c r="O35" s="272">
        <f>IF(CHOOSE(Рабочий!$AC$19,CHOOSE(Рабочий!$C$19,Рабочий!BQ357,Рабочий!BQ382),CHOOSE(Рабочий!$C$19,Рабочий!P357,Рабочий!P382))="","",ROUND(CHOOSE(Рабочий!$AC$19,CHOOSE(Рабочий!$C$19,Рабочий!BQ357,Рабочий!BQ382),CHOOSE(Рабочий!$C$19,Рабочий!P357,Рабочий!P382))*(1+'1. Выбор РС'!$I$1)*CHOOSE(Рабочий!$H$19,Рабочий!$I$19,Рабочий!$I$20)*CHOOSE(Рабочий!$L$19,CHOOSE(Рабочий!$P$19,Рабочий!$Q$19,Рабочий!$Q$20,Рабочий!$Q$21),Рабочий!$M$20),0))</f>
        <v>480</v>
      </c>
      <c r="P35" s="272">
        <f>IF(CHOOSE(Рабочий!$AC$19,CHOOSE(Рабочий!$C$19,Рабочий!BR357,Рабочий!BR382),CHOOSE(Рабочий!$C$19,Рабочий!Q357,Рабочий!Q382))="","",ROUND(CHOOSE(Рабочий!$AC$19,CHOOSE(Рабочий!$C$19,Рабочий!BR357,Рабочий!BR382),CHOOSE(Рабочий!$C$19,Рабочий!Q357,Рабочий!Q382))*(1+'1. Выбор РС'!$I$1)*CHOOSE(Рабочий!$H$19,Рабочий!$I$19,Рабочий!$I$20)*CHOOSE(Рабочий!$L$19,CHOOSE(Рабочий!$P$19,Рабочий!$Q$19,Рабочий!$Q$20,Рабочий!$Q$21),Рабочий!$M$20),0))</f>
        <v>495</v>
      </c>
      <c r="Q35" s="272">
        <f>IF(CHOOSE(Рабочий!$AC$19,CHOOSE(Рабочий!$C$19,Рабочий!BS357,Рабочий!BS382),CHOOSE(Рабочий!$C$19,Рабочий!R357,Рабочий!R382))="","",ROUND(CHOOSE(Рабочий!$AC$19,CHOOSE(Рабочий!$C$19,Рабочий!BS357,Рабочий!BS382),CHOOSE(Рабочий!$C$19,Рабочий!R357,Рабочий!R382))*(1+'1. Выбор РС'!$I$1)*CHOOSE(Рабочий!$H$19,Рабочий!$I$19,Рабочий!$I$20)*CHOOSE(Рабочий!$L$19,CHOOSE(Рабочий!$P$19,Рабочий!$Q$19,Рабочий!$Q$20,Рабочий!$Q$21),Рабочий!$M$20),0))</f>
        <v>516</v>
      </c>
      <c r="R35" s="272">
        <f>IF(CHOOSE(Рабочий!$AC$19,CHOOSE(Рабочий!$C$19,Рабочий!BT357,Рабочий!BT382),CHOOSE(Рабочий!$C$19,Рабочий!S357,Рабочий!S382))="","",ROUND(CHOOSE(Рабочий!$AC$19,CHOOSE(Рабочий!$C$19,Рабочий!BT357,Рабочий!BT382),CHOOSE(Рабочий!$C$19,Рабочий!S357,Рабочий!S382))*(1+'1. Выбор РС'!$I$1)*CHOOSE(Рабочий!$H$19,Рабочий!$I$19,Рабочий!$I$20)*CHOOSE(Рабочий!$L$19,CHOOSE(Рабочий!$P$19,Рабочий!$Q$19,Рабочий!$Q$20,Рабочий!$Q$21),Рабочий!$M$20),0))</f>
        <v>530</v>
      </c>
      <c r="S35" s="272">
        <f>IF(CHOOSE(Рабочий!$AC$19,CHOOSE(Рабочий!$C$19,Рабочий!BU357,Рабочий!BU382),CHOOSE(Рабочий!$C$19,Рабочий!T357,Рабочий!T382))="","",ROUND(CHOOSE(Рабочий!$AC$19,CHOOSE(Рабочий!$C$19,Рабочий!BU357,Рабочий!BU382),CHOOSE(Рабочий!$C$19,Рабочий!T357,Рабочий!T382))*(1+'1. Выбор РС'!$I$1)*CHOOSE(Рабочий!$H$19,Рабочий!$I$19,Рабочий!$I$20)*CHOOSE(Рабочий!$L$19,CHOOSE(Рабочий!$P$19,Рабочий!$Q$19,Рабочий!$Q$20,Рабочий!$Q$21),Рабочий!$M$20),0))</f>
        <v>544</v>
      </c>
      <c r="T35" s="272">
        <f>IF(CHOOSE(Рабочий!$AC$19,CHOOSE(Рабочий!$C$19,Рабочий!BV357,Рабочий!BV382),CHOOSE(Рабочий!$C$19,Рабочий!U357,Рабочий!U382))="","",ROUND(CHOOSE(Рабочий!$AC$19,CHOOSE(Рабочий!$C$19,Рабочий!BV357,Рабочий!BV382),CHOOSE(Рабочий!$C$19,Рабочий!U357,Рабочий!U382))*(1+'1. Выбор РС'!$I$1)*CHOOSE(Рабочий!$H$19,Рабочий!$I$19,Рабочий!$I$20)*CHOOSE(Рабочий!$L$19,CHOOSE(Рабочий!$P$19,Рабочий!$Q$19,Рабочий!$Q$20,Рабочий!$Q$21),Рабочий!$M$20),0))</f>
        <v>564</v>
      </c>
      <c r="U35" s="272">
        <f>IF(CHOOSE(Рабочий!$AC$19,CHOOSE(Рабочий!$C$19,Рабочий!BW357,Рабочий!BW382),CHOOSE(Рабочий!$C$19,Рабочий!V357,Рабочий!V382))="","",ROUND(CHOOSE(Рабочий!$AC$19,CHOOSE(Рабочий!$C$19,Рабочий!BW357,Рабочий!BW382),CHOOSE(Рабочий!$C$19,Рабочий!V357,Рабочий!V382))*(1+'1. Выбор РС'!$I$1)*CHOOSE(Рабочий!$H$19,Рабочий!$I$19,Рабочий!$I$20)*CHOOSE(Рабочий!$L$19,CHOOSE(Рабочий!$P$19,Рабочий!$Q$19,Рабочий!$Q$20,Рабочий!$Q$21),Рабочий!$M$20),0))</f>
        <v>578</v>
      </c>
      <c r="V35" s="272">
        <f>IF(CHOOSE(Рабочий!$AC$19,CHOOSE(Рабочий!$C$19,Рабочий!BX357,Рабочий!BX382),CHOOSE(Рабочий!$C$19,Рабочий!W357,Рабочий!W382))="","",ROUND(CHOOSE(Рабочий!$AC$19,CHOOSE(Рабочий!$C$19,Рабочий!BX357,Рабочий!BX382),CHOOSE(Рабочий!$C$19,Рабочий!W357,Рабочий!W382))*(1+'1. Выбор РС'!$I$1)*CHOOSE(Рабочий!$H$19,Рабочий!$I$19,Рабочий!$I$20)*CHOOSE(Рабочий!$L$19,CHOOSE(Рабочий!$P$19,Рабочий!$Q$19,Рабочий!$Q$20,Рабочий!$Q$21),Рабочий!$M$20),0))</f>
        <v>598</v>
      </c>
      <c r="W35" s="272">
        <f>IF(CHOOSE(Рабочий!$AC$19,CHOOSE(Рабочий!$C$19,Рабочий!BY357,Рабочий!BY382),CHOOSE(Рабочий!$C$19,Рабочий!X357,Рабочий!X382))="","",ROUND(CHOOSE(Рабочий!$AC$19,CHOOSE(Рабочий!$C$19,Рабочий!BY357,Рабочий!BY382),CHOOSE(Рабочий!$C$19,Рабочий!X357,Рабочий!X382))*(1+'1. Выбор РС'!$I$1)*CHOOSE(Рабочий!$H$19,Рабочий!$I$19,Рабочий!$I$20)*CHOOSE(Рабочий!$L$19,CHOOSE(Рабочий!$P$19,Рабочий!$Q$19,Рабочий!$Q$20,Рабочий!$Q$21),Рабочий!$M$20),0))</f>
        <v>610</v>
      </c>
      <c r="X35" s="272">
        <f>IF(CHOOSE(Рабочий!$AC$19,CHOOSE(Рабочий!$C$19,Рабочий!BZ357,Рабочий!BZ382),CHOOSE(Рабочий!$C$19,Рабочий!Y357,Рабочий!Y382))="","",ROUND(CHOOSE(Рабочий!$AC$19,CHOOSE(Рабочий!$C$19,Рабочий!BZ357,Рабочий!BZ382),CHOOSE(Рабочий!$C$19,Рабочий!Y357,Рабочий!Y382))*(1+'1. Выбор РС'!$I$1)*CHOOSE(Рабочий!$H$19,Рабочий!$I$19,Рабочий!$I$20)*CHOOSE(Рабочий!$L$19,CHOOSE(Рабочий!$P$19,Рабочий!$Q$19,Рабочий!$Q$20,Рабочий!$Q$21),Рабочий!$M$20),0))</f>
        <v>630</v>
      </c>
      <c r="Y35" s="272">
        <f>IF(CHOOSE(Рабочий!$AC$19,CHOOSE(Рабочий!$C$19,Рабочий!CA357,Рабочий!CA382),CHOOSE(Рабочий!$C$19,Рабочий!Z357,Рабочий!Z382))="","",ROUND(CHOOSE(Рабочий!$AC$19,CHOOSE(Рабочий!$C$19,Рабочий!CA357,Рабочий!CA382),CHOOSE(Рабочий!$C$19,Рабочий!Z357,Рабочий!Z382))*(1+'1. Выбор РС'!$I$1)*CHOOSE(Рабочий!$H$19,Рабочий!$I$19,Рабочий!$I$20)*CHOOSE(Рабочий!$L$19,CHOOSE(Рабочий!$P$19,Рабочий!$Q$19,Рабочий!$Q$20,Рабочий!$Q$21),Рабочий!$M$20),0))</f>
        <v>649</v>
      </c>
      <c r="Z35" s="272">
        <f>IF(CHOOSE(Рабочий!$AC$19,CHOOSE(Рабочий!$C$19,Рабочий!CB357,Рабочий!CB382),CHOOSE(Рабочий!$C$19,Рабочий!AA357,Рабочий!AA382))="","",ROUND(CHOOSE(Рабочий!$AC$19,CHOOSE(Рабочий!$C$19,Рабочий!CB357,Рабочий!CB382),CHOOSE(Рабочий!$C$19,Рабочий!AA357,Рабочий!AA382))*(1+'1. Выбор РС'!$I$1)*CHOOSE(Рабочий!$H$19,Рабочий!$I$19,Рабочий!$I$20)*CHOOSE(Рабочий!$L$19,CHOOSE(Рабочий!$P$19,Рабочий!$Q$19,Рабочий!$Q$20,Рабочий!$Q$21),Рабочий!$M$20),0))</f>
        <v>661</v>
      </c>
      <c r="AA35" s="272">
        <f>IF(CHOOSE(Рабочий!$AC$19,CHOOSE(Рабочий!$C$19,Рабочий!CC357,Рабочий!CC382),CHOOSE(Рабочий!$C$19,Рабочий!AB357,Рабочий!AB382))="","",ROUND(CHOOSE(Рабочий!$AC$19,CHOOSE(Рабочий!$C$19,Рабочий!CC357,Рабочий!CC382),CHOOSE(Рабочий!$C$19,Рабочий!AB357,Рабочий!AB382))*(1+'1. Выбор РС'!$I$1)*CHOOSE(Рабочий!$H$19,Рабочий!$I$19,Рабочий!$I$20)*CHOOSE(Рабочий!$L$19,CHOOSE(Рабочий!$P$19,Рабочий!$Q$19,Рабочий!$Q$20,Рабочий!$Q$21),Рабочий!$M$20),0))</f>
        <v>680</v>
      </c>
      <c r="AB35" s="272">
        <f>IF(CHOOSE(Рабочий!$AC$19,CHOOSE(Рабочий!$C$19,Рабочий!CD357,Рабочий!CD382),CHOOSE(Рабочий!$C$19,Рабочий!AC357,Рабочий!AC382))="","",ROUND(CHOOSE(Рабочий!$AC$19,CHOOSE(Рабочий!$C$19,Рабочий!CD357,Рабочий!CD382),CHOOSE(Рабочий!$C$19,Рабочий!AC357,Рабочий!AC382))*(1+'1. Выбор РС'!$I$1)*CHOOSE(Рабочий!$H$19,Рабочий!$I$19,Рабочий!$I$20)*CHOOSE(Рабочий!$L$19,CHOOSE(Рабочий!$P$19,Рабочий!$Q$19,Рабочий!$Q$20,Рабочий!$Q$21),Рабочий!$M$20),0))</f>
        <v>717</v>
      </c>
      <c r="AC35" s="272">
        <f>IF(CHOOSE(Рабочий!$AC$19,CHOOSE(Рабочий!$C$19,Рабочий!CE357,Рабочий!CE382),CHOOSE(Рабочий!$C$19,Рабочий!AD357,Рабочий!AD382))="","",ROUND(CHOOSE(Рабочий!$AC$19,CHOOSE(Рабочий!$C$19,Рабочий!CE357,Рабочий!CE382),CHOOSE(Рабочий!$C$19,Рабочий!AD357,Рабочий!AD382))*(1+'1. Выбор РС'!$I$1)*CHOOSE(Рабочий!$H$19,Рабочий!$I$19,Рабочий!$I$20)*CHOOSE(Рабочий!$L$19,CHOOSE(Рабочий!$P$19,Рабочий!$Q$19,Рабочий!$Q$20,Рабочий!$Q$21),Рабочий!$M$20),0))</f>
        <v>737</v>
      </c>
      <c r="AD35" s="272">
        <f>IF(CHOOSE(Рабочий!$AC$19,CHOOSE(Рабочий!$C$19,Рабочий!CF357,Рабочий!CF382),CHOOSE(Рабочий!$C$19,Рабочий!AE357,Рабочий!AE382))="","",ROUND(CHOOSE(Рабочий!$AC$19,CHOOSE(Рабочий!$C$19,Рабочий!CF357,Рабочий!CF382),CHOOSE(Рабочий!$C$19,Рабочий!AE357,Рабочий!AE382))*(1+'1. Выбор РС'!$I$1)*CHOOSE(Рабочий!$H$19,Рабочий!$I$19,Рабочий!$I$20)*CHOOSE(Рабочий!$L$19,CHOOSE(Рабочий!$P$19,Рабочий!$Q$19,Рабочий!$Q$20,Рабочий!$Q$21),Рабочий!$M$20),0))</f>
        <v>748</v>
      </c>
      <c r="AE35" s="272">
        <f>IF(CHOOSE(Рабочий!$AC$19,CHOOSE(Рабочий!$C$19,Рабочий!CG357,Рабочий!CG382),CHOOSE(Рабочий!$C$19,Рабочий!AF357,Рабочий!AF382))="","",ROUND(CHOOSE(Рабочий!$AC$19,CHOOSE(Рабочий!$C$19,Рабочий!CG357,Рабочий!CG382),CHOOSE(Рабочий!$C$19,Рабочий!AF357,Рабочий!AF382))*(1+'1. Выбор РС'!$I$1)*CHOOSE(Рабочий!$H$19,Рабочий!$I$19,Рабочий!$I$20)*CHOOSE(Рабочий!$L$19,CHOOSE(Рабочий!$P$19,Рабочий!$Q$19,Рабочий!$Q$20,Рабочий!$Q$21),Рабочий!$M$20),0))</f>
        <v>768</v>
      </c>
      <c r="AF35" s="272">
        <f>IF(CHOOSE(Рабочий!$AC$19,CHOOSE(Рабочий!$C$19,Рабочий!CH357,Рабочий!CH382),CHOOSE(Рабочий!$C$19,Рабочий!AG357,Рабочий!AG382))="","",ROUND(CHOOSE(Рабочий!$AC$19,CHOOSE(Рабочий!$C$19,Рабочий!CH357,Рабочий!CH382),CHOOSE(Рабочий!$C$19,Рабочий!AG357,Рабочий!AG382))*(1+'1. Выбор РС'!$I$1)*CHOOSE(Рабочий!$H$19,Рабочий!$I$19,Рабочий!$I$20)*CHOOSE(Рабочий!$L$19,CHOOSE(Рабочий!$P$19,Рабочий!$Q$19,Рабочий!$Q$20,Рабочий!$Q$21),Рабочий!$M$20),0))</f>
        <v>787</v>
      </c>
      <c r="AG35" s="272">
        <f>IF(CHOOSE(Рабочий!$AC$19,CHOOSE(Рабочий!$C$19,Рабочий!CI357,Рабочий!CI382),CHOOSE(Рабочий!$C$19,Рабочий!AH357,Рабочий!AH382))="","",ROUND(CHOOSE(Рабочий!$AC$19,CHOOSE(Рабочий!$C$19,Рабочий!CI357,Рабочий!CI382),CHOOSE(Рабочий!$C$19,Рабочий!AH357,Рабочий!AH382))*(1+'1. Выбор РС'!$I$1)*CHOOSE(Рабочий!$H$19,Рабочий!$I$19,Рабочий!$I$20)*CHOOSE(Рабочий!$L$19,CHOOSE(Рабочий!$P$19,Рабочий!$Q$19,Рабочий!$Q$20,Рабочий!$Q$21),Рабочий!$M$20),0))</f>
        <v>797</v>
      </c>
      <c r="AH35" s="272">
        <f>IF(CHOOSE(Рабочий!$AC$19,CHOOSE(Рабочий!$C$19,Рабочий!CJ357,Рабочий!CJ382),CHOOSE(Рабочий!$C$19,Рабочий!AI357,Рабочий!AI382))="","",ROUND(CHOOSE(Рабочий!$AC$19,CHOOSE(Рабочий!$C$19,Рабочий!CJ357,Рабочий!CJ382),CHOOSE(Рабочий!$C$19,Рабочий!AI357,Рабочий!AI382))*(1+'1. Выбор РС'!$I$1)*CHOOSE(Рабочий!$H$19,Рабочий!$I$19,Рабочий!$I$20)*CHOOSE(Рабочий!$L$19,CHOOSE(Рабочий!$P$19,Рабочий!$Q$19,Рабочий!$Q$20,Рабочий!$Q$21),Рабочий!$M$20),0))</f>
        <v>816</v>
      </c>
      <c r="AI35" s="272">
        <f>IF(CHOOSE(Рабочий!$AC$19,CHOOSE(Рабочий!$C$19,Рабочий!CK357,Рабочий!CK382),CHOOSE(Рабочий!$C$19,Рабочий!AJ357,Рабочий!AJ382))="","",ROUND(CHOOSE(Рабочий!$AC$19,CHOOSE(Рабочий!$C$19,Рабочий!CK357,Рабочий!CK382),CHOOSE(Рабочий!$C$19,Рабочий!AJ357,Рабочий!AJ382))*(1+'1. Выбор РС'!$I$1)*CHOOSE(Рабочий!$H$19,Рабочий!$I$19,Рабочий!$I$20)*CHOOSE(Рабочий!$L$19,CHOOSE(Рабочий!$P$19,Рабочий!$Q$19,Рабочий!$Q$20,Рабочий!$Q$21),Рабочий!$M$20),0))</f>
        <v>980</v>
      </c>
      <c r="AJ35" s="272">
        <f>IF(CHOOSE(Рабочий!$AC$19,CHOOSE(Рабочий!$C$19,Рабочий!CL357,Рабочий!CL382),CHOOSE(Рабочий!$C$19,Рабочий!AK357,Рабочий!AK382))="","",ROUND(CHOOSE(Рабочий!$AC$19,CHOOSE(Рабочий!$C$19,Рабочий!CL357,Рабочий!CL382),CHOOSE(Рабочий!$C$19,Рабочий!AK357,Рабочий!AK382))*(1+'1. Выбор РС'!$I$1)*CHOOSE(Рабочий!$H$19,Рабочий!$I$19,Рабочий!$I$20)*CHOOSE(Рабочий!$L$19,CHOOSE(Рабочий!$P$19,Рабочий!$Q$19,Рабочий!$Q$20,Рабочий!$Q$21),Рабочий!$M$20),0))</f>
        <v>993</v>
      </c>
      <c r="AK35" s="272">
        <f>IF(CHOOSE(Рабочий!$AC$19,CHOOSE(Рабочий!$C$19,Рабочий!CM357,Рабочий!CM382),CHOOSE(Рабочий!$C$19,Рабочий!AL357,Рабочий!AL382))="","",ROUND(CHOOSE(Рабочий!$AC$19,CHOOSE(Рабочий!$C$19,Рабочий!CM357,Рабочий!CM382),CHOOSE(Рабочий!$C$19,Рабочий!AL357,Рабочий!AL382))*(1+'1. Выбор РС'!$I$1)*CHOOSE(Рабочий!$H$19,Рабочий!$I$19,Рабочий!$I$20)*CHOOSE(Рабочий!$L$19,CHOOSE(Рабочий!$P$19,Рабочий!$Q$19,Рабочий!$Q$20,Рабочий!$Q$21),Рабочий!$M$20),0))</f>
        <v>1015</v>
      </c>
      <c r="AL35" s="272">
        <f>IF(CHOOSE(Рабочий!$AC$19,CHOOSE(Рабочий!$C$19,Рабочий!CN357,Рабочий!CN382),CHOOSE(Рабочий!$C$19,Рабочий!AM357,Рабочий!AM382))="","",ROUND(CHOOSE(Рабочий!$AC$19,CHOOSE(Рабочий!$C$19,Рабочий!CN357,Рабочий!CN382),CHOOSE(Рабочий!$C$19,Рабочий!AM357,Рабочий!AM382))*(1+'1. Выбор РС'!$I$1)*CHOOSE(Рабочий!$H$19,Рабочий!$I$19,Рабочий!$I$20)*CHOOSE(Рабочий!$L$19,CHOOSE(Рабочий!$P$19,Рабочий!$Q$19,Рабочий!$Q$20,Рабочий!$Q$21),Рабочий!$M$20),0))</f>
        <v>1038</v>
      </c>
      <c r="AM35" s="272">
        <f>IF(CHOOSE(Рабочий!$AC$19,CHOOSE(Рабочий!$C$19,Рабочий!CO357,Рабочий!CO382),CHOOSE(Рабочий!$C$19,Рабочий!AN357,Рабочий!AN382))="","",ROUND(CHOOSE(Рабочий!$AC$19,CHOOSE(Рабочий!$C$19,Рабочий!CO357,Рабочий!CO382),CHOOSE(Рабочий!$C$19,Рабочий!AN357,Рабочий!AN382))*(1+'1. Выбор РС'!$I$1)*CHOOSE(Рабочий!$H$19,Рабочий!$I$19,Рабочий!$I$20)*CHOOSE(Рабочий!$L$19,CHOOSE(Рабочий!$P$19,Рабочий!$Q$19,Рабочий!$Q$20,Рабочий!$Q$21),Рабочий!$M$20),0))</f>
        <v>1060</v>
      </c>
      <c r="AN35" s="272">
        <f>IF(CHOOSE(Рабочий!$AC$19,CHOOSE(Рабочий!$C$19,Рабочий!CP357,Рабочий!CP382),CHOOSE(Рабочий!$C$19,Рабочий!AO357,Рабочий!AO382))="","",ROUND(CHOOSE(Рабочий!$AC$19,CHOOSE(Рабочий!$C$19,Рабочий!CP357,Рабочий!CP382),CHOOSE(Рабочий!$C$19,Рабочий!AO357,Рабочий!AO382))*(1+'1. Выбор РС'!$I$1)*CHOOSE(Рабочий!$H$19,Рабочий!$I$19,Рабочий!$I$20)*CHOOSE(Рабочий!$L$19,CHOOSE(Рабочий!$P$19,Рабочий!$Q$19,Рабочий!$Q$20,Рабочий!$Q$21),Рабочий!$M$20),0))</f>
        <v>1071</v>
      </c>
      <c r="AO35" s="272">
        <f>IF(CHOOSE(Рабочий!$AC$19,CHOOSE(Рабочий!$C$19,Рабочий!CQ357,Рабочий!CQ382),CHOOSE(Рабочий!$C$19,Рабочий!AP357,Рабочий!AP382))="","",ROUND(CHOOSE(Рабочий!$AC$19,CHOOSE(Рабочий!$C$19,Рабочий!CQ357,Рабочий!CQ382),CHOOSE(Рабочий!$C$19,Рабочий!AP357,Рабочий!AP382))*(1+'1. Выбор РС'!$I$1)*CHOOSE(Рабочий!$H$19,Рабочий!$I$19,Рабочий!$I$20)*CHOOSE(Рабочий!$L$19,CHOOSE(Рабочий!$P$19,Рабочий!$Q$19,Рабочий!$Q$20,Рабочий!$Q$21),Рабочий!$M$20),0))</f>
        <v>1094</v>
      </c>
      <c r="AP35" s="272">
        <f>IF(CHOOSE(Рабочий!$AC$19,CHOOSE(Рабочий!$C$19,Рабочий!CR357,Рабочий!CR382),CHOOSE(Рабочий!$C$19,Рабочий!AQ357,Рабочий!AQ382))="","",ROUND(CHOOSE(Рабочий!$AC$19,CHOOSE(Рабочий!$C$19,Рабочий!CR357,Рабочий!CR382),CHOOSE(Рабочий!$C$19,Рабочий!AQ357,Рабочий!AQ382))*(1+'1. Выбор РС'!$I$1)*CHOOSE(Рабочий!$H$19,Рабочий!$I$19,Рабочий!$I$20)*CHOOSE(Рабочий!$L$19,CHOOSE(Рабочий!$P$19,Рабочий!$Q$19,Рабочий!$Q$20,Рабочий!$Q$21),Рабочий!$M$20),0))</f>
        <v>1116</v>
      </c>
      <c r="AQ35" s="272">
        <f>IF(CHOOSE(Рабочий!$AC$19,CHOOSE(Рабочий!$C$19,Рабочий!CS357,Рабочий!CS382),CHOOSE(Рабочий!$C$19,Рабочий!AR357,Рабочий!AR382))="","",ROUND(CHOOSE(Рабочий!$AC$19,CHOOSE(Рабочий!$C$19,Рабочий!CS357,Рабочий!CS382),CHOOSE(Рабочий!$C$19,Рабочий!AR357,Рабочий!AR382))*(1+'1. Выбор РС'!$I$1)*CHOOSE(Рабочий!$H$19,Рабочий!$I$19,Рабочий!$I$20)*CHOOSE(Рабочий!$L$19,CHOOSE(Рабочий!$P$19,Рабочий!$Q$19,Рабочий!$Q$20,Рабочий!$Q$21),Рабочий!$M$20),0))</f>
        <v>1138</v>
      </c>
      <c r="AR35" s="272">
        <f>IF(CHOOSE(Рабочий!$AC$19,CHOOSE(Рабочий!$C$19,Рабочий!CT357,Рабочий!CT382),CHOOSE(Рабочий!$C$19,Рабочий!AS357,Рабочий!AS382))="","",ROUND(CHOOSE(Рабочий!$AC$19,CHOOSE(Рабочий!$C$19,Рабочий!CT357,Рабочий!CT382),CHOOSE(Рабочий!$C$19,Рабочий!AS357,Рабочий!AS382))*(1+'1. Выбор РС'!$I$1)*CHOOSE(Рабочий!$H$19,Рабочий!$I$19,Рабочий!$I$20)*CHOOSE(Рабочий!$L$19,CHOOSE(Рабочий!$P$19,Рабочий!$Q$19,Рабочий!$Q$20,Рабочий!$Q$21),Рабочий!$M$20),0))</f>
        <v>1161</v>
      </c>
      <c r="AS35" s="272">
        <f>IF(CHOOSE(Рабочий!$AC$19,CHOOSE(Рабочий!$C$19,Рабочий!CU357,Рабочий!CU382),CHOOSE(Рабочий!$C$19,Рабочий!AT357,Рабочий!AT382))="","",ROUND(CHOOSE(Рабочий!$AC$19,CHOOSE(Рабочий!$C$19,Рабочий!CU357,Рабочий!CU382),CHOOSE(Рабочий!$C$19,Рабочий!AT357,Рабочий!AT382))*(1+'1. Выбор РС'!$I$1)*CHOOSE(Рабочий!$H$19,Рабочий!$I$19,Рабочий!$I$20)*CHOOSE(Рабочий!$L$19,CHOOSE(Рабочий!$P$19,Рабочий!$Q$19,Рабочий!$Q$20,Рабочий!$Q$21),Рабочий!$M$20),0))</f>
        <v>1170</v>
      </c>
      <c r="AT35" s="272">
        <f>IF(CHOOSE(Рабочий!$AC$19,CHOOSE(Рабочий!$C$19,Рабочий!CV357,Рабочий!CV382),CHOOSE(Рабочий!$C$19,Рабочий!AU357,Рабочий!AU382))="","",ROUND(CHOOSE(Рабочий!$AC$19,CHOOSE(Рабочий!$C$19,Рабочий!CV357,Рабочий!CV382),CHOOSE(Рабочий!$C$19,Рабочий!AU357,Рабочий!AU382))*(1+'1. Выбор РС'!$I$1)*CHOOSE(Рабочий!$H$19,Рабочий!$I$19,Рабочий!$I$20)*CHOOSE(Рабочий!$L$19,CHOOSE(Рабочий!$P$19,Рабочий!$Q$19,Рабочий!$Q$20,Рабочий!$Q$21),Рабочий!$M$20),0))</f>
        <v>1192</v>
      </c>
      <c r="AU35" s="272">
        <f>IF(CHOOSE(Рабочий!$AC$19,CHOOSE(Рабочий!$C$19,Рабочий!CW357,Рабочий!CW382),CHOOSE(Рабочий!$C$19,Рабочий!AV357,Рабочий!AV382))="","",ROUND(CHOOSE(Рабочий!$AC$19,CHOOSE(Рабочий!$C$19,Рабочий!CW357,Рабочий!CW382),CHOOSE(Рабочий!$C$19,Рабочий!AV357,Рабочий!AV382))*(1+'1. Выбор РС'!$I$1)*CHOOSE(Рабочий!$H$19,Рабочий!$I$19,Рабочий!$I$20)*CHOOSE(Рабочий!$L$19,CHOOSE(Рабочий!$P$19,Рабочий!$Q$19,Рабочий!$Q$20,Рабочий!$Q$21),Рабочий!$M$20),0))</f>
        <v>1214</v>
      </c>
      <c r="AV35" s="272">
        <f>IF(CHOOSE(Рабочий!$AC$19,CHOOSE(Рабочий!$C$19,Рабочий!CX357,Рабочий!CX382),CHOOSE(Рабочий!$C$19,Рабочий!AW357,Рабочий!AW382))="","",ROUND(CHOOSE(Рабочий!$AC$19,CHOOSE(Рабочий!$C$19,Рабочий!CX357,Рабочий!CX382),CHOOSE(Рабочий!$C$19,Рабочий!AW357,Рабочий!AW382))*(1+'1. Выбор РС'!$I$1)*CHOOSE(Рабочий!$H$19,Рабочий!$I$19,Рабочий!$I$20)*CHOOSE(Рабочий!$L$19,CHOOSE(Рабочий!$P$19,Рабочий!$Q$19,Рабочий!$Q$20,Рабочий!$Q$21),Рабочий!$M$20),0))</f>
        <v>1236</v>
      </c>
      <c r="AW35" s="272">
        <f>IF(CHOOSE(Рабочий!$AC$19,CHOOSE(Рабочий!$C$19,Рабочий!CY357,Рабочий!CY382),CHOOSE(Рабочий!$C$19,Рабочий!AX357,Рабочий!AX382))="","",ROUND(CHOOSE(Рабочий!$AC$19,CHOOSE(Рабочий!$C$19,Рабочий!CY357,Рабочий!CY382),CHOOSE(Рабочий!$C$19,Рабочий!AX357,Рабочий!AX382))*(1+'1. Выбор РС'!$I$1)*CHOOSE(Рабочий!$H$19,Рабочий!$I$19,Рабочий!$I$20)*CHOOSE(Рабочий!$L$19,CHOOSE(Рабочий!$P$19,Рабочий!$Q$19,Рабочий!$Q$20,Рабочий!$Q$21),Рабочий!$M$20),0))</f>
        <v>1259</v>
      </c>
      <c r="AX35" s="272">
        <f>IF(CHOOSE(Рабочий!$AC$19,CHOOSE(Рабочий!$C$19,Рабочий!CZ357,Рабочий!CZ382),CHOOSE(Рабочий!$C$19,Рабочий!AY357,Рабочий!AY382))="","",ROUND(CHOOSE(Рабочий!$AC$19,CHOOSE(Рабочий!$C$19,Рабочий!CZ357,Рабочий!CZ382),CHOOSE(Рабочий!$C$19,Рабочий!AY357,Рабочий!AY382))*(1+'1. Выбор РС'!$I$1)*CHOOSE(Рабочий!$H$19,Рабочий!$I$19,Рабочий!$I$20)*CHOOSE(Рабочий!$L$19,CHOOSE(Рабочий!$P$19,Рабочий!$Q$19,Рабочий!$Q$20,Рабочий!$Q$21),Рабочий!$M$20),0))</f>
        <v>1281</v>
      </c>
      <c r="AY35" s="272">
        <f>IF(CHOOSE(Рабочий!$AC$19,CHOOSE(Рабочий!$C$19,Рабочий!DA357,Рабочий!DA382),CHOOSE(Рабочий!$C$19,Рабочий!AZ357,Рабочий!AZ382))="","",ROUND(CHOOSE(Рабочий!$AC$19,CHOOSE(Рабочий!$C$19,Рабочий!DA357,Рабочий!DA382),CHOOSE(Рабочий!$C$19,Рабочий!AZ357,Рабочий!AZ382))*(1+'1. Выбор РС'!$I$1)*CHOOSE(Рабочий!$H$19,Рабочий!$I$19,Рабочий!$I$20)*CHOOSE(Рабочий!$L$19,CHOOSE(Рабочий!$P$19,Рабочий!$Q$19,Рабочий!$Q$20,Рабочий!$Q$21),Рабочий!$M$20),0))</f>
        <v>1289</v>
      </c>
      <c r="AZ35" s="272">
        <f>IF(CHOOSE(Рабочий!$AC$19,CHOOSE(Рабочий!$C$19,Рабочий!DB357,Рабочий!DB382),CHOOSE(Рабочий!$C$19,Рабочий!BA357,Рабочий!BA382))="","",ROUND(CHOOSE(Рабочий!$AC$19,CHOOSE(Рабочий!$C$19,Рабочий!DB357,Рабочий!DB382),CHOOSE(Рабочий!$C$19,Рабочий!BA357,Рабочий!BA382))*(1+'1. Выбор РС'!$I$1)*CHOOSE(Рабочий!$H$19,Рабочий!$I$19,Рабочий!$I$20)*CHOOSE(Рабочий!$L$19,CHOOSE(Рабочий!$P$19,Рабочий!$Q$19,Рабочий!$Q$20,Рабочий!$Q$21),Рабочий!$M$20),0))</f>
        <v>1310</v>
      </c>
      <c r="BA35" s="210"/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1"/>
      <c r="BN35" s="211"/>
      <c r="BO35" s="211"/>
      <c r="BP35" s="211"/>
      <c r="BQ35" s="211"/>
      <c r="BR35" s="211"/>
    </row>
    <row r="36" spans="1:70" s="193" customFormat="1">
      <c r="A36" s="212">
        <v>2500</v>
      </c>
      <c r="B36" s="272">
        <f>IF(CHOOSE(Рабочий!$AC$19,CHOOSE(Рабочий!$C$19,Рабочий!BD358,Рабочий!BD383),CHOOSE(Рабочий!$C$19,Рабочий!C358,Рабочий!C383))="","",ROUND(CHOOSE(Рабочий!$AC$19,CHOOSE(Рабочий!$C$19,Рабочий!BD358,Рабочий!BD383),CHOOSE(Рабочий!$C$19,Рабочий!C358,Рабочий!C383))*(1+'1. Выбор РС'!$I$1)*CHOOSE(Рабочий!$H$19,Рабочий!$I$19,Рабочий!$I$20)*CHOOSE(Рабочий!$L$19,CHOOSE(Рабочий!$P$19,Рабочий!$Q$19,Рабочий!$Q$20,Рабочий!$Q$21),Рабочий!$M$20),0))</f>
        <v>275</v>
      </c>
      <c r="C36" s="272">
        <f>IF(CHOOSE(Рабочий!$AC$19,CHOOSE(Рабочий!$C$19,Рабочий!BE358,Рабочий!BE383),CHOOSE(Рабочий!$C$19,Рабочий!D358,Рабочий!D383))="","",ROUND(CHOOSE(Рабочий!$AC$19,CHOOSE(Рабочий!$C$19,Рабочий!BE358,Рабочий!BE383),CHOOSE(Рабочий!$C$19,Рабочий!D358,Рабочий!D383))*(1+'1. Выбор РС'!$I$1)*CHOOSE(Рабочий!$H$19,Рабочий!$I$19,Рабочий!$I$20)*CHOOSE(Рабочий!$L$19,CHOOSE(Рабочий!$P$19,Рабочий!$Q$19,Рабочий!$Q$20,Рабочий!$Q$21),Рабочий!$M$20),0))</f>
        <v>292</v>
      </c>
      <c r="D36" s="272">
        <f>IF(CHOOSE(Рабочий!$AC$19,CHOOSE(Рабочий!$C$19,Рабочий!BF358,Рабочий!BF383),CHOOSE(Рабочий!$C$19,Рабочий!E358,Рабочий!E383))="","",ROUND(CHOOSE(Рабочий!$AC$19,CHOOSE(Рабочий!$C$19,Рабочий!BF358,Рабочий!BF383),CHOOSE(Рабочий!$C$19,Рабочий!E358,Рабочий!E383))*(1+'1. Выбор РС'!$I$1)*CHOOSE(Рабочий!$H$19,Рабочий!$I$19,Рабочий!$I$20)*CHOOSE(Рабочий!$L$19,CHOOSE(Рабочий!$P$19,Рабочий!$Q$19,Рабочий!$Q$20,Рабочий!$Q$21),Рабочий!$M$20),0))</f>
        <v>309</v>
      </c>
      <c r="E36" s="272">
        <f>IF(CHOOSE(Рабочий!$AC$19,CHOOSE(Рабочий!$C$19,Рабочий!BG358,Рабочий!BG383),CHOOSE(Рабочий!$C$19,Рабочий!F358,Рабочий!F383))="","",ROUND(CHOOSE(Рабочий!$AC$19,CHOOSE(Рабочий!$C$19,Рабочий!BG358,Рабочий!BG383),CHOOSE(Рабочий!$C$19,Рабочий!F358,Рабочий!F383))*(1+'1. Выбор РС'!$I$1)*CHOOSE(Рабочий!$H$19,Рабочий!$I$19,Рабочий!$I$20)*CHOOSE(Рабочий!$L$19,CHOOSE(Рабочий!$P$19,Рабочий!$Q$19,Рабочий!$Q$20,Рабочий!$Q$21),Рабочий!$M$20),0))</f>
        <v>325</v>
      </c>
      <c r="F36" s="272">
        <f>IF(CHOOSE(Рабочий!$AC$19,CHOOSE(Рабочий!$C$19,Рабочий!BH358,Рабочий!BH383),CHOOSE(Рабочий!$C$19,Рабочий!G358,Рабочий!G383))="","",ROUND(CHOOSE(Рабочий!$AC$19,CHOOSE(Рабочий!$C$19,Рабочий!BH358,Рабочий!BH383),CHOOSE(Рабочий!$C$19,Рабочий!G358,Рабочий!G383))*(1+'1. Выбор РС'!$I$1)*CHOOSE(Рабочий!$H$19,Рабочий!$I$19,Рабочий!$I$20)*CHOOSE(Рабочий!$L$19,CHOOSE(Рабочий!$P$19,Рабочий!$Q$19,Рабочий!$Q$20,Рабочий!$Q$21),Рабочий!$M$20),0))</f>
        <v>340</v>
      </c>
      <c r="G36" s="272">
        <f>IF(CHOOSE(Рабочий!$AC$19,CHOOSE(Рабочий!$C$19,Рабочий!BI358,Рабочий!BI383),CHOOSE(Рабочий!$C$19,Рабочий!H358,Рабочий!H383))="","",ROUND(CHOOSE(Рабочий!$AC$19,CHOOSE(Рабочий!$C$19,Рабочий!BI358,Рабочий!BI383),CHOOSE(Рабочий!$C$19,Рабочий!H358,Рабочий!H383))*(1+'1. Выбор РС'!$I$1)*CHOOSE(Рабочий!$H$19,Рабочий!$I$19,Рабочий!$I$20)*CHOOSE(Рабочий!$L$19,CHOOSE(Рабочий!$P$19,Рабочий!$Q$19,Рабочий!$Q$20,Рабочий!$Q$21),Рабочий!$M$20),0))</f>
        <v>356</v>
      </c>
      <c r="H36" s="272">
        <f>IF(CHOOSE(Рабочий!$AC$19,CHOOSE(Рабочий!$C$19,Рабочий!BJ358,Рабочий!BJ383),CHOOSE(Рабочий!$C$19,Рабочий!I358,Рабочий!I383))="","",ROUND(CHOOSE(Рабочий!$AC$19,CHOOSE(Рабочий!$C$19,Рабочий!BJ358,Рабочий!BJ383),CHOOSE(Рабочий!$C$19,Рабочий!I358,Рабочий!I383))*(1+'1. Выбор РС'!$I$1)*CHOOSE(Рабочий!$H$19,Рабочий!$I$19,Рабочий!$I$20)*CHOOSE(Рабочий!$L$19,CHOOSE(Рабочий!$P$19,Рабочий!$Q$19,Рабочий!$Q$20,Рабочий!$Q$21),Рабочий!$M$20),0))</f>
        <v>376</v>
      </c>
      <c r="I36" s="272">
        <f>IF(CHOOSE(Рабочий!$AC$19,CHOOSE(Рабочий!$C$19,Рабочий!BK358,Рабочий!BK383),CHOOSE(Рабочий!$C$19,Рабочий!J358,Рабочий!J383))="","",ROUND(CHOOSE(Рабочий!$AC$19,CHOOSE(Рабочий!$C$19,Рабочий!BK358,Рабочий!BK383),CHOOSE(Рабочий!$C$19,Рабочий!J358,Рабочий!J383))*(1+'1. Выбор РС'!$I$1)*CHOOSE(Рабочий!$H$19,Рабочий!$I$19,Рабочий!$I$20)*CHOOSE(Рабочий!$L$19,CHOOSE(Рабочий!$P$19,Рабочий!$Q$19,Рабочий!$Q$20,Рабочий!$Q$21),Рабочий!$M$20),0))</f>
        <v>391</v>
      </c>
      <c r="J36" s="272">
        <f>IF(CHOOSE(Рабочий!$AC$19,CHOOSE(Рабочий!$C$19,Рабочий!BL358,Рабочий!BL383),CHOOSE(Рабочий!$C$19,Рабочий!K358,Рабочий!K383))="","",ROUND(CHOOSE(Рабочий!$AC$19,CHOOSE(Рабочий!$C$19,Рабочий!BL358,Рабочий!BL383),CHOOSE(Рабочий!$C$19,Рабочий!K358,Рабочий!K383))*(1+'1. Выбор РС'!$I$1)*CHOOSE(Рабочий!$H$19,Рабочий!$I$19,Рабочий!$I$20)*CHOOSE(Рабочий!$L$19,CHOOSE(Рабочий!$P$19,Рабочий!$Q$19,Рабочий!$Q$20,Рабочий!$Q$21),Рабочий!$M$20),0))</f>
        <v>410</v>
      </c>
      <c r="K36" s="272">
        <f>IF(CHOOSE(Рабочий!$AC$19,CHOOSE(Рабочий!$C$19,Рабочий!BM358,Рабочий!BM383),CHOOSE(Рабочий!$C$19,Рабочий!L358,Рабочий!L383))="","",ROUND(CHOOSE(Рабочий!$AC$19,CHOOSE(Рабочий!$C$19,Рабочий!BM358,Рабочий!BM383),CHOOSE(Рабочий!$C$19,Рабочий!L358,Рабочий!L383))*(1+'1. Выбор РС'!$I$1)*CHOOSE(Рабочий!$H$19,Рабочий!$I$19,Рабочий!$I$20)*CHOOSE(Рабочий!$L$19,CHOOSE(Рабочий!$P$19,Рабочий!$Q$19,Рабочий!$Q$20,Рабочий!$Q$21),Рабочий!$M$20),0))</f>
        <v>423</v>
      </c>
      <c r="L36" s="272">
        <f>IF(CHOOSE(Рабочий!$AC$19,CHOOSE(Рабочий!$C$19,Рабочий!BN358,Рабочий!BN383),CHOOSE(Рабочий!$C$19,Рабочий!M358,Рабочий!M383))="","",ROUND(CHOOSE(Рабочий!$AC$19,CHOOSE(Рабочий!$C$19,Рабочий!BN358,Рабочий!BN383),CHOOSE(Рабочий!$C$19,Рабочий!M358,Рабочий!M383))*(1+'1. Выбор РС'!$I$1)*CHOOSE(Рабочий!$H$19,Рабочий!$I$19,Рабочий!$I$20)*CHOOSE(Рабочий!$L$19,CHOOSE(Рабочий!$P$19,Рабочий!$Q$19,Рабочий!$Q$20,Рабочий!$Q$21),Рабочий!$M$20),0))</f>
        <v>440</v>
      </c>
      <c r="M36" s="272">
        <f>IF(CHOOSE(Рабочий!$AC$19,CHOOSE(Рабочий!$C$19,Рабочий!BO358,Рабочий!BO383),CHOOSE(Рабочий!$C$19,Рабочий!N358,Рабочий!N383))="","",ROUND(CHOOSE(Рабочий!$AC$19,CHOOSE(Рабочий!$C$19,Рабочий!BO358,Рабочий!BO383),CHOOSE(Рабочий!$C$19,Рабочий!N358,Рабочий!N383))*(1+'1. Выбор РС'!$I$1)*CHOOSE(Рабочий!$H$19,Рабочий!$I$19,Рабочий!$I$20)*CHOOSE(Рабочий!$L$19,CHOOSE(Рабочий!$P$19,Рабочий!$Q$19,Рабочий!$Q$20,Рабочий!$Q$21),Рабочий!$M$20),0))</f>
        <v>457</v>
      </c>
      <c r="N36" s="272">
        <f>IF(CHOOSE(Рабочий!$AC$19,CHOOSE(Рабочий!$C$19,Рабочий!BP358,Рабочий!BP383),CHOOSE(Рабочий!$C$19,Рабочий!O358,Рабочий!O383))="","",ROUND(CHOOSE(Рабочий!$AC$19,CHOOSE(Рабочий!$C$19,Рабочий!BP358,Рабочий!BP383),CHOOSE(Рабочий!$C$19,Рабочий!O358,Рабочий!O383))*(1+'1. Выбор РС'!$I$1)*CHOOSE(Рабочий!$H$19,Рабочий!$I$19,Рабочий!$I$20)*CHOOSE(Рабочий!$L$19,CHOOSE(Рабочий!$P$19,Рабочий!$Q$19,Рабочий!$Q$20,Рабочий!$Q$21),Рабочий!$M$20),0))</f>
        <v>479</v>
      </c>
      <c r="O36" s="272">
        <f>IF(CHOOSE(Рабочий!$AC$19,CHOOSE(Рабочий!$C$19,Рабочий!BQ358,Рабочий!BQ383),CHOOSE(Рабочий!$C$19,Рабочий!P358,Рабочий!P383))="","",ROUND(CHOOSE(Рабочий!$AC$19,CHOOSE(Рабочий!$C$19,Рабочий!BQ358,Рабочий!BQ383),CHOOSE(Рабочий!$C$19,Рабочий!P358,Рабочий!P383))*(1+'1. Выбор РС'!$I$1)*CHOOSE(Рабочий!$H$19,Рабочий!$I$19,Рабочий!$I$20)*CHOOSE(Рабочий!$L$19,CHOOSE(Рабочий!$P$19,Рабочий!$Q$19,Рабочий!$Q$20,Рабочий!$Q$21),Рабочий!$M$20),0))</f>
        <v>495</v>
      </c>
      <c r="P36" s="272">
        <f>IF(CHOOSE(Рабочий!$AC$19,CHOOSE(Рабочий!$C$19,Рабочий!BR358,Рабочий!BR383),CHOOSE(Рабочий!$C$19,Рабочий!Q358,Рабочий!Q383))="","",ROUND(CHOOSE(Рабочий!$AC$19,CHOOSE(Рабочий!$C$19,Рабочий!BR358,Рабочий!BR383),CHOOSE(Рабочий!$C$19,Рабочий!Q358,Рабочий!Q383))*(1+'1. Выбор РС'!$I$1)*CHOOSE(Рабочий!$H$19,Рабочий!$I$19,Рабочий!$I$20)*CHOOSE(Рабочий!$L$19,CHOOSE(Рабочий!$P$19,Рабочий!$Q$19,Рабочий!$Q$20,Рабочий!$Q$21),Рабочий!$M$20),0))</f>
        <v>510</v>
      </c>
      <c r="Q36" s="272">
        <f>IF(CHOOSE(Рабочий!$AC$19,CHOOSE(Рабочий!$C$19,Рабочий!BS358,Рабочий!BS383),CHOOSE(Рабочий!$C$19,Рабочий!R358,Рабочий!R383))="","",ROUND(CHOOSE(Рабочий!$AC$19,CHOOSE(Рабочий!$C$19,Рабочий!BS358,Рабочий!BS383),CHOOSE(Рабочий!$C$19,Рабочий!R358,Рабочий!R383))*(1+'1. Выбор РС'!$I$1)*CHOOSE(Рабочий!$H$19,Рабочий!$I$19,Рабочий!$I$20)*CHOOSE(Рабочий!$L$19,CHOOSE(Рабочий!$P$19,Рабочий!$Q$19,Рабочий!$Q$20,Рабочий!$Q$21),Рабочий!$M$20),0))</f>
        <v>525</v>
      </c>
      <c r="R36" s="272">
        <f>IF(CHOOSE(Рабочий!$AC$19,CHOOSE(Рабочий!$C$19,Рабочий!BT358,Рабочий!BT383),CHOOSE(Рабочий!$C$19,Рабочий!S358,Рабочий!S383))="","",ROUND(CHOOSE(Рабочий!$AC$19,CHOOSE(Рабочий!$C$19,Рабочий!BT358,Рабочий!BT383),CHOOSE(Рабочий!$C$19,Рабочий!S358,Рабочий!S383))*(1+'1. Выбор РС'!$I$1)*CHOOSE(Рабочий!$H$19,Рабочий!$I$19,Рабочий!$I$20)*CHOOSE(Рабочий!$L$19,CHOOSE(Рабочий!$P$19,Рабочий!$Q$19,Рабочий!$Q$20,Рабочий!$Q$21),Рабочий!$M$20),0))</f>
        <v>546</v>
      </c>
      <c r="S36" s="272">
        <f>IF(CHOOSE(Рабочий!$AC$19,CHOOSE(Рабочий!$C$19,Рабочий!BU358,Рабочий!BU383),CHOOSE(Рабочий!$C$19,Рабочий!T358,Рабочий!T383))="","",ROUND(CHOOSE(Рабочий!$AC$19,CHOOSE(Рабочий!$C$19,Рабочий!BU358,Рабочий!BU383),CHOOSE(Рабочий!$C$19,Рабочий!T358,Рабочий!T383))*(1+'1. Выбор РС'!$I$1)*CHOOSE(Рабочий!$H$19,Рабочий!$I$19,Рабочий!$I$20)*CHOOSE(Рабочий!$L$19,CHOOSE(Рабочий!$P$19,Рабочий!$Q$19,Рабочий!$Q$20,Рабочий!$Q$21),Рабочий!$M$20),0))</f>
        <v>560</v>
      </c>
      <c r="T36" s="272">
        <f>IF(CHOOSE(Рабочий!$AC$19,CHOOSE(Рабочий!$C$19,Рабочий!BV358,Рабочий!BV383),CHOOSE(Рабочий!$C$19,Рабочий!U358,Рабочий!U383))="","",ROUND(CHOOSE(Рабочий!$AC$19,CHOOSE(Рабочий!$C$19,Рабочий!BV358,Рабочий!BV383),CHOOSE(Рабочий!$C$19,Рабочий!U358,Рабочий!U383))*(1+'1. Выбор РС'!$I$1)*CHOOSE(Рабочий!$H$19,Рабочий!$I$19,Рабочий!$I$20)*CHOOSE(Рабочий!$L$19,CHOOSE(Рабочий!$P$19,Рабочий!$Q$19,Рабочий!$Q$20,Рабочий!$Q$21),Рабочий!$M$20),0))</f>
        <v>574</v>
      </c>
      <c r="U36" s="272">
        <f>IF(CHOOSE(Рабочий!$AC$19,CHOOSE(Рабочий!$C$19,Рабочий!BW358,Рабочий!BW383),CHOOSE(Рабочий!$C$19,Рабочий!V358,Рабочий!V383))="","",ROUND(CHOOSE(Рабочий!$AC$19,CHOOSE(Рабочий!$C$19,Рабочий!BW358,Рабочий!BW383),CHOOSE(Рабочий!$C$19,Рабочий!V358,Рабочий!V383))*(1+'1. Выбор РС'!$I$1)*CHOOSE(Рабочий!$H$19,Рабочий!$I$19,Рабочий!$I$20)*CHOOSE(Рабочий!$L$19,CHOOSE(Рабочий!$P$19,Рабочий!$Q$19,Рабочий!$Q$20,Рабочий!$Q$21),Рабочий!$M$20),0))</f>
        <v>595</v>
      </c>
      <c r="V36" s="272">
        <f>IF(CHOOSE(Рабочий!$AC$19,CHOOSE(Рабочий!$C$19,Рабочий!BX358,Рабочий!BX383),CHOOSE(Рабочий!$C$19,Рабочий!W358,Рабочий!W383))="","",ROUND(CHOOSE(Рабочий!$AC$19,CHOOSE(Рабочий!$C$19,Рабочий!BX358,Рабочий!BX383),CHOOSE(Рабочий!$C$19,Рабочий!W358,Рабочий!W383))*(1+'1. Выбор РС'!$I$1)*CHOOSE(Рабочий!$H$19,Рабочий!$I$19,Рабочий!$I$20)*CHOOSE(Рабочий!$L$19,CHOOSE(Рабочий!$P$19,Рабочий!$Q$19,Рабочий!$Q$20,Рабочий!$Q$21),Рабочий!$M$20),0))</f>
        <v>608</v>
      </c>
      <c r="W36" s="272">
        <f>IF(CHOOSE(Рабочий!$AC$19,CHOOSE(Рабочий!$C$19,Рабочий!BY358,Рабочий!BY383),CHOOSE(Рабочий!$C$19,Рабочий!X358,Рабочий!X383))="","",ROUND(CHOOSE(Рабочий!$AC$19,CHOOSE(Рабочий!$C$19,Рабочий!BY358,Рабочий!BY383),CHOOSE(Рабочий!$C$19,Рабочий!X358,Рабочий!X383))*(1+'1. Выбор РС'!$I$1)*CHOOSE(Рабочий!$H$19,Рабочий!$I$19,Рабочий!$I$20)*CHOOSE(Рабочий!$L$19,CHOOSE(Рабочий!$P$19,Рабочий!$Q$19,Рабочий!$Q$20,Рабочий!$Q$21),Рабочий!$M$20),0))</f>
        <v>628</v>
      </c>
      <c r="X36" s="272">
        <f>IF(CHOOSE(Рабочий!$AC$19,CHOOSE(Рабочий!$C$19,Рабочий!BZ358,Рабочий!BZ383),CHOOSE(Рабочий!$C$19,Рабочий!Y358,Рабочий!Y383))="","",ROUND(CHOOSE(Рабочий!$AC$19,CHOOSE(Рабочий!$C$19,Рабочий!BZ358,Рабочий!BZ383),CHOOSE(Рабочий!$C$19,Рабочий!Y358,Рабочий!Y383))*(1+'1. Выбор РС'!$I$1)*CHOOSE(Рабочий!$H$19,Рабочий!$I$19,Рабочий!$I$20)*CHOOSE(Рабочий!$L$19,CHOOSE(Рабочий!$P$19,Рабочий!$Q$19,Рабочий!$Q$20,Рабочий!$Q$21),Рабочий!$M$20),0))</f>
        <v>640</v>
      </c>
      <c r="Y36" s="272">
        <f>IF(CHOOSE(Рабочий!$AC$19,CHOOSE(Рабочий!$C$19,Рабочий!CA358,Рабочий!CA383),CHOOSE(Рабочий!$C$19,Рабочий!Z358,Рабочий!Z383))="","",ROUND(CHOOSE(Рабочий!$AC$19,CHOOSE(Рабочий!$C$19,Рабочий!CA358,Рабочий!CA383),CHOOSE(Рабочий!$C$19,Рабочий!Z358,Рабочий!Z383))*(1+'1. Выбор РС'!$I$1)*CHOOSE(Рабочий!$H$19,Рабочий!$I$19,Рабочий!$I$20)*CHOOSE(Рабочий!$L$19,CHOOSE(Рабочий!$P$19,Рабочий!$Q$19,Рабочий!$Q$20,Рабочий!$Q$21),Рабочий!$M$20),0))</f>
        <v>660</v>
      </c>
      <c r="Z36" s="272">
        <f>IF(CHOOSE(Рабочий!$AC$19,CHOOSE(Рабочий!$C$19,Рабочий!CB358,Рабочий!CB383),CHOOSE(Рабочий!$C$19,Рабочий!AA358,Рабочий!AA383))="","",ROUND(CHOOSE(Рабочий!$AC$19,CHOOSE(Рабочий!$C$19,Рабочий!CB358,Рабочий!CB383),CHOOSE(Рабочий!$C$19,Рабочий!AA358,Рабочий!AA383))*(1+'1. Выбор РС'!$I$1)*CHOOSE(Рабочий!$H$19,Рабочий!$I$19,Рабочий!$I$20)*CHOOSE(Рабочий!$L$19,CHOOSE(Рабочий!$P$19,Рабочий!$Q$19,Рабочий!$Q$20,Рабочий!$Q$21),Рабочий!$M$20),0))</f>
        <v>680</v>
      </c>
      <c r="AA36" s="272">
        <f>IF(CHOOSE(Рабочий!$AC$19,CHOOSE(Рабочий!$C$19,Рабочий!CC358,Рабочий!CC383),CHOOSE(Рабочий!$C$19,Рабочий!AB358,Рабочий!AB383))="","",ROUND(CHOOSE(Рабочий!$AC$19,CHOOSE(Рабочий!$C$19,Рабочий!CC358,Рабочий!CC383),CHOOSE(Рабочий!$C$19,Рабочий!AB358,Рабочий!AB383))*(1+'1. Выбор РС'!$I$1)*CHOOSE(Рабочий!$H$19,Рабочий!$I$19,Рабочий!$I$20)*CHOOSE(Рабочий!$L$19,CHOOSE(Рабочий!$P$19,Рабочий!$Q$19,Рабочий!$Q$20,Рабочий!$Q$21),Рабочий!$M$20),0))</f>
        <v>691</v>
      </c>
      <c r="AB36" s="272">
        <f>IF(CHOOSE(Рабочий!$AC$19,CHOOSE(Рабочий!$C$19,Рабочий!CD358,Рабочий!CD383),CHOOSE(Рабочий!$C$19,Рабочий!AC358,Рабочий!AC383))="","",ROUND(CHOOSE(Рабочий!$AC$19,CHOOSE(Рабочий!$C$19,Рабочий!CD358,Рабочий!CD383),CHOOSE(Рабочий!$C$19,Рабочий!AC358,Рабочий!AC383))*(1+'1. Выбор РС'!$I$1)*CHOOSE(Рабочий!$H$19,Рабочий!$I$19,Рабочий!$I$20)*CHOOSE(Рабочий!$L$19,CHOOSE(Рабочий!$P$19,Рабочий!$Q$19,Рабочий!$Q$20,Рабочий!$Q$21),Рабочий!$M$20),0))</f>
        <v>738</v>
      </c>
      <c r="AC36" s="272">
        <f>IF(CHOOSE(Рабочий!$AC$19,CHOOSE(Рабочий!$C$19,Рабочий!CE358,Рабочий!CE383),CHOOSE(Рабочий!$C$19,Рабочий!AD358,Рабочий!AD383))="","",ROUND(CHOOSE(Рабочий!$AC$19,CHOOSE(Рабочий!$C$19,Рабочий!CE358,Рабочий!CE383),CHOOSE(Рабочий!$C$19,Рабочий!AD358,Рабочий!AD383))*(1+'1. Выбор РС'!$I$1)*CHOOSE(Рабочий!$H$19,Рабочий!$I$19,Рабочий!$I$20)*CHOOSE(Рабочий!$L$19,CHOOSE(Рабочий!$P$19,Рабочий!$Q$19,Рабочий!$Q$20,Рабочий!$Q$21),Рабочий!$M$20),0))</f>
        <v>749</v>
      </c>
      <c r="AD36" s="272">
        <f>IF(CHOOSE(Рабочий!$AC$19,CHOOSE(Рабочий!$C$19,Рабочий!CF358,Рабочий!CF383),CHOOSE(Рабочий!$C$19,Рабочий!AE358,Рабочий!AE383))="","",ROUND(CHOOSE(Рабочий!$AC$19,CHOOSE(Рабочий!$C$19,Рабочий!CF358,Рабочий!CF383),CHOOSE(Рабочий!$C$19,Рабочий!AE358,Рабочий!AE383))*(1+'1. Выбор РС'!$I$1)*CHOOSE(Рабочий!$H$19,Рабочий!$I$19,Рабочий!$I$20)*CHOOSE(Рабочий!$L$19,CHOOSE(Рабочий!$P$19,Рабочий!$Q$19,Рабочий!$Q$20,Рабочий!$Q$21),Рабочий!$M$20),0))</f>
        <v>770</v>
      </c>
      <c r="AE36" s="272">
        <f>IF(CHOOSE(Рабочий!$AC$19,CHOOSE(Рабочий!$C$19,Рабочий!CG358,Рабочий!CG383),CHOOSE(Рабочий!$C$19,Рабочий!AF358,Рабочий!AF383))="","",ROUND(CHOOSE(Рабочий!$AC$19,CHOOSE(Рабочий!$C$19,Рабочий!CG358,Рабочий!CG383),CHOOSE(Рабочий!$C$19,Рабочий!AF358,Рабочий!AF383))*(1+'1. Выбор РС'!$I$1)*CHOOSE(Рабочий!$H$19,Рабочий!$I$19,Рабочий!$I$20)*CHOOSE(Рабочий!$L$19,CHOOSE(Рабочий!$P$19,Рабочий!$Q$19,Рабочий!$Q$20,Рабочий!$Q$21),Рабочий!$M$20),0))</f>
        <v>790</v>
      </c>
      <c r="AF36" s="272">
        <f>IF(CHOOSE(Рабочий!$AC$19,CHOOSE(Рабочий!$C$19,Рабочий!CH358,Рабочий!CH383),CHOOSE(Рабочий!$C$19,Рабочий!AG358,Рабочий!AG383))="","",ROUND(CHOOSE(Рабочий!$AC$19,CHOOSE(Рабочий!$C$19,Рабочий!CH358,Рабочий!CH383),CHOOSE(Рабочий!$C$19,Рабочий!AG358,Рабочий!AG383))*(1+'1. Выбор РС'!$I$1)*CHOOSE(Рабочий!$H$19,Рабочий!$I$19,Рабочий!$I$20)*CHOOSE(Рабочий!$L$19,CHOOSE(Рабочий!$P$19,Рабочий!$Q$19,Рабочий!$Q$20,Рабочий!$Q$21),Рабочий!$M$20),0))</f>
        <v>800</v>
      </c>
      <c r="AG36" s="272">
        <f>IF(CHOOSE(Рабочий!$AC$19,CHOOSE(Рабочий!$C$19,Рабочий!CI358,Рабочий!CI383),CHOOSE(Рабочий!$C$19,Рабочий!AH358,Рабочий!AH383))="","",ROUND(CHOOSE(Рабочий!$AC$19,CHOOSE(Рабочий!$C$19,Рабочий!CI358,Рабочий!CI383),CHOOSE(Рабочий!$C$19,Рабочий!AH358,Рабочий!AH383))*(1+'1. Выбор РС'!$I$1)*CHOOSE(Рабочий!$H$19,Рабочий!$I$19,Рабочий!$I$20)*CHOOSE(Рабочий!$L$19,CHOOSE(Рабочий!$P$19,Рабочий!$Q$19,Рабочий!$Q$20,Рабочий!$Q$21),Рабочий!$M$20),0))</f>
        <v>820</v>
      </c>
      <c r="AH36" s="272">
        <f>IF(CHOOSE(Рабочий!$AC$19,CHOOSE(Рабочий!$C$19,Рабочий!CJ358,Рабочий!CJ383),CHOOSE(Рабочий!$C$19,Рабочий!AI358,Рабочий!AI383))="","",ROUND(CHOOSE(Рабочий!$AC$19,CHOOSE(Рабочий!$C$19,Рабочий!CJ358,Рабочий!CJ383),CHOOSE(Рабочий!$C$19,Рабочий!AI358,Рабочий!AI383))*(1+'1. Выбор РС'!$I$1)*CHOOSE(Рабочий!$H$19,Рабочий!$I$19,Рабочий!$I$20)*CHOOSE(Рабочий!$L$19,CHOOSE(Рабочий!$P$19,Рабочий!$Q$19,Рабочий!$Q$20,Рабочий!$Q$21),Рабочий!$M$20),0))</f>
        <v>977</v>
      </c>
      <c r="AI36" s="272">
        <f>IF(CHOOSE(Рабочий!$AC$19,CHOOSE(Рабочий!$C$19,Рабочий!CK358,Рабочий!CK383),CHOOSE(Рабочий!$C$19,Рабочий!AJ358,Рабочий!AJ383))="","",ROUND(CHOOSE(Рабочий!$AC$19,CHOOSE(Рабочий!$C$19,Рабочий!CK358,Рабочий!CK383),CHOOSE(Рабочий!$C$19,Рабочий!AJ358,Рабочий!AJ383))*(1+'1. Выбор РС'!$I$1)*CHOOSE(Рабочий!$H$19,Рабочий!$I$19,Рабочий!$I$20)*CHOOSE(Рабочий!$L$19,CHOOSE(Рабочий!$P$19,Рабочий!$Q$19,Рабочий!$Q$20,Рабочий!$Q$21),Рабочий!$M$20),0))</f>
        <v>1000</v>
      </c>
      <c r="AJ36" s="272">
        <f>IF(CHOOSE(Рабочий!$AC$19,CHOOSE(Рабочий!$C$19,Рабочий!CL358,Рабочий!CL383),CHOOSE(Рабочий!$C$19,Рабочий!AK358,Рабочий!AK383))="","",ROUND(CHOOSE(Рабочий!$AC$19,CHOOSE(Рабочий!$C$19,Рабочий!CL358,Рабочий!CL383),CHOOSE(Рабочий!$C$19,Рабочий!AK358,Рабочий!AK383))*(1+'1. Выбор РС'!$I$1)*CHOOSE(Рабочий!$H$19,Рабочий!$I$19,Рабочий!$I$20)*CHOOSE(Рабочий!$L$19,CHOOSE(Рабочий!$P$19,Рабочий!$Q$19,Рабочий!$Q$20,Рабочий!$Q$21),Рабочий!$M$20),0))</f>
        <v>1023</v>
      </c>
      <c r="AK36" s="272">
        <f>IF(CHOOSE(Рабочий!$AC$19,CHOOSE(Рабочий!$C$19,Рабочий!CM358,Рабочий!CM383),CHOOSE(Рабочий!$C$19,Рабочий!AL358,Рабочий!AL383))="","",ROUND(CHOOSE(Рабочий!$AC$19,CHOOSE(Рабочий!$C$19,Рабочий!CM358,Рабочий!CM383),CHOOSE(Рабочий!$C$19,Рабочий!AL358,Рабочий!AL383))*(1+'1. Выбор РС'!$I$1)*CHOOSE(Рабочий!$H$19,Рабочий!$I$19,Рабочий!$I$20)*CHOOSE(Рабочий!$L$19,CHOOSE(Рабочий!$P$19,Рабочий!$Q$19,Рабочий!$Q$20,Рабочий!$Q$21),Рабочий!$M$20),0))</f>
        <v>1035</v>
      </c>
      <c r="AL36" s="272">
        <f>IF(CHOOSE(Рабочий!$AC$19,CHOOSE(Рабочий!$C$19,Рабочий!CN358,Рабочий!CN383),CHOOSE(Рабочий!$C$19,Рабочий!AM358,Рабочий!AM383))="","",ROUND(CHOOSE(Рабочий!$AC$19,CHOOSE(Рабочий!$C$19,Рабочий!CN358,Рабочий!CN383),CHOOSE(Рабочий!$C$19,Рабочий!AM358,Рабочий!AM383))*(1+'1. Выбор РС'!$I$1)*CHOOSE(Рабочий!$H$19,Рабочий!$I$19,Рабочий!$I$20)*CHOOSE(Рабочий!$L$19,CHOOSE(Рабочий!$P$19,Рабочий!$Q$19,Рабочий!$Q$20,Рабочий!$Q$21),Рабочий!$M$20),0))</f>
        <v>1058</v>
      </c>
      <c r="AM36" s="272">
        <f>IF(CHOOSE(Рабочий!$AC$19,CHOOSE(Рабочий!$C$19,Рабочий!CO358,Рабочий!CO383),CHOOSE(Рабочий!$C$19,Рабочий!AN358,Рабочий!AN383))="","",ROUND(CHOOSE(Рабочий!$AC$19,CHOOSE(Рабочий!$C$19,Рабочий!CO358,Рабочий!CO383),CHOOSE(Рабочий!$C$19,Рабочий!AN358,Рабочий!AN383))*(1+'1. Выбор РС'!$I$1)*CHOOSE(Рабочий!$H$19,Рабочий!$I$19,Рабочий!$I$20)*CHOOSE(Рабочий!$L$19,CHOOSE(Рабочий!$P$19,Рабочий!$Q$19,Рабочий!$Q$20,Рабочий!$Q$21),Рабочий!$M$20),0))</f>
        <v>1081</v>
      </c>
      <c r="AN36" s="272">
        <f>IF(CHOOSE(Рабочий!$AC$19,CHOOSE(Рабочий!$C$19,Рабочий!CP358,Рабочий!CP383),CHOOSE(Рабочий!$C$19,Рабочий!AO358,Рабочий!AO383))="","",ROUND(CHOOSE(Рабочий!$AC$19,CHOOSE(Рабочий!$C$19,Рабочий!CP358,Рабочий!CP383),CHOOSE(Рабочий!$C$19,Рабочий!AO358,Рабочий!AO383))*(1+'1. Выбор РС'!$I$1)*CHOOSE(Рабочий!$H$19,Рабочий!$I$19,Рабочий!$I$20)*CHOOSE(Рабочий!$L$19,CHOOSE(Рабочий!$P$19,Рабочий!$Q$19,Рабочий!$Q$20,Рабочий!$Q$21),Рабочий!$M$20),0))</f>
        <v>1104</v>
      </c>
      <c r="AO36" s="272">
        <f>IF(CHOOSE(Рабочий!$AC$19,CHOOSE(Рабочий!$C$19,Рабочий!CQ358,Рабочий!CQ383),CHOOSE(Рабочий!$C$19,Рабочий!AP358,Рабочий!AP383))="","",ROUND(CHOOSE(Рабочий!$AC$19,CHOOSE(Рабочий!$C$19,Рабочий!CQ358,Рабочий!CQ383),CHOOSE(Рабочий!$C$19,Рабочий!AP358,Рабочий!AP383))*(1+'1. Выбор РС'!$I$1)*CHOOSE(Рабочий!$H$19,Рабочий!$I$19,Рабочий!$I$20)*CHOOSE(Рабочий!$L$19,CHOOSE(Рабочий!$P$19,Рабочий!$Q$19,Рабочий!$Q$20,Рабочий!$Q$21),Рабочий!$M$20),0))</f>
        <v>1115</v>
      </c>
      <c r="AP36" s="272">
        <f>IF(CHOOSE(Рабочий!$AC$19,CHOOSE(Рабочий!$C$19,Рабочий!CR358,Рабочий!CR383),CHOOSE(Рабочий!$C$19,Рабочий!AQ358,Рабочий!AQ383))="","",ROUND(CHOOSE(Рабочий!$AC$19,CHOOSE(Рабочий!$C$19,Рабочий!CR358,Рабочий!CR383),CHOOSE(Рабочий!$C$19,Рабочий!AQ358,Рабочий!AQ383))*(1+'1. Выбор РС'!$I$1)*CHOOSE(Рабочий!$H$19,Рабочий!$I$19,Рабочий!$I$20)*CHOOSE(Рабочий!$L$19,CHOOSE(Рабочий!$P$19,Рабочий!$Q$19,Рабочий!$Q$20,Рабочий!$Q$21),Рабочий!$M$20),0))</f>
        <v>1138</v>
      </c>
      <c r="AQ36" s="272">
        <f>IF(CHOOSE(Рабочий!$AC$19,CHOOSE(Рабочий!$C$19,Рабочий!CS358,Рабочий!CS383),CHOOSE(Рабочий!$C$19,Рабочий!AR358,Рабочий!AR383))="","",ROUND(CHOOSE(Рабочий!$AC$19,CHOOSE(Рабочий!$C$19,Рабочий!CS358,Рабочий!CS383),CHOOSE(Рабочий!$C$19,Рабочий!AR358,Рабочий!AR383))*(1+'1. Выбор РС'!$I$1)*CHOOSE(Рабочий!$H$19,Рабочий!$I$19,Рабочий!$I$20)*CHOOSE(Рабочий!$L$19,CHOOSE(Рабочий!$P$19,Рабочий!$Q$19,Рабочий!$Q$20,Рабочий!$Q$21),Рабочий!$M$20),0))</f>
        <v>1160</v>
      </c>
      <c r="AR36" s="272">
        <f>IF(CHOOSE(Рабочий!$AC$19,CHOOSE(Рабочий!$C$19,Рабочий!CT358,Рабочий!CT383),CHOOSE(Рабочий!$C$19,Рабочий!AS358,Рабочий!AS383))="","",ROUND(CHOOSE(Рабочий!$AC$19,CHOOSE(Рабочий!$C$19,Рабочий!CT358,Рабочий!CT383),CHOOSE(Рабочий!$C$19,Рабочий!AS358,Рабочий!AS383))*(1+'1. Выбор РС'!$I$1)*CHOOSE(Рабочий!$H$19,Рабочий!$I$19,Рабочий!$I$20)*CHOOSE(Рабочий!$L$19,CHOOSE(Рабочий!$P$19,Рабочий!$Q$19,Рабочий!$Q$20,Рабочий!$Q$21),Рабочий!$M$20),0))</f>
        <v>1183</v>
      </c>
      <c r="AS36" s="272">
        <f>IF(CHOOSE(Рабочий!$AC$19,CHOOSE(Рабочий!$C$19,Рабочий!CU358,Рабочий!CU383),CHOOSE(Рабочий!$C$19,Рабочий!AT358,Рабочий!AT383))="","",ROUND(CHOOSE(Рабочий!$AC$19,CHOOSE(Рабочий!$C$19,Рабочий!CU358,Рабочий!CU383),CHOOSE(Рабочий!$C$19,Рабочий!AT358,Рабочий!AT383))*(1+'1. Выбор РС'!$I$1)*CHOOSE(Рабочий!$H$19,Рабочий!$I$19,Рабочий!$I$20)*CHOOSE(Рабочий!$L$19,CHOOSE(Рабочий!$P$19,Рабочий!$Q$19,Рабочий!$Q$20,Рабочий!$Q$21),Рабочий!$M$20),0))</f>
        <v>1206</v>
      </c>
      <c r="AT36" s="272">
        <f>IF(CHOOSE(Рабочий!$AC$19,CHOOSE(Рабочий!$C$19,Рабочий!CV358,Рабочий!CV383),CHOOSE(Рабочий!$C$19,Рабочий!AU358,Рабочий!AU383))="","",ROUND(CHOOSE(Рабочий!$AC$19,CHOOSE(Рабочий!$C$19,Рабочий!CV358,Рабочий!CV383),CHOOSE(Рабочий!$C$19,Рабочий!AU358,Рабочий!AU383))*(1+'1. Выбор РС'!$I$1)*CHOOSE(Рабочий!$H$19,Рабочий!$I$19,Рабочий!$I$20)*CHOOSE(Рабочий!$L$19,CHOOSE(Рабочий!$P$19,Рабочий!$Q$19,Рабочий!$Q$20,Рабочий!$Q$21),Рабочий!$M$20),0))</f>
        <v>1215</v>
      </c>
      <c r="AU36" s="272">
        <f>IF(CHOOSE(Рабочий!$AC$19,CHOOSE(Рабочий!$C$19,Рабочий!CW358,Рабочий!CW383),CHOOSE(Рабочий!$C$19,Рабочий!AV358,Рабочий!AV383))="","",ROUND(CHOOSE(Рабочий!$AC$19,CHOOSE(Рабочий!$C$19,Рабочий!CW358,Рабочий!CW383),CHOOSE(Рабочий!$C$19,Рабочий!AV358,Рабочий!AV383))*(1+'1. Выбор РС'!$I$1)*CHOOSE(Рабочий!$H$19,Рабочий!$I$19,Рабочий!$I$20)*CHOOSE(Рабочий!$L$19,CHOOSE(Рабочий!$P$19,Рабочий!$Q$19,Рабочий!$Q$20,Рабочий!$Q$21),Рабочий!$M$20),0))</f>
        <v>1238</v>
      </c>
      <c r="AV36" s="272">
        <f>IF(CHOOSE(Рабочий!$AC$19,CHOOSE(Рабочий!$C$19,Рабочий!CX358,Рабочий!CX383),CHOOSE(Рабочий!$C$19,Рабочий!AW358,Рабочий!AW383))="","",ROUND(CHOOSE(Рабочий!$AC$19,CHOOSE(Рабочий!$C$19,Рабочий!CX358,Рабочий!CX383),CHOOSE(Рабочий!$C$19,Рабочий!AW358,Рабочий!AW383))*(1+'1. Выбор РС'!$I$1)*CHOOSE(Рабочий!$H$19,Рабочий!$I$19,Рабочий!$I$20)*CHOOSE(Рабочий!$L$19,CHOOSE(Рабочий!$P$19,Рабочий!$Q$19,Рабочий!$Q$20,Рабочий!$Q$21),Рабочий!$M$20),0))</f>
        <v>1260</v>
      </c>
      <c r="AW36" s="272">
        <f>IF(CHOOSE(Рабочий!$AC$19,CHOOSE(Рабочий!$C$19,Рабочий!CY358,Рабочий!CY383),CHOOSE(Рабочий!$C$19,Рабочий!AX358,Рабочий!AX383))="","",ROUND(CHOOSE(Рабочий!$AC$19,CHOOSE(Рабочий!$C$19,Рабочий!CY358,Рабочий!CY383),CHOOSE(Рабочий!$C$19,Рабочий!AX358,Рабочий!AX383))*(1+'1. Выбор РС'!$I$1)*CHOOSE(Рабочий!$H$19,Рабочий!$I$19,Рабочий!$I$20)*CHOOSE(Рабочий!$L$19,CHOOSE(Рабочий!$P$19,Рабочий!$Q$19,Рабочий!$Q$20,Рабочий!$Q$21),Рабочий!$M$20),0))</f>
        <v>1283</v>
      </c>
      <c r="AX36" s="272">
        <f>IF(CHOOSE(Рабочий!$AC$19,CHOOSE(Рабочий!$C$19,Рабочий!CZ358,Рабочий!CZ383),CHOOSE(Рабочий!$C$19,Рабочий!AY358,Рабочий!AY383))="","",ROUND(CHOOSE(Рабочий!$AC$19,CHOOSE(Рабочий!$C$19,Рабочий!CZ358,Рабочий!CZ383),CHOOSE(Рабочий!$C$19,Рабочий!AY358,Рабочий!AY383))*(1+'1. Выбор РС'!$I$1)*CHOOSE(Рабочий!$H$19,Рабочий!$I$19,Рабочий!$I$20)*CHOOSE(Рабочий!$L$19,CHOOSE(Рабочий!$P$19,Рабочий!$Q$19,Рабочий!$Q$20,Рабочий!$Q$21),Рабочий!$M$20),0))</f>
        <v>1305</v>
      </c>
      <c r="AY36" s="272">
        <f>IF(CHOOSE(Рабочий!$AC$19,CHOOSE(Рабочий!$C$19,Рабочий!DA358,Рабочий!DA383),CHOOSE(Рабочий!$C$19,Рабочий!AZ358,Рабочий!AZ383))="","",ROUND(CHOOSE(Рабочий!$AC$19,CHOOSE(Рабочий!$C$19,Рабочий!DA358,Рабочий!DA383),CHOOSE(Рабочий!$C$19,Рабочий!AZ358,Рабочий!AZ383))*(1+'1. Выбор РС'!$I$1)*CHOOSE(Рабочий!$H$19,Рабочий!$I$19,Рабочий!$I$20)*CHOOSE(Рабочий!$L$19,CHOOSE(Рабочий!$P$19,Рабочий!$Q$19,Рабочий!$Q$20,Рабочий!$Q$21),Рабочий!$M$20),0))</f>
        <v>1313</v>
      </c>
      <c r="AZ36" s="272">
        <f>IF(CHOOSE(Рабочий!$AC$19,CHOOSE(Рабочий!$C$19,Рабочий!DB358,Рабочий!DB383),CHOOSE(Рабочий!$C$19,Рабочий!BA358,Рабочий!BA383))="","",ROUND(CHOOSE(Рабочий!$AC$19,CHOOSE(Рабочий!$C$19,Рабочий!DB358,Рабочий!DB383),CHOOSE(Рабочий!$C$19,Рабочий!BA358,Рабочий!BA383))*(1+'1. Выбор РС'!$I$1)*CHOOSE(Рабочий!$H$19,Рабочий!$I$19,Рабочий!$I$20)*CHOOSE(Рабочий!$L$19,CHOOSE(Рабочий!$P$19,Рабочий!$Q$19,Рабочий!$Q$20,Рабочий!$Q$21),Рабочий!$M$20),0))</f>
        <v>1335</v>
      </c>
      <c r="BA36" s="210"/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11"/>
      <c r="BM36" s="211"/>
      <c r="BN36" s="211"/>
      <c r="BO36" s="211"/>
      <c r="BP36" s="211"/>
      <c r="BQ36" s="211"/>
      <c r="BR36" s="211"/>
    </row>
    <row r="37" spans="1:70" s="193" customFormat="1">
      <c r="A37" s="212">
        <v>2600</v>
      </c>
      <c r="B37" s="272">
        <f>IF(CHOOSE(Рабочий!$AC$19,CHOOSE(Рабочий!$C$19,Рабочий!BD359,Рабочий!BD384),CHOOSE(Рабочий!$C$19,Рабочий!C359,Рабочий!C384))="","",ROUND(CHOOSE(Рабочий!$AC$19,CHOOSE(Рабочий!$C$19,Рабочий!BD359,Рабочий!BD384),CHOOSE(Рабочий!$C$19,Рабочий!C359,Рабочий!C384))*(1+'1. Выбор РС'!$I$1)*CHOOSE(Рабочий!$H$19,Рабочий!$I$19,Рабочий!$I$20)*CHOOSE(Рабочий!$L$19,CHOOSE(Рабочий!$P$19,Рабочий!$Q$19,Рабочий!$Q$20,Рабочий!$Q$21),Рабочий!$M$20),0))</f>
        <v>281</v>
      </c>
      <c r="C37" s="272">
        <f>IF(CHOOSE(Рабочий!$AC$19,CHOOSE(Рабочий!$C$19,Рабочий!BE359,Рабочий!BE384),CHOOSE(Рабочий!$C$19,Рабочий!D359,Рабочий!D384))="","",ROUND(CHOOSE(Рабочий!$AC$19,CHOOSE(Рабочий!$C$19,Рабочий!BE359,Рабочий!BE384),CHOOSE(Рабочий!$C$19,Рабочий!D359,Рабочий!D384))*(1+'1. Выбор РС'!$I$1)*CHOOSE(Рабочий!$H$19,Рабочий!$I$19,Рабочий!$I$20)*CHOOSE(Рабочий!$L$19,CHOOSE(Рабочий!$P$19,Рабочий!$Q$19,Рабочий!$Q$20,Рабочий!$Q$21),Рабочий!$M$20),0))</f>
        <v>297</v>
      </c>
      <c r="D37" s="272">
        <f>IF(CHOOSE(Рабочий!$AC$19,CHOOSE(Рабочий!$C$19,Рабочий!BF359,Рабочий!BF384),CHOOSE(Рабочий!$C$19,Рабочий!E359,Рабочий!E384))="","",ROUND(CHOOSE(Рабочий!$AC$19,CHOOSE(Рабочий!$C$19,Рабочий!BF359,Рабочий!BF384),CHOOSE(Рабочий!$C$19,Рабочий!E359,Рабочий!E384))*(1+'1. Выбор РС'!$I$1)*CHOOSE(Рабочий!$H$19,Рабочий!$I$19,Рабочий!$I$20)*CHOOSE(Рабочий!$L$19,CHOOSE(Рабочий!$P$19,Рабочий!$Q$19,Рабочий!$Q$20,Рабочий!$Q$21),Рабочий!$M$20),0))</f>
        <v>315</v>
      </c>
      <c r="E37" s="272">
        <f>IF(CHOOSE(Рабочий!$AC$19,CHOOSE(Рабочий!$C$19,Рабочий!BG359,Рабочий!BG384),CHOOSE(Рабочий!$C$19,Рабочий!F359,Рабочий!F384))="","",ROUND(CHOOSE(Рабочий!$AC$19,CHOOSE(Рабочий!$C$19,Рабочий!BG359,Рабочий!BG384),CHOOSE(Рабочий!$C$19,Рабочий!F359,Рабочий!F384))*(1+'1. Выбор РС'!$I$1)*CHOOSE(Рабочий!$H$19,Рабочий!$I$19,Рабочий!$I$20)*CHOOSE(Рабочий!$L$19,CHOOSE(Рабочий!$P$19,Рабочий!$Q$19,Рабочий!$Q$20,Рабочий!$Q$21),Рабочий!$M$20),0))</f>
        <v>331</v>
      </c>
      <c r="F37" s="272">
        <f>IF(CHOOSE(Рабочий!$AC$19,CHOOSE(Рабочий!$C$19,Рабочий!BH359,Рабочий!BH384),CHOOSE(Рабочий!$C$19,Рабочий!G359,Рабочий!G384))="","",ROUND(CHOOSE(Рабочий!$AC$19,CHOOSE(Рабочий!$C$19,Рабочий!BH359,Рабочий!BH384),CHOOSE(Рабочий!$C$19,Рабочий!G359,Рабочий!G384))*(1+'1. Выбор РС'!$I$1)*CHOOSE(Рабочий!$H$19,Рабочий!$I$19,Рабочий!$I$20)*CHOOSE(Рабочий!$L$19,CHOOSE(Рабочий!$P$19,Рабочий!$Q$19,Рабочий!$Q$20,Рабочий!$Q$21),Рабочий!$M$20),0))</f>
        <v>349</v>
      </c>
      <c r="G37" s="272">
        <f>IF(CHOOSE(Рабочий!$AC$19,CHOOSE(Рабочий!$C$19,Рабочий!BI359,Рабочий!BI384),CHOOSE(Рабочий!$C$19,Рабочий!H359,Рабочий!H384))="","",ROUND(CHOOSE(Рабочий!$AC$19,CHOOSE(Рабочий!$C$19,Рабочий!BI359,Рабочий!BI384),CHOOSE(Рабочий!$C$19,Рабочий!H359,Рабочий!H384))*(1+'1. Выбор РС'!$I$1)*CHOOSE(Рабочий!$H$19,Рабочий!$I$19,Рабочий!$I$20)*CHOOSE(Рабочий!$L$19,CHOOSE(Рабочий!$P$19,Рабочий!$Q$19,Рабочий!$Q$20,Рабочий!$Q$21),Рабочий!$M$20),0))</f>
        <v>367</v>
      </c>
      <c r="H37" s="272">
        <f>IF(CHOOSE(Рабочий!$AC$19,CHOOSE(Рабочий!$C$19,Рабочий!BJ359,Рабочий!BJ384),CHOOSE(Рабочий!$C$19,Рабочий!I359,Рабочий!I384))="","",ROUND(CHOOSE(Рабочий!$AC$19,CHOOSE(Рабочий!$C$19,Рабочий!BJ359,Рабочий!BJ384),CHOOSE(Рабочий!$C$19,Рабочий!I359,Рабочий!I384))*(1+'1. Выбор РС'!$I$1)*CHOOSE(Рабочий!$H$19,Рабочий!$I$19,Рабочий!$I$20)*CHOOSE(Рабочий!$L$19,CHOOSE(Рабочий!$P$19,Рабочий!$Q$19,Рабочий!$Q$20,Рабочий!$Q$21),Рабочий!$M$20),0))</f>
        <v>383</v>
      </c>
      <c r="I37" s="272">
        <f>IF(CHOOSE(Рабочий!$AC$19,CHOOSE(Рабочий!$C$19,Рабочий!BK359,Рабочий!BK384),CHOOSE(Рабочий!$C$19,Рабочий!J359,Рабочий!J384))="","",ROUND(CHOOSE(Рабочий!$AC$19,CHOOSE(Рабочий!$C$19,Рабочий!BK359,Рабочий!BK384),CHOOSE(Рабочий!$C$19,Рабочий!J359,Рабочий!J384))*(1+'1. Выбор РС'!$I$1)*CHOOSE(Рабочий!$H$19,Рабочий!$I$19,Рабочий!$I$20)*CHOOSE(Рабочий!$L$19,CHOOSE(Рабочий!$P$19,Рабочий!$Q$19,Рабочий!$Q$20,Рабочий!$Q$21),Рабочий!$M$20),0))</f>
        <v>402</v>
      </c>
      <c r="J37" s="272">
        <f>IF(CHOOSE(Рабочий!$AC$19,CHOOSE(Рабочий!$C$19,Рабочий!BL359,Рабочий!BL384),CHOOSE(Рабочий!$C$19,Рабочий!K359,Рабочий!K384))="","",ROUND(CHOOSE(Рабочий!$AC$19,CHOOSE(Рабочий!$C$19,Рабочий!BL359,Рабочий!BL384),CHOOSE(Рабочий!$C$19,Рабочий!K359,Рабочий!K384))*(1+'1. Выбор РС'!$I$1)*CHOOSE(Рабочий!$H$19,Рабочий!$I$19,Рабочий!$I$20)*CHOOSE(Рабочий!$L$19,CHOOSE(Рабочий!$P$19,Рабочий!$Q$19,Рабочий!$Q$20,Рабочий!$Q$21),Рабочий!$M$20),0))</f>
        <v>417</v>
      </c>
      <c r="K37" s="272">
        <f>IF(CHOOSE(Рабочий!$AC$19,CHOOSE(Рабочий!$C$19,Рабочий!BM359,Рабочий!BM384),CHOOSE(Рабочий!$C$19,Рабочий!L359,Рабочий!L384))="","",ROUND(CHOOSE(Рабочий!$AC$19,CHOOSE(Рабочий!$C$19,Рабочий!BM359,Рабочий!BM384),CHOOSE(Рабочий!$C$19,Рабочий!L359,Рабочий!L384))*(1+'1. Выбор РС'!$I$1)*CHOOSE(Рабочий!$H$19,Рабочий!$I$19,Рабочий!$I$20)*CHOOSE(Рабочий!$L$19,CHOOSE(Рабочий!$P$19,Рабочий!$Q$19,Рабочий!$Q$20,Рабочий!$Q$21),Рабочий!$M$20),0))</f>
        <v>435</v>
      </c>
      <c r="L37" s="272">
        <f>IF(CHOOSE(Рабочий!$AC$19,CHOOSE(Рабочий!$C$19,Рабочий!BN359,Рабочий!BN384),CHOOSE(Рабочий!$C$19,Рабочий!M359,Рабочий!M384))="","",ROUND(CHOOSE(Рабочий!$AC$19,CHOOSE(Рабочий!$C$19,Рабочий!BN359,Рабочий!BN384),CHOOSE(Рабочий!$C$19,Рабочий!M359,Рабочий!M384))*(1+'1. Выбор РС'!$I$1)*CHOOSE(Рабочий!$H$19,Рабочий!$I$19,Рабочий!$I$20)*CHOOSE(Рабочий!$L$19,CHOOSE(Рабочий!$P$19,Рабочий!$Q$19,Рабочий!$Q$20,Рабочий!$Q$21),Рабочий!$M$20),0))</f>
        <v>452</v>
      </c>
      <c r="M37" s="272">
        <f>IF(CHOOSE(Рабочий!$AC$19,CHOOSE(Рабочий!$C$19,Рабочий!BO359,Рабочий!BO384),CHOOSE(Рабочий!$C$19,Рабочий!N359,Рабочий!N384))="","",ROUND(CHOOSE(Рабочий!$AC$19,CHOOSE(Рабочий!$C$19,Рабочий!BO359,Рабочий!BO384),CHOOSE(Рабочий!$C$19,Рабочий!N359,Рабочий!N384))*(1+'1. Выбор РС'!$I$1)*CHOOSE(Рабочий!$H$19,Рабочий!$I$19,Рабочий!$I$20)*CHOOSE(Рабочий!$L$19,CHOOSE(Рабочий!$P$19,Рабочий!$Q$19,Рабочий!$Q$20,Рабочий!$Q$21),Рабочий!$M$20),0))</f>
        <v>470</v>
      </c>
      <c r="N37" s="272">
        <f>IF(CHOOSE(Рабочий!$AC$19,CHOOSE(Рабочий!$C$19,Рабочий!BP359,Рабочий!BP384),CHOOSE(Рабочий!$C$19,Рабочий!O359,Рабочий!O384))="","",ROUND(CHOOSE(Рабочий!$AC$19,CHOOSE(Рабочий!$C$19,Рабочий!BP359,Рабочий!BP384),CHOOSE(Рабочий!$C$19,Рабочий!O359,Рабочий!O384))*(1+'1. Выбор РС'!$I$1)*CHOOSE(Рабочий!$H$19,Рабочий!$I$19,Рабочий!$I$20)*CHOOSE(Рабочий!$L$19,CHOOSE(Рабочий!$P$19,Рабочий!$Q$19,Рабочий!$Q$20,Рабочий!$Q$21),Рабочий!$M$20),0))</f>
        <v>486</v>
      </c>
      <c r="O37" s="272">
        <f>IF(CHOOSE(Рабочий!$AC$19,CHOOSE(Рабочий!$C$19,Рабочий!BQ359,Рабочий!BQ384),CHOOSE(Рабочий!$C$19,Рабочий!P359,Рабочий!P384))="","",ROUND(CHOOSE(Рабочий!$AC$19,CHOOSE(Рабочий!$C$19,Рабочий!BQ359,Рабочий!BQ384),CHOOSE(Рабочий!$C$19,Рабочий!P359,Рабочий!P384))*(1+'1. Выбор РС'!$I$1)*CHOOSE(Рабочий!$H$19,Рабочий!$I$19,Рабочий!$I$20)*CHOOSE(Рабочий!$L$19,CHOOSE(Рабочий!$P$19,Рабочий!$Q$19,Рабочий!$Q$20,Рабочий!$Q$21),Рабочий!$M$20),0))</f>
        <v>502</v>
      </c>
      <c r="P37" s="272">
        <f>IF(CHOOSE(Рабочий!$AC$19,CHOOSE(Рабочий!$C$19,Рабочий!BR359,Рабочий!BR384),CHOOSE(Рабочий!$C$19,Рабочий!Q359,Рабочий!Q384))="","",ROUND(CHOOSE(Рабочий!$AC$19,CHOOSE(Рабочий!$C$19,Рабочий!BR359,Рабочий!BR384),CHOOSE(Рабочий!$C$19,Рабочий!Q359,Рабочий!Q384))*(1+'1. Выбор РС'!$I$1)*CHOOSE(Рабочий!$H$19,Рабочий!$I$19,Рабочий!$I$20)*CHOOSE(Рабочий!$L$19,CHOOSE(Рабочий!$P$19,Рабочий!$Q$19,Рабочий!$Q$20,Рабочий!$Q$21),Рабочий!$M$20),0))</f>
        <v>518</v>
      </c>
      <c r="Q37" s="272">
        <f>IF(CHOOSE(Рабочий!$AC$19,CHOOSE(Рабочий!$C$19,Рабочий!BS359,Рабочий!BS384),CHOOSE(Рабочий!$C$19,Рабочий!R359,Рабочий!R384))="","",ROUND(CHOOSE(Рабочий!$AC$19,CHOOSE(Рабочий!$C$19,Рабочий!BS359,Рабочий!BS384),CHOOSE(Рабочий!$C$19,Рабочий!R359,Рабочий!R384))*(1+'1. Выбор РС'!$I$1)*CHOOSE(Рабочий!$H$19,Рабочий!$I$19,Рабочий!$I$20)*CHOOSE(Рабочий!$L$19,CHOOSE(Рабочий!$P$19,Рабочий!$Q$19,Рабочий!$Q$20,Рабочий!$Q$21),Рабочий!$M$20),0))</f>
        <v>540</v>
      </c>
      <c r="R37" s="272">
        <f>IF(CHOOSE(Рабочий!$AC$19,CHOOSE(Рабочий!$C$19,Рабочий!BT359,Рабочий!BT384),CHOOSE(Рабочий!$C$19,Рабочий!S359,Рабочий!S384))="","",ROUND(CHOOSE(Рабочий!$AC$19,CHOOSE(Рабочий!$C$19,Рабочий!BT359,Рабочий!BT384),CHOOSE(Рабочий!$C$19,Рабочий!S359,Рабочий!S384))*(1+'1. Выбор РС'!$I$1)*CHOOSE(Рабочий!$H$19,Рабочий!$I$19,Рабочий!$I$20)*CHOOSE(Рабочий!$L$19,CHOOSE(Рабочий!$P$19,Рабочий!$Q$19,Рабочий!$Q$20,Рабочий!$Q$21),Рабочий!$M$20),0))</f>
        <v>554</v>
      </c>
      <c r="S37" s="272">
        <f>IF(CHOOSE(Рабочий!$AC$19,CHOOSE(Рабочий!$C$19,Рабочий!BU359,Рабочий!BU384),CHOOSE(Рабочий!$C$19,Рабочий!T359,Рабочий!T384))="","",ROUND(CHOOSE(Рабочий!$AC$19,CHOOSE(Рабочий!$C$19,Рабочий!BU359,Рабочий!BU384),CHOOSE(Рабочий!$C$19,Рабочий!T359,Рабочий!T384))*(1+'1. Выбор РС'!$I$1)*CHOOSE(Рабочий!$H$19,Рабочий!$I$19,Рабочий!$I$20)*CHOOSE(Рабочий!$L$19,CHOOSE(Рабочий!$P$19,Рабочий!$Q$19,Рабочий!$Q$20,Рабочий!$Q$21),Рабочий!$M$20),0))</f>
        <v>576</v>
      </c>
      <c r="T37" s="272">
        <f>IF(CHOOSE(Рабочий!$AC$19,CHOOSE(Рабочий!$C$19,Рабочий!BV359,Рабочий!BV384),CHOOSE(Рабочий!$C$19,Рабочий!U359,Рабочий!U384))="","",ROUND(CHOOSE(Рабочий!$AC$19,CHOOSE(Рабочий!$C$19,Рабочий!BV359,Рабочий!BV384),CHOOSE(Рабочий!$C$19,Рабочий!U359,Рабочий!U384))*(1+'1. Выбор РС'!$I$1)*CHOOSE(Рабочий!$H$19,Рабочий!$I$19,Рабочий!$I$20)*CHOOSE(Рабочий!$L$19,CHOOSE(Рабочий!$P$19,Рабочий!$Q$19,Рабочий!$Q$20,Рабочий!$Q$21),Рабочий!$M$20),0))</f>
        <v>590</v>
      </c>
      <c r="U37" s="272">
        <f>IF(CHOOSE(Рабочий!$AC$19,CHOOSE(Рабочий!$C$19,Рабочий!BW359,Рабочий!BW384),CHOOSE(Рабочий!$C$19,Рабочий!V359,Рабочий!V384))="","",ROUND(CHOOSE(Рабочий!$AC$19,CHOOSE(Рабочий!$C$19,Рабочий!BW359,Рабочий!BW384),CHOOSE(Рабочий!$C$19,Рабочий!V359,Рабочий!V384))*(1+'1. Выбор РС'!$I$1)*CHOOSE(Рабочий!$H$19,Рабочий!$I$19,Рабочий!$I$20)*CHOOSE(Рабочий!$L$19,CHOOSE(Рабочий!$P$19,Рабочий!$Q$19,Рабочий!$Q$20,Рабочий!$Q$21),Рабочий!$M$20),0))</f>
        <v>603</v>
      </c>
      <c r="V37" s="272">
        <f>IF(CHOOSE(Рабочий!$AC$19,CHOOSE(Рабочий!$C$19,Рабочий!BX359,Рабочий!BX384),CHOOSE(Рабочий!$C$19,Рабочий!W359,Рабочий!W384))="","",ROUND(CHOOSE(Рабочий!$AC$19,CHOOSE(Рабочий!$C$19,Рабочий!BX359,Рабочий!BX384),CHOOSE(Рабочий!$C$19,Рабочий!W359,Рабочий!W384))*(1+'1. Выбор РС'!$I$1)*CHOOSE(Рабочий!$H$19,Рабочий!$I$19,Рабочий!$I$20)*CHOOSE(Рабочий!$L$19,CHOOSE(Рабочий!$P$19,Рабочий!$Q$19,Рабочий!$Q$20,Рабочий!$Q$21),Рабочий!$M$20),0))</f>
        <v>624</v>
      </c>
      <c r="W37" s="272">
        <f>IF(CHOOSE(Рабочий!$AC$19,CHOOSE(Рабочий!$C$19,Рабочий!BY359,Рабочий!BY384),CHOOSE(Рабочий!$C$19,Рабочий!X359,Рабочий!X384))="","",ROUND(CHOOSE(Рабочий!$AC$19,CHOOSE(Рабочий!$C$19,Рабочий!BY359,Рабочий!BY384),CHOOSE(Рабочий!$C$19,Рабочий!X359,Рабочий!X384))*(1+'1. Выбор РС'!$I$1)*CHOOSE(Рабочий!$H$19,Рабочий!$I$19,Рабочий!$I$20)*CHOOSE(Рабочий!$L$19,CHOOSE(Рабочий!$P$19,Рабочий!$Q$19,Рабочий!$Q$20,Рабочий!$Q$21),Рабочий!$M$20),0))</f>
        <v>645</v>
      </c>
      <c r="X37" s="272">
        <f>IF(CHOOSE(Рабочий!$AC$19,CHOOSE(Рабочий!$C$19,Рабочий!BZ359,Рабочий!BZ384),CHOOSE(Рабочий!$C$19,Рабочий!Y359,Рабочий!Y384))="","",ROUND(CHOOSE(Рабочий!$AC$19,CHOOSE(Рабочий!$C$19,Рабочий!BZ359,Рабочий!BZ384),CHOOSE(Рабочий!$C$19,Рабочий!Y359,Рабочий!Y384))*(1+'1. Выбор РС'!$I$1)*CHOOSE(Рабочий!$H$19,Рабочий!$I$19,Рабочий!$I$20)*CHOOSE(Рабочий!$L$19,CHOOSE(Рабочий!$P$19,Рабочий!$Q$19,Рабочий!$Q$20,Рабочий!$Q$21),Рабочий!$M$20),0))</f>
        <v>657</v>
      </c>
      <c r="Y37" s="272">
        <f>IF(CHOOSE(Рабочий!$AC$19,CHOOSE(Рабочий!$C$19,Рабочий!CA359,Рабочий!CA384),CHOOSE(Рабочий!$C$19,Рабочий!Z359,Рабочий!Z384))="","",ROUND(CHOOSE(Рабочий!$AC$19,CHOOSE(Рабочий!$C$19,Рабочий!CA359,Рабочий!CA384),CHOOSE(Рабочий!$C$19,Рабочий!Z359,Рабочий!Z384))*(1+'1. Выбор РС'!$I$1)*CHOOSE(Рабочий!$H$19,Рабочий!$I$19,Рабочий!$I$20)*CHOOSE(Рабочий!$L$19,CHOOSE(Рабочий!$P$19,Рабочий!$Q$19,Рабочий!$Q$20,Рабочий!$Q$21),Рабочий!$M$20),0))</f>
        <v>678</v>
      </c>
      <c r="Z37" s="272">
        <f>IF(CHOOSE(Рабочий!$AC$19,CHOOSE(Рабочий!$C$19,Рабочий!CB359,Рабочий!CB384),CHOOSE(Рабочий!$C$19,Рабочий!AA359,Рабочий!AA384))="","",ROUND(CHOOSE(Рабочий!$AC$19,CHOOSE(Рабочий!$C$19,Рабочий!CB359,Рабочий!CB384),CHOOSE(Рабочий!$C$19,Рабочий!AA359,Рабочий!AA384))*(1+'1. Выбор РС'!$I$1)*CHOOSE(Рабочий!$H$19,Рабочий!$I$19,Рабочий!$I$20)*CHOOSE(Рабочий!$L$19,CHOOSE(Рабочий!$P$19,Рабочий!$Q$19,Рабочий!$Q$20,Рабочий!$Q$21),Рабочий!$M$20),0))</f>
        <v>690</v>
      </c>
      <c r="AA37" s="272">
        <f>IF(CHOOSE(Рабочий!$AC$19,CHOOSE(Рабочий!$C$19,Рабочий!CC359,Рабочий!CC384),CHOOSE(Рабочий!$C$19,Рабочий!AB359,Рабочий!AB384))="","",ROUND(CHOOSE(Рабочий!$AC$19,CHOOSE(Рабочий!$C$19,Рабочий!CC359,Рабочий!CC384),CHOOSE(Рабочий!$C$19,Рабочий!AB359,Рабочий!AB384))*(1+'1. Выбор РС'!$I$1)*CHOOSE(Рабочий!$H$19,Рабочий!$I$19,Рабочий!$I$20)*CHOOSE(Рабочий!$L$19,CHOOSE(Рабочий!$P$19,Рабочий!$Q$19,Рабочий!$Q$20,Рабочий!$Q$21),Рабочий!$M$20),0))</f>
        <v>710</v>
      </c>
      <c r="AB37" s="272">
        <f>IF(CHOOSE(Рабочий!$AC$19,CHOOSE(Рабочий!$C$19,Рабочий!CD359,Рабочий!CD384),CHOOSE(Рабочий!$C$19,Рабочий!AC359,Рабочий!AC384))="","",ROUND(CHOOSE(Рабочий!$AC$19,CHOOSE(Рабочий!$C$19,Рабочий!CD359,Рабочий!CD384),CHOOSE(Рабочий!$C$19,Рабочий!AC359,Рабочий!AC384))*(1+'1. Выбор РС'!$I$1)*CHOOSE(Рабочий!$H$19,Рабочий!$I$19,Рабочий!$I$20)*CHOOSE(Рабочий!$L$19,CHOOSE(Рабочий!$P$19,Рабочий!$Q$19,Рабочий!$Q$20,Рабочий!$Q$21),Рабочий!$M$20),0))</f>
        <v>749</v>
      </c>
      <c r="AC37" s="272">
        <f>IF(CHOOSE(Рабочий!$AC$19,CHOOSE(Рабочий!$C$19,Рабочий!CE359,Рабочий!CE384),CHOOSE(Рабочий!$C$19,Рабочий!AD359,Рабочий!AD384))="","",ROUND(CHOOSE(Рабочий!$AC$19,CHOOSE(Рабочий!$C$19,Рабочий!CE359,Рабочий!CE384),CHOOSE(Рабочий!$C$19,Рабочий!AD359,Рабочий!AD384))*(1+'1. Выбор РС'!$I$1)*CHOOSE(Рабочий!$H$19,Рабочий!$I$19,Рабочий!$I$20)*CHOOSE(Рабочий!$L$19,CHOOSE(Рабочий!$P$19,Рабочий!$Q$19,Рабочий!$Q$20,Рабочий!$Q$21),Рабочий!$M$20),0))</f>
        <v>770</v>
      </c>
      <c r="AD37" s="272">
        <f>IF(CHOOSE(Рабочий!$AC$19,CHOOSE(Рабочий!$C$19,Рабочий!CF359,Рабочий!CF384),CHOOSE(Рабочий!$C$19,Рабочий!AE359,Рабочий!AE384))="","",ROUND(CHOOSE(Рабочий!$AC$19,CHOOSE(Рабочий!$C$19,Рабочий!CF359,Рабочий!CF384),CHOOSE(Рабочий!$C$19,Рабочий!AE359,Рабочий!AE384))*(1+'1. Выбор РС'!$I$1)*CHOOSE(Рабочий!$H$19,Рабочий!$I$19,Рабочий!$I$20)*CHOOSE(Рабочий!$L$19,CHOOSE(Рабочий!$P$19,Рабочий!$Q$19,Рабочий!$Q$20,Рабочий!$Q$21),Рабочий!$M$20),0))</f>
        <v>790</v>
      </c>
      <c r="AE37" s="272">
        <f>IF(CHOOSE(Рабочий!$AC$19,CHOOSE(Рабочий!$C$19,Рабочий!CG359,Рабочий!CG384),CHOOSE(Рабочий!$C$19,Рабочий!AF359,Рабочий!AF384))="","",ROUND(CHOOSE(Рабочий!$AC$19,CHOOSE(Рабочий!$C$19,Рабочий!CG359,Рабочий!CG384),CHOOSE(Рабочий!$C$19,Рабочий!AF359,Рабочий!AF384))*(1+'1. Выбор РС'!$I$1)*CHOOSE(Рабочий!$H$19,Рабочий!$I$19,Рабочий!$I$20)*CHOOSE(Рабочий!$L$19,CHOOSE(Рабочий!$P$19,Рабочий!$Q$19,Рабочий!$Q$20,Рабочий!$Q$21),Рабочий!$M$20),0))</f>
        <v>801</v>
      </c>
      <c r="AF37" s="272">
        <f>IF(CHOOSE(Рабочий!$AC$19,CHOOSE(Рабочий!$C$19,Рабочий!CH359,Рабочий!CH384),CHOOSE(Рабочий!$C$19,Рабочий!AG359,Рабочий!AG384))="","",ROUND(CHOOSE(Рабочий!$AC$19,CHOOSE(Рабочий!$C$19,Рабочий!CH359,Рабочий!CH384),CHOOSE(Рабочий!$C$19,Рабочий!AG359,Рабочий!AG384))*(1+'1. Выбор РС'!$I$1)*CHOOSE(Рабочий!$H$19,Рабочий!$I$19,Рабочий!$I$20)*CHOOSE(Рабочий!$L$19,CHOOSE(Рабочий!$P$19,Рабочий!$Q$19,Рабочий!$Q$20,Рабочий!$Q$21),Рабочий!$M$20),0))</f>
        <v>822</v>
      </c>
      <c r="AG37" s="272">
        <f>IF(CHOOSE(Рабочий!$AC$19,CHOOSE(Рабочий!$C$19,Рабочий!CI359,Рабочий!CI384),CHOOSE(Рабочий!$C$19,Рабочий!AH359,Рабочий!AH384))="","",ROUND(CHOOSE(Рабочий!$AC$19,CHOOSE(Рабочий!$C$19,Рабочий!CI359,Рабочий!CI384),CHOOSE(Рабочий!$C$19,Рабочий!AH359,Рабочий!AH384))*(1+'1. Выбор РС'!$I$1)*CHOOSE(Рабочий!$H$19,Рабочий!$I$19,Рабочий!$I$20)*CHOOSE(Рабочий!$L$19,CHOOSE(Рабочий!$P$19,Рабочий!$Q$19,Рабочий!$Q$20,Рабочий!$Q$21),Рабочий!$M$20),0))</f>
        <v>842</v>
      </c>
      <c r="AH37" s="272">
        <f>IF(CHOOSE(Рабочий!$AC$19,CHOOSE(Рабочий!$C$19,Рабочий!CJ359,Рабочий!CJ384),CHOOSE(Рабочий!$C$19,Рабочий!AI359,Рабочий!AI384))="","",ROUND(CHOOSE(Рабочий!$AC$19,CHOOSE(Рабочий!$C$19,Рабочий!CJ359,Рабочий!CJ384),CHOOSE(Рабочий!$C$19,Рабочий!AI359,Рабочий!AI384))*(1+'1. Выбор РС'!$I$1)*CHOOSE(Рабочий!$H$19,Рабочий!$I$19,Рабочий!$I$20)*CHOOSE(Рабочий!$L$19,CHOOSE(Рабочий!$P$19,Рабочий!$Q$19,Рабочий!$Q$20,Рабочий!$Q$21),Рабочий!$M$20),0))</f>
        <v>1026</v>
      </c>
      <c r="AI37" s="272">
        <f>IF(CHOOSE(Рабочий!$AC$19,CHOOSE(Рабочий!$C$19,Рабочий!CK359,Рабочий!CK384),CHOOSE(Рабочий!$C$19,Рабочий!AJ359,Рабочий!AJ384))="","",ROUND(CHOOSE(Рабочий!$AC$19,CHOOSE(Рабочий!$C$19,Рабочий!CK359,Рабочий!CK384),CHOOSE(Рабочий!$C$19,Рабочий!AJ359,Рабочий!AJ384))*(1+'1. Выбор РС'!$I$1)*CHOOSE(Рабочий!$H$19,Рабочий!$I$19,Рабочий!$I$20)*CHOOSE(Рабочий!$L$19,CHOOSE(Рабочий!$P$19,Рабочий!$Q$19,Рабочий!$Q$20,Рабочий!$Q$21),Рабочий!$M$20),0))</f>
        <v>1051</v>
      </c>
      <c r="AJ37" s="272">
        <f>IF(CHOOSE(Рабочий!$AC$19,CHOOSE(Рабочий!$C$19,Рабочий!CL359,Рабочий!CL384),CHOOSE(Рабочий!$C$19,Рабочий!AK359,Рабочий!AK384))="","",ROUND(CHOOSE(Рабочий!$AC$19,CHOOSE(Рабочий!$C$19,Рабочий!CL359,Рабочий!CL384),CHOOSE(Рабочий!$C$19,Рабочий!AK359,Рабочий!AK384))*(1+'1. Выбор РС'!$I$1)*CHOOSE(Рабочий!$H$19,Рабочий!$I$19,Рабочий!$I$20)*CHOOSE(Рабочий!$L$19,CHOOSE(Рабочий!$P$19,Рабочий!$Q$19,Рабочий!$Q$20,Рабочий!$Q$21),Рабочий!$M$20),0))</f>
        <v>1075</v>
      </c>
      <c r="AK37" s="272">
        <f>IF(CHOOSE(Рабочий!$AC$19,CHOOSE(Рабочий!$C$19,Рабочий!CM359,Рабочий!CM384),CHOOSE(Рабочий!$C$19,Рабочий!AL359,Рабочий!AL384))="","",ROUND(CHOOSE(Рабочий!$AC$19,CHOOSE(Рабочий!$C$19,Рабочий!CM359,Рабочий!CM384),CHOOSE(Рабочий!$C$19,Рабочий!AL359,Рабочий!AL384))*(1+'1. Выбор РС'!$I$1)*CHOOSE(Рабочий!$H$19,Рабочий!$I$19,Рабочий!$I$20)*CHOOSE(Рабочий!$L$19,CHOOSE(Рабочий!$P$19,Рабочий!$Q$19,Рабочий!$Q$20,Рабочий!$Q$21),Рабочий!$M$20),0))</f>
        <v>1088</v>
      </c>
      <c r="AL37" s="272">
        <f>IF(CHOOSE(Рабочий!$AC$19,CHOOSE(Рабочий!$C$19,Рабочий!CN359,Рабочий!CN384),CHOOSE(Рабочий!$C$19,Рабочий!AM359,Рабочий!AM384))="","",ROUND(CHOOSE(Рабочий!$AC$19,CHOOSE(Рабочий!$C$19,Рабочий!CN359,Рабочий!CN384),CHOOSE(Рабочий!$C$19,Рабочий!AM359,Рабочий!AM384))*(1+'1. Выбор РС'!$I$1)*CHOOSE(Рабочий!$H$19,Рабочий!$I$19,Рабочий!$I$20)*CHOOSE(Рабочий!$L$19,CHOOSE(Рабочий!$P$19,Рабочий!$Q$19,Рабочий!$Q$20,Рабочий!$Q$21),Рабочий!$M$20),0))</f>
        <v>1112</v>
      </c>
      <c r="AM37" s="272">
        <f>IF(CHOOSE(Рабочий!$AC$19,CHOOSE(Рабочий!$C$19,Рабочий!CO359,Рабочий!CO384),CHOOSE(Рабочий!$C$19,Рабочий!AN359,Рабочий!AN384))="","",ROUND(CHOOSE(Рабочий!$AC$19,CHOOSE(Рабочий!$C$19,Рабочий!CO359,Рабочий!CO384),CHOOSE(Рабочий!$C$19,Рабочий!AN359,Рабочий!AN384))*(1+'1. Выбор РС'!$I$1)*CHOOSE(Рабочий!$H$19,Рабочий!$I$19,Рабочий!$I$20)*CHOOSE(Рабочий!$L$19,CHOOSE(Рабочий!$P$19,Рабочий!$Q$19,Рабочий!$Q$20,Рабочий!$Q$21),Рабочий!$M$20),0))</f>
        <v>1136</v>
      </c>
      <c r="AN37" s="272">
        <f>IF(CHOOSE(Рабочий!$AC$19,CHOOSE(Рабочий!$C$19,Рабочий!CP359,Рабочий!CP384),CHOOSE(Рабочий!$C$19,Рабочий!AO359,Рабочий!AO384))="","",ROUND(CHOOSE(Рабочий!$AC$19,CHOOSE(Рабочий!$C$19,Рабочий!CP359,Рабочий!CP384),CHOOSE(Рабочий!$C$19,Рабочий!AO359,Рабочий!AO384))*(1+'1. Выбор РС'!$I$1)*CHOOSE(Рабочий!$H$19,Рабочий!$I$19,Рабочий!$I$20)*CHOOSE(Рабочий!$L$19,CHOOSE(Рабочий!$P$19,Рабочий!$Q$19,Рабочий!$Q$20,Рабочий!$Q$21),Рабочий!$M$20),0))</f>
        <v>1161</v>
      </c>
      <c r="AO37" s="272">
        <f>IF(CHOOSE(Рабочий!$AC$19,CHOOSE(Рабочий!$C$19,Рабочий!CQ359,Рабочий!CQ384),CHOOSE(Рабочий!$C$19,Рабочий!AP359,Рабочий!AP384))="","",ROUND(CHOOSE(Рабочий!$AC$19,CHOOSE(Рабочий!$C$19,Рабочий!CQ359,Рабочий!CQ384),CHOOSE(Рабочий!$C$19,Рабочий!AP359,Рабочий!AP384))*(1+'1. Выбор РС'!$I$1)*CHOOSE(Рабочий!$H$19,Рабочий!$I$19,Рабочий!$I$20)*CHOOSE(Рабочий!$L$19,CHOOSE(Рабочий!$P$19,Рабочий!$Q$19,Рабочий!$Q$20,Рабочий!$Q$21),Рабочий!$M$20),0))</f>
        <v>1172</v>
      </c>
      <c r="AP37" s="272">
        <f>IF(CHOOSE(Рабочий!$AC$19,CHOOSE(Рабочий!$C$19,Рабочий!CR359,Рабочий!CR384),CHOOSE(Рабочий!$C$19,Рабочий!AQ359,Рабочий!AQ384))="","",ROUND(CHOOSE(Рабочий!$AC$19,CHOOSE(Рабочий!$C$19,Рабочий!CR359,Рабочий!CR384),CHOOSE(Рабочий!$C$19,Рабочий!AQ359,Рабочий!AQ384))*(1+'1. Выбор РС'!$I$1)*CHOOSE(Рабочий!$H$19,Рабочий!$I$19,Рабочий!$I$20)*CHOOSE(Рабочий!$L$19,CHOOSE(Рабочий!$P$19,Рабочий!$Q$19,Рабочий!$Q$20,Рабочий!$Q$21),Рабочий!$M$20),0))</f>
        <v>1196</v>
      </c>
      <c r="AQ37" s="272">
        <f>IF(CHOOSE(Рабочий!$AC$19,CHOOSE(Рабочий!$C$19,Рабочий!CS359,Рабочий!CS384),CHOOSE(Рабочий!$C$19,Рабочий!AR359,Рабочий!AR384))="","",ROUND(CHOOSE(Рабочий!$AC$19,CHOOSE(Рабочий!$C$19,Рабочий!CS359,Рабочий!CS384),CHOOSE(Рабочий!$C$19,Рабочий!AR359,Рабочий!AR384))*(1+'1. Выбор РС'!$I$1)*CHOOSE(Рабочий!$H$19,Рабочий!$I$19,Рабочий!$I$20)*CHOOSE(Рабочий!$L$19,CHOOSE(Рабочий!$P$19,Рабочий!$Q$19,Рабочий!$Q$20,Рабочий!$Q$21),Рабочий!$M$20),0))</f>
        <v>1220</v>
      </c>
      <c r="AR37" s="272">
        <f>IF(CHOOSE(Рабочий!$AC$19,CHOOSE(Рабочий!$C$19,Рабочий!CT359,Рабочий!CT384),CHOOSE(Рабочий!$C$19,Рабочий!AS359,Рабочий!AS384))="","",ROUND(CHOOSE(Рабочий!$AC$19,CHOOSE(Рабочий!$C$19,Рабочий!CT359,Рабочий!CT384),CHOOSE(Рабочий!$C$19,Рабочий!AS359,Рабочий!AS384))*(1+'1. Выбор РС'!$I$1)*CHOOSE(Рабочий!$H$19,Рабочий!$I$19,Рабочий!$I$20)*CHOOSE(Рабочий!$L$19,CHOOSE(Рабочий!$P$19,Рабочий!$Q$19,Рабочий!$Q$20,Рабочий!$Q$21),Рабочий!$M$20),0))</f>
        <v>1244</v>
      </c>
      <c r="AS37" s="272">
        <f>IF(CHOOSE(Рабочий!$AC$19,CHOOSE(Рабочий!$C$19,Рабочий!CU359,Рабочий!CU384),CHOOSE(Рабочий!$C$19,Рабочий!AT359,Рабочий!AT384))="","",ROUND(CHOOSE(Рабочий!$AC$19,CHOOSE(Рабочий!$C$19,Рабочий!CU359,Рабочий!CU384),CHOOSE(Рабочий!$C$19,Рабочий!AT359,Рабочий!AT384))*(1+'1. Выбор РС'!$I$1)*CHOOSE(Рабочий!$H$19,Рабочий!$I$19,Рабочий!$I$20)*CHOOSE(Рабочий!$L$19,CHOOSE(Рабочий!$P$19,Рабочий!$Q$19,Рабочий!$Q$20,Рабочий!$Q$21),Рабочий!$M$20),0))</f>
        <v>1254</v>
      </c>
      <c r="AT37" s="272">
        <f>IF(CHOOSE(Рабочий!$AC$19,CHOOSE(Рабочий!$C$19,Рабочий!CV359,Рабочий!CV384),CHOOSE(Рабочий!$C$19,Рабочий!AU359,Рабочий!AU384))="","",ROUND(CHOOSE(Рабочий!$AC$19,CHOOSE(Рабочий!$C$19,Рабочий!CV359,Рабочий!CV384),CHOOSE(Рабочий!$C$19,Рабочий!AU359,Рабочий!AU384))*(1+'1. Выбор РС'!$I$1)*CHOOSE(Рабочий!$H$19,Рабочий!$I$19,Рабочий!$I$20)*CHOOSE(Рабочий!$L$19,CHOOSE(Рабочий!$P$19,Рабочий!$Q$19,Рабочий!$Q$20,Рабочий!$Q$21),Рабочий!$M$20),0))</f>
        <v>1278</v>
      </c>
      <c r="AU37" s="272">
        <f>IF(CHOOSE(Рабочий!$AC$19,CHOOSE(Рабочий!$C$19,Рабочий!CW359,Рабочий!CW384),CHOOSE(Рабочий!$C$19,Рабочий!AV359,Рабочий!AV384))="","",ROUND(CHOOSE(Рабочий!$AC$19,CHOOSE(Рабочий!$C$19,Рабочий!CW359,Рабочий!CW384),CHOOSE(Рабочий!$C$19,Рабочий!AV359,Рабочий!AV384))*(1+'1. Выбор РС'!$I$1)*CHOOSE(Рабочий!$H$19,Рабочий!$I$19,Рабочий!$I$20)*CHOOSE(Рабочий!$L$19,CHOOSE(Рабочий!$P$19,Рабочий!$Q$19,Рабочий!$Q$20,Рабочий!$Q$21),Рабочий!$M$20),0))</f>
        <v>1301</v>
      </c>
      <c r="AV37" s="272">
        <f>IF(CHOOSE(Рабочий!$AC$19,CHOOSE(Рабочий!$C$19,Рабочий!CX359,Рабочий!CX384),CHOOSE(Рабочий!$C$19,Рабочий!AW359,Рабочий!AW384))="","",ROUND(CHOOSE(Рабочий!$AC$19,CHOOSE(Рабочий!$C$19,Рабочий!CX359,Рабочий!CX384),CHOOSE(Рабочий!$C$19,Рабочий!AW359,Рабочий!AW384))*(1+'1. Выбор РС'!$I$1)*CHOOSE(Рабочий!$H$19,Рабочий!$I$19,Рабочий!$I$20)*CHOOSE(Рабочий!$L$19,CHOOSE(Рабочий!$P$19,Рабочий!$Q$19,Рабочий!$Q$20,Рабочий!$Q$21),Рабочий!$M$20),0))</f>
        <v>1325</v>
      </c>
      <c r="AW37" s="272">
        <f>IF(CHOOSE(Рабочий!$AC$19,CHOOSE(Рабочий!$C$19,Рабочий!CY359,Рабочий!CY384),CHOOSE(Рабочий!$C$19,Рабочий!AX359,Рабочий!AX384))="","",ROUND(CHOOSE(Рабочий!$AC$19,CHOOSE(Рабочий!$C$19,Рабочий!CY359,Рабочий!CY384),CHOOSE(Рабочий!$C$19,Рабочий!AX359,Рабочий!AX384))*(1+'1. Выбор РС'!$I$1)*CHOOSE(Рабочий!$H$19,Рабочий!$I$19,Рабочий!$I$20)*CHOOSE(Рабочий!$L$19,CHOOSE(Рабочий!$P$19,Рабочий!$Q$19,Рабочий!$Q$20,Рабочий!$Q$21),Рабочий!$M$20),0))</f>
        <v>1349</v>
      </c>
      <c r="AX37" s="272">
        <f>IF(CHOOSE(Рабочий!$AC$19,CHOOSE(Рабочий!$C$19,Рабочий!CZ359,Рабочий!CZ384),CHOOSE(Рабочий!$C$19,Рабочий!AY359,Рабочий!AY384))="","",ROUND(CHOOSE(Рабочий!$AC$19,CHOOSE(Рабочий!$C$19,Рабочий!CZ359,Рабочий!CZ384),CHOOSE(Рабочий!$C$19,Рабочий!AY359,Рабочий!AY384))*(1+'1. Выбор РС'!$I$1)*CHOOSE(Рабочий!$H$19,Рабочий!$I$19,Рабочий!$I$20)*CHOOSE(Рабочий!$L$19,CHOOSE(Рабочий!$P$19,Рабочий!$Q$19,Рабочий!$Q$20,Рабочий!$Q$21),Рабочий!$M$20),0))</f>
        <v>1357</v>
      </c>
      <c r="AY37" s="272">
        <f>IF(CHOOSE(Рабочий!$AC$19,CHOOSE(Рабочий!$C$19,Рабочий!DA359,Рабочий!DA384),CHOOSE(Рабочий!$C$19,Рабочий!AZ359,Рабочий!AZ384))="","",ROUND(CHOOSE(Рабочий!$AC$19,CHOOSE(Рабочий!$C$19,Рабочий!DA359,Рабочий!DA384),CHOOSE(Рабочий!$C$19,Рабочий!AZ359,Рабочий!AZ384))*(1+'1. Выбор РС'!$I$1)*CHOOSE(Рабочий!$H$19,Рабочий!$I$19,Рабочий!$I$20)*CHOOSE(Рабочий!$L$19,CHOOSE(Рабочий!$P$19,Рабочий!$Q$19,Рабочий!$Q$20,Рабочий!$Q$21),Рабочий!$M$20),0))</f>
        <v>1381</v>
      </c>
      <c r="AZ37" s="272">
        <f>IF(CHOOSE(Рабочий!$AC$19,CHOOSE(Рабочий!$C$19,Рабочий!DB359,Рабочий!DB384),CHOOSE(Рабочий!$C$19,Рабочий!BA359,Рабочий!BA384))="","",ROUND(CHOOSE(Рабочий!$AC$19,CHOOSE(Рабочий!$C$19,Рабочий!DB359,Рабочий!DB384),CHOOSE(Рабочий!$C$19,Рабочий!BA359,Рабочий!BA384))*(1+'1. Выбор РС'!$I$1)*CHOOSE(Рабочий!$H$19,Рабочий!$I$19,Рабочий!$I$20)*CHOOSE(Рабочий!$L$19,CHOOSE(Рабочий!$P$19,Рабочий!$Q$19,Рабочий!$Q$20,Рабочий!$Q$21),Рабочий!$M$20),0))</f>
        <v>1404</v>
      </c>
      <c r="BA37" s="210"/>
      <c r="BB37" s="211"/>
      <c r="BC37" s="211"/>
      <c r="BD37" s="211"/>
      <c r="BE37" s="211"/>
      <c r="BF37" s="211"/>
      <c r="BG37" s="211"/>
      <c r="BH37" s="211"/>
      <c r="BI37" s="211"/>
      <c r="BJ37" s="211"/>
      <c r="BK37" s="211"/>
      <c r="BL37" s="211"/>
      <c r="BM37" s="211"/>
      <c r="BN37" s="211"/>
      <c r="BO37" s="211"/>
      <c r="BP37" s="211"/>
      <c r="BQ37" s="211"/>
      <c r="BR37" s="211"/>
    </row>
    <row r="38" spans="1:70" s="193" customFormat="1">
      <c r="A38" s="212">
        <v>2700</v>
      </c>
      <c r="B38" s="272">
        <f>IF(CHOOSE(Рабочий!$AC$19,CHOOSE(Рабочий!$C$19,Рабочий!BD360,Рабочий!BD385),CHOOSE(Рабочий!$C$19,Рабочий!C360,Рабочий!C385))="","",ROUND(CHOOSE(Рабочий!$AC$19,CHOOSE(Рабочий!$C$19,Рабочий!BD360,Рабочий!BD385),CHOOSE(Рабочий!$C$19,Рабочий!C360,Рабочий!C385))*(1+'1. Выбор РС'!$I$1)*CHOOSE(Рабочий!$H$19,Рабочий!$I$19,Рабочий!$I$20)*CHOOSE(Рабочий!$L$19,CHOOSE(Рабочий!$P$19,Рабочий!$Q$19,Рабочий!$Q$20,Рабочий!$Q$21),Рабочий!$M$20),0))</f>
        <v>289</v>
      </c>
      <c r="C38" s="272">
        <f>IF(CHOOSE(Рабочий!$AC$19,CHOOSE(Рабочий!$C$19,Рабочий!BE360,Рабочий!BE385),CHOOSE(Рабочий!$C$19,Рабочий!D360,Рабочий!D385))="","",ROUND(CHOOSE(Рабочий!$AC$19,CHOOSE(Рабочий!$C$19,Рабочий!BE360,Рабочий!BE385),CHOOSE(Рабочий!$C$19,Рабочий!D360,Рабочий!D385))*(1+'1. Выбор РС'!$I$1)*CHOOSE(Рабочий!$H$19,Рабочий!$I$19,Рабочий!$I$20)*CHOOSE(Рабочий!$L$19,CHOOSE(Рабочий!$P$19,Рабочий!$Q$19,Рабочий!$Q$20,Рабочий!$Q$21),Рабочий!$M$20),0))</f>
        <v>309</v>
      </c>
      <c r="D38" s="272">
        <f>IF(CHOOSE(Рабочий!$AC$19,CHOOSE(Рабочий!$C$19,Рабочий!BF360,Рабочий!BF385),CHOOSE(Рабочий!$C$19,Рабочий!E360,Рабочий!E385))="","",ROUND(CHOOSE(Рабочий!$AC$19,CHOOSE(Рабочий!$C$19,Рабочий!BF360,Рабочий!BF385),CHOOSE(Рабочий!$C$19,Рабочий!E360,Рабочий!E385))*(1+'1. Выбор РС'!$I$1)*CHOOSE(Рабочий!$H$19,Рабочий!$I$19,Рабочий!$I$20)*CHOOSE(Рабочий!$L$19,CHOOSE(Рабочий!$P$19,Рабочий!$Q$19,Рабочий!$Q$20,Рабочий!$Q$21),Рабочий!$M$20),0))</f>
        <v>327</v>
      </c>
      <c r="E38" s="272">
        <f>IF(CHOOSE(Рабочий!$AC$19,CHOOSE(Рабочий!$C$19,Рабочий!BG360,Рабочий!BG385),CHOOSE(Рабочий!$C$19,Рабочий!F360,Рабочий!F385))="","",ROUND(CHOOSE(Рабочий!$AC$19,CHOOSE(Рабочий!$C$19,Рабочий!BG360,Рабочий!BG385),CHOOSE(Рабочий!$C$19,Рабочий!F360,Рабочий!F385))*(1+'1. Выбор РС'!$I$1)*CHOOSE(Рабочий!$H$19,Рабочий!$I$19,Рабочий!$I$20)*CHOOSE(Рабочий!$L$19,CHOOSE(Рабочий!$P$19,Рабочий!$Q$19,Рабочий!$Q$20,Рабочий!$Q$21),Рабочий!$M$20),0))</f>
        <v>344</v>
      </c>
      <c r="F38" s="272">
        <f>IF(CHOOSE(Рабочий!$AC$19,CHOOSE(Рабочий!$C$19,Рабочий!BH360,Рабочий!BH385),CHOOSE(Рабочий!$C$19,Рабочий!G360,Рабочий!G385))="","",ROUND(CHOOSE(Рабочий!$AC$19,CHOOSE(Рабочий!$C$19,Рабочий!BH360,Рабочий!BH385),CHOOSE(Рабочий!$C$19,Рабочий!G360,Рабочий!G385))*(1+'1. Выбор РС'!$I$1)*CHOOSE(Рабочий!$H$19,Рабочий!$I$19,Рабочий!$I$20)*CHOOSE(Рабочий!$L$19,CHOOSE(Рабочий!$P$19,Рабочий!$Q$19,Рабочий!$Q$20,Рабочий!$Q$21),Рабочий!$M$20),0))</f>
        <v>363</v>
      </c>
      <c r="G38" s="272">
        <f>IF(CHOOSE(Рабочий!$AC$19,CHOOSE(Рабочий!$C$19,Рабочий!BI360,Рабочий!BI385),CHOOSE(Рабочий!$C$19,Рабочий!H360,Рабочий!H385))="","",ROUND(CHOOSE(Рабочий!$AC$19,CHOOSE(Рабочий!$C$19,Рабочий!BI360,Рабочий!BI385),CHOOSE(Рабочий!$C$19,Рабочий!H360,Рабочий!H385))*(1+'1. Выбор РС'!$I$1)*CHOOSE(Рабочий!$H$19,Рабочий!$I$19,Рабочий!$I$20)*CHOOSE(Рабочий!$L$19,CHOOSE(Рабочий!$P$19,Рабочий!$Q$19,Рабочий!$Q$20,Рабочий!$Q$21),Рабочий!$M$20),0))</f>
        <v>381</v>
      </c>
      <c r="H38" s="272">
        <f>IF(CHOOSE(Рабочий!$AC$19,CHOOSE(Рабочий!$C$19,Рабочий!BJ360,Рабочий!BJ385),CHOOSE(Рабочий!$C$19,Рабочий!I360,Рабочий!I385))="","",ROUND(CHOOSE(Рабочий!$AC$19,CHOOSE(Рабочий!$C$19,Рабочий!BJ360,Рабочий!BJ385),CHOOSE(Рабочий!$C$19,Рабочий!I360,Рабочий!I385))*(1+'1. Выбор РС'!$I$1)*CHOOSE(Рабочий!$H$19,Рабочий!$I$19,Рабочий!$I$20)*CHOOSE(Рабочий!$L$19,CHOOSE(Рабочий!$P$19,Рабочий!$Q$19,Рабочий!$Q$20,Рабочий!$Q$21),Рабочий!$M$20),0))</f>
        <v>397</v>
      </c>
      <c r="I38" s="272">
        <f>IF(CHOOSE(Рабочий!$AC$19,CHOOSE(Рабочий!$C$19,Рабочий!BK360,Рабочий!BK385),CHOOSE(Рабочий!$C$19,Рабочий!J360,Рабочий!J385))="","",ROUND(CHOOSE(Рабочий!$AC$19,CHOOSE(Рабочий!$C$19,Рабочий!BK360,Рабочий!BK385),CHOOSE(Рабочий!$C$19,Рабочий!J360,Рабочий!J385))*(1+'1. Выбор РС'!$I$1)*CHOOSE(Рабочий!$H$19,Рабочий!$I$19,Рабочий!$I$20)*CHOOSE(Рабочий!$L$19,CHOOSE(Рабочий!$P$19,Рабочий!$Q$19,Рабочий!$Q$20,Рабочий!$Q$21),Рабочий!$M$20),0))</f>
        <v>418</v>
      </c>
      <c r="J38" s="272">
        <f>IF(CHOOSE(Рабочий!$AC$19,CHOOSE(Рабочий!$C$19,Рабочий!BL360,Рабочий!BL385),CHOOSE(Рабочий!$C$19,Рабочий!K360,Рабочий!K385))="","",ROUND(CHOOSE(Рабочий!$AC$19,CHOOSE(Рабочий!$C$19,Рабочий!BL360,Рабочий!BL385),CHOOSE(Рабочий!$C$19,Рабочий!K360,Рабочий!K385))*(1+'1. Выбор РС'!$I$1)*CHOOSE(Рабочий!$H$19,Рабочий!$I$19,Рабочий!$I$20)*CHOOSE(Рабочий!$L$19,CHOOSE(Рабочий!$P$19,Рабочий!$Q$19,Рабочий!$Q$20,Рабочий!$Q$21),Рабочий!$M$20),0))</f>
        <v>433</v>
      </c>
      <c r="K38" s="272">
        <f>IF(CHOOSE(Рабочий!$AC$19,CHOOSE(Рабочий!$C$19,Рабочий!BM360,Рабочий!BM385),CHOOSE(Рабочий!$C$19,Рабочий!L360,Рабочий!L385))="","",ROUND(CHOOSE(Рабочий!$AC$19,CHOOSE(Рабочий!$C$19,Рабочий!BM360,Рабочий!BM385),CHOOSE(Рабочий!$C$19,Рабочий!L360,Рабочий!L385))*(1+'1. Выбор РС'!$I$1)*CHOOSE(Рабочий!$H$19,Рабочий!$I$19,Рабочий!$I$20)*CHOOSE(Рабочий!$L$19,CHOOSE(Рабочий!$P$19,Рабочий!$Q$19,Рабочий!$Q$20,Рабочий!$Q$21),Рабочий!$M$20),0))</f>
        <v>451</v>
      </c>
      <c r="L38" s="272">
        <f>IF(CHOOSE(Рабочий!$AC$19,CHOOSE(Рабочий!$C$19,Рабочий!BN360,Рабочий!BN385),CHOOSE(Рабочий!$C$19,Рабочий!M360,Рабочий!M385))="","",ROUND(CHOOSE(Рабочий!$AC$19,CHOOSE(Рабочий!$C$19,Рабочий!BN360,Рабочий!BN385),CHOOSE(Рабочий!$C$19,Рабочий!M360,Рабочий!M385))*(1+'1. Выбор РС'!$I$1)*CHOOSE(Рабочий!$H$19,Рабочий!$I$19,Рабочий!$I$20)*CHOOSE(Рабочий!$L$19,CHOOSE(Рабочий!$P$19,Рабочий!$Q$19,Рабочий!$Q$20,Рабочий!$Q$21),Рабочий!$M$20),0))</f>
        <v>470</v>
      </c>
      <c r="M38" s="272">
        <f>IF(CHOOSE(Рабочий!$AC$19,CHOOSE(Рабочий!$C$19,Рабочий!BO360,Рабочий!BO385),CHOOSE(Рабочий!$C$19,Рабочий!N360,Рабочий!N385))="","",ROUND(CHOOSE(Рабочий!$AC$19,CHOOSE(Рабочий!$C$19,Рабочий!BO360,Рабочий!BO385),CHOOSE(Рабочий!$C$19,Рабочий!N360,Рабочий!N385))*(1+'1. Выбор РС'!$I$1)*CHOOSE(Рабочий!$H$19,Рабочий!$I$19,Рабочий!$I$20)*CHOOSE(Рабочий!$L$19,CHOOSE(Рабочий!$P$19,Рабочий!$Q$19,Рабочий!$Q$20,Рабочий!$Q$21),Рабочий!$M$20),0))</f>
        <v>488</v>
      </c>
      <c r="N38" s="272">
        <f>IF(CHOOSE(Рабочий!$AC$19,CHOOSE(Рабочий!$C$19,Рабочий!BP360,Рабочий!BP385),CHOOSE(Рабочий!$C$19,Рабочий!O360,Рабочий!O385))="","",ROUND(CHOOSE(Рабочий!$AC$19,CHOOSE(Рабочий!$C$19,Рабочий!BP360,Рабочий!BP385),CHOOSE(Рабочий!$C$19,Рабочий!O360,Рабочий!O385))*(1+'1. Выбор РС'!$I$1)*CHOOSE(Рабочий!$H$19,Рабочий!$I$19,Рабочий!$I$20)*CHOOSE(Рабочий!$L$19,CHOOSE(Рабочий!$P$19,Рабочий!$Q$19,Рабочий!$Q$20,Рабочий!$Q$21),Рабочий!$M$20),0))</f>
        <v>505</v>
      </c>
      <c r="O38" s="272">
        <f>IF(CHOOSE(Рабочий!$AC$19,CHOOSE(Рабочий!$C$19,Рабочий!BQ360,Рабочий!BQ385),CHOOSE(Рабочий!$C$19,Рабочий!P360,Рабочий!P385))="","",ROUND(CHOOSE(Рабочий!$AC$19,CHOOSE(Рабочий!$C$19,Рабочий!BQ360,Рабочий!BQ385),CHOOSE(Рабочий!$C$19,Рабочий!P360,Рабочий!P385))*(1+'1. Выбор РС'!$I$1)*CHOOSE(Рабочий!$H$19,Рабочий!$I$19,Рабочий!$I$20)*CHOOSE(Рабочий!$L$19,CHOOSE(Рабочий!$P$19,Рабочий!$Q$19,Рабочий!$Q$20,Рабочий!$Q$21),Рабочий!$M$20),0))</f>
        <v>522</v>
      </c>
      <c r="P38" s="272">
        <f>IF(CHOOSE(Рабочий!$AC$19,CHOOSE(Рабочий!$C$19,Рабочий!BR360,Рабочий!BR385),CHOOSE(Рабочий!$C$19,Рабочий!Q360,Рабочий!Q385))="","",ROUND(CHOOSE(Рабочий!$AC$19,CHOOSE(Рабочий!$C$19,Рабочий!BR360,Рабочий!BR385),CHOOSE(Рабочий!$C$19,Рабочий!Q360,Рабочий!Q385))*(1+'1. Выбор РС'!$I$1)*CHOOSE(Рабочий!$H$19,Рабочий!$I$19,Рабочий!$I$20)*CHOOSE(Рабочий!$L$19,CHOOSE(Рабочий!$P$19,Рабочий!$Q$19,Рабочий!$Q$20,Рабочий!$Q$21),Рабочий!$M$20),0))</f>
        <v>544</v>
      </c>
      <c r="Q38" s="272">
        <f>IF(CHOOSE(Рабочий!$AC$19,CHOOSE(Рабочий!$C$19,Рабочий!BS360,Рабочий!BS385),CHOOSE(Рабочий!$C$19,Рабочий!R360,Рабочий!R385))="","",ROUND(CHOOSE(Рабочий!$AC$19,CHOOSE(Рабочий!$C$19,Рабочий!BS360,Рабочий!BS385),CHOOSE(Рабочий!$C$19,Рабочий!R360,Рабочий!R385))*(1+'1. Выбор РС'!$I$1)*CHOOSE(Рабочий!$H$19,Рабочий!$I$19,Рабочий!$I$20)*CHOOSE(Рабочий!$L$19,CHOOSE(Рабочий!$P$19,Рабочий!$Q$19,Рабочий!$Q$20,Рабочий!$Q$21),Рабочий!$M$20),0))</f>
        <v>560</v>
      </c>
      <c r="R38" s="272">
        <f>IF(CHOOSE(Рабочий!$AC$19,CHOOSE(Рабочий!$C$19,Рабочий!BT360,Рабочий!BT385),CHOOSE(Рабочий!$C$19,Рабочий!S360,Рабочий!S385))="","",ROUND(CHOOSE(Рабочий!$AC$19,CHOOSE(Рабочий!$C$19,Рабочий!BT360,Рабочий!BT385),CHOOSE(Рабочий!$C$19,Рабочий!S360,Рабочий!S385))*(1+'1. Выбор РС'!$I$1)*CHOOSE(Рабочий!$H$19,Рабочий!$I$19,Рабочий!$I$20)*CHOOSE(Рабочий!$L$19,CHOOSE(Рабочий!$P$19,Рабочий!$Q$19,Рабочий!$Q$20,Рабочий!$Q$21),Рабочий!$M$20),0))</f>
        <v>576</v>
      </c>
      <c r="S38" s="272">
        <f>IF(CHOOSE(Рабочий!$AC$19,CHOOSE(Рабочий!$C$19,Рабочий!BU360,Рабочий!BU385),CHOOSE(Рабочий!$C$19,Рабочий!T360,Рабочий!T385))="","",ROUND(CHOOSE(Рабочий!$AC$19,CHOOSE(Рабочий!$C$19,Рабочий!BU360,Рабочий!BU385),CHOOSE(Рабочий!$C$19,Рабочий!T360,Рабочий!T385))*(1+'1. Выбор РС'!$I$1)*CHOOSE(Рабочий!$H$19,Рабочий!$I$19,Рабочий!$I$20)*CHOOSE(Рабочий!$L$19,CHOOSE(Рабочий!$P$19,Рабочий!$Q$19,Рабочий!$Q$20,Рабочий!$Q$21),Рабочий!$M$20),0))</f>
        <v>598</v>
      </c>
      <c r="T38" s="272">
        <f>IF(CHOOSE(Рабочий!$AC$19,CHOOSE(Рабочий!$C$19,Рабочий!BV360,Рабочий!BV385),CHOOSE(Рабочий!$C$19,Рабочий!U360,Рабочий!U385))="","",ROUND(CHOOSE(Рабочий!$AC$19,CHOOSE(Рабочий!$C$19,Рабочий!BV360,Рабочий!BV385),CHOOSE(Рабочий!$C$19,Рабочий!U360,Рабочий!U385))*(1+'1. Выбор РС'!$I$1)*CHOOSE(Рабочий!$H$19,Рабочий!$I$19,Рабочий!$I$20)*CHOOSE(Рабочий!$L$19,CHOOSE(Рабочий!$P$19,Рабочий!$Q$19,Рабочий!$Q$20,Рабочий!$Q$21),Рабочий!$M$20),0))</f>
        <v>612</v>
      </c>
      <c r="U38" s="272">
        <f>IF(CHOOSE(Рабочий!$AC$19,CHOOSE(Рабочий!$C$19,Рабочий!BW360,Рабочий!BW385),CHOOSE(Рабочий!$C$19,Рабочий!V360,Рабочий!V385))="","",ROUND(CHOOSE(Рабочий!$AC$19,CHOOSE(Рабочий!$C$19,Рабочий!BW360,Рабочий!BW385),CHOOSE(Рабочий!$C$19,Рабочий!V360,Рабочий!V385))*(1+'1. Выбор РС'!$I$1)*CHOOSE(Рабочий!$H$19,Рабочий!$I$19,Рабочий!$I$20)*CHOOSE(Рабочий!$L$19,CHOOSE(Рабочий!$P$19,Рабочий!$Q$19,Рабочий!$Q$20,Рабочий!$Q$21),Рабочий!$M$20),0))</f>
        <v>634</v>
      </c>
      <c r="V38" s="272">
        <f>IF(CHOOSE(Рабочий!$AC$19,CHOOSE(Рабочий!$C$19,Рабочий!BX360,Рабочий!BX385),CHOOSE(Рабочий!$C$19,Рабочий!W360,Рабочий!W385))="","",ROUND(CHOOSE(Рабочий!$AC$19,CHOOSE(Рабочий!$C$19,Рабочий!BX360,Рабочий!BX385),CHOOSE(Рабочий!$C$19,Рабочий!W360,Рабочий!W385))*(1+'1. Выбор РС'!$I$1)*CHOOSE(Рабочий!$H$19,Рабочий!$I$19,Рабочий!$I$20)*CHOOSE(Рабочий!$L$19,CHOOSE(Рабочий!$P$19,Рабочий!$Q$19,Рабочий!$Q$20,Рабочий!$Q$21),Рабочий!$M$20),0))</f>
        <v>648</v>
      </c>
      <c r="W38" s="272">
        <f>IF(CHOOSE(Рабочий!$AC$19,CHOOSE(Рабочий!$C$19,Рабочий!BY360,Рабочий!BY385),CHOOSE(Рабочий!$C$19,Рабочий!X360,Рабочий!X385))="","",ROUND(CHOOSE(Рабочий!$AC$19,CHOOSE(Рабочий!$C$19,Рабочий!BY360,Рабочий!BY385),CHOOSE(Рабочий!$C$19,Рабочий!X360,Рабочий!X385))*(1+'1. Выбор РС'!$I$1)*CHOOSE(Рабочий!$H$19,Рабочий!$I$19,Рабочий!$I$20)*CHOOSE(Рабочий!$L$19,CHOOSE(Рабочий!$P$19,Рабочий!$Q$19,Рабочий!$Q$20,Рабочий!$Q$21),Рабочий!$M$20),0))</f>
        <v>670</v>
      </c>
      <c r="X38" s="272">
        <f>IF(CHOOSE(Рабочий!$AC$19,CHOOSE(Рабочий!$C$19,Рабочий!BZ360,Рабочий!BZ385),CHOOSE(Рабочий!$C$19,Рабочий!Y360,Рабочий!Y385))="","",ROUND(CHOOSE(Рабочий!$AC$19,CHOOSE(Рабочий!$C$19,Рабочий!BZ360,Рабочий!BZ385),CHOOSE(Рабочий!$C$19,Рабочий!Y360,Рабочий!Y385))*(1+'1. Выбор РС'!$I$1)*CHOOSE(Рабочий!$H$19,Рабочий!$I$19,Рабочий!$I$20)*CHOOSE(Рабочий!$L$19,CHOOSE(Рабочий!$P$19,Рабочий!$Q$19,Рабочий!$Q$20,Рабочий!$Q$21),Рабочий!$M$20),0))</f>
        <v>683</v>
      </c>
      <c r="Y38" s="272">
        <f>IF(CHOOSE(Рабочий!$AC$19,CHOOSE(Рабочий!$C$19,Рабочий!CA360,Рабочий!CA385),CHOOSE(Рабочий!$C$19,Рабочий!Z360,Рабочий!Z385))="","",ROUND(CHOOSE(Рабочий!$AC$19,CHOOSE(Рабочий!$C$19,Рабочий!CA360,Рабочий!CA385),CHOOSE(Рабочий!$C$19,Рабочий!Z360,Рабочий!Z385))*(1+'1. Выбор РС'!$I$1)*CHOOSE(Рабочий!$H$19,Рабочий!$I$19,Рабочий!$I$20)*CHOOSE(Рабочий!$L$19,CHOOSE(Рабочий!$P$19,Рабочий!$Q$19,Рабочий!$Q$20,Рабочий!$Q$21),Рабочий!$M$20),0))</f>
        <v>704</v>
      </c>
      <c r="Z38" s="272">
        <f>IF(CHOOSE(Рабочий!$AC$19,CHOOSE(Рабочий!$C$19,Рабочий!CB360,Рабочий!CB385),CHOOSE(Рабочий!$C$19,Рабочий!AA360,Рабочий!AA385))="","",ROUND(CHOOSE(Рабочий!$AC$19,CHOOSE(Рабочий!$C$19,Рабочий!CB360,Рабочий!CB385),CHOOSE(Рабочий!$C$19,Рабочий!AA360,Рабочий!AA385))*(1+'1. Выбор РС'!$I$1)*CHOOSE(Рабочий!$H$19,Рабочий!$I$19,Рабочий!$I$20)*CHOOSE(Рабочий!$L$19,CHOOSE(Рабочий!$P$19,Рабочий!$Q$19,Рабочий!$Q$20,Рабочий!$Q$21),Рабочий!$M$20),0))</f>
        <v>725</v>
      </c>
      <c r="AA38" s="272">
        <f>IF(CHOOSE(Рабочий!$AC$19,CHOOSE(Рабочий!$C$19,Рабочий!CC360,Рабочий!CC385),CHOOSE(Рабочий!$C$19,Рабочий!AB360,Рабочий!AB385))="","",ROUND(CHOOSE(Рабочий!$AC$19,CHOOSE(Рабочий!$C$19,Рабочий!CC360,Рабочий!CC385),CHOOSE(Рабочий!$C$19,Рабочий!AB360,Рабочий!AB385))*(1+'1. Выбор РС'!$I$1)*CHOOSE(Рабочий!$H$19,Рабочий!$I$19,Рабочий!$I$20)*CHOOSE(Рабочий!$L$19,CHOOSE(Рабочий!$P$19,Рабочий!$Q$19,Рабочий!$Q$20,Рабочий!$Q$21),Рабочий!$M$20),0))</f>
        <v>737</v>
      </c>
      <c r="AB38" s="272">
        <f>IF(CHOOSE(Рабочий!$AC$19,CHOOSE(Рабочий!$C$19,Рабочий!CD360,Рабочий!CD385),CHOOSE(Рабочий!$C$19,Рабочий!AC360,Рабочий!AC385))="","",ROUND(CHOOSE(Рабочий!$AC$19,CHOOSE(Рабочий!$C$19,Рабочий!CD360,Рабочий!CD385),CHOOSE(Рабочий!$C$19,Рабочий!AC360,Рабочий!AC385))*(1+'1. Выбор РС'!$I$1)*CHOOSE(Рабочий!$H$19,Рабочий!$I$19,Рабочий!$I$20)*CHOOSE(Рабочий!$L$19,CHOOSE(Рабочий!$P$19,Рабочий!$Q$19,Рабочий!$Q$20,Рабочий!$Q$21),Рабочий!$M$20),0))</f>
        <v>787</v>
      </c>
      <c r="AC38" s="272">
        <f>IF(CHOOSE(Рабочий!$AC$19,CHOOSE(Рабочий!$C$19,Рабочий!CE360,Рабочий!CE385),CHOOSE(Рабочий!$C$19,Рабочий!AD360,Рабочий!AD385))="","",ROUND(CHOOSE(Рабочий!$AC$19,CHOOSE(Рабочий!$C$19,Рабочий!CE360,Рабочий!CE385),CHOOSE(Рабочий!$C$19,Рабочий!AD360,Рабочий!AD385))*(1+'1. Выбор РС'!$I$1)*CHOOSE(Рабочий!$H$19,Рабочий!$I$19,Рабочий!$I$20)*CHOOSE(Рабочий!$L$19,CHOOSE(Рабочий!$P$19,Рабочий!$Q$19,Рабочий!$Q$20,Рабочий!$Q$21),Рабочий!$M$20),0))</f>
        <v>799</v>
      </c>
      <c r="AD38" s="272">
        <f>IF(CHOOSE(Рабочий!$AC$19,CHOOSE(Рабочий!$C$19,Рабочий!CF360,Рабочий!CF385),CHOOSE(Рабочий!$C$19,Рабочий!AE360,Рабочий!AE385))="","",ROUND(CHOOSE(Рабочий!$AC$19,CHOOSE(Рабочий!$C$19,Рабочий!CF360,Рабочий!CF385),CHOOSE(Рабочий!$C$19,Рабочий!AE360,Рабочий!AE385))*(1+'1. Выбор РС'!$I$1)*CHOOSE(Рабочий!$H$19,Рабочий!$I$19,Рабочий!$I$20)*CHOOSE(Рабочий!$L$19,CHOOSE(Рабочий!$P$19,Рабочий!$Q$19,Рабочий!$Q$20,Рабочий!$Q$21),Рабочий!$M$20),0))</f>
        <v>821</v>
      </c>
      <c r="AE38" s="272">
        <f>IF(CHOOSE(Рабочий!$AC$19,CHOOSE(Рабочий!$C$19,Рабочий!CG360,Рабочий!CG385),CHOOSE(Рабочий!$C$19,Рабочий!AF360,Рабочий!AF385))="","",ROUND(CHOOSE(Рабочий!$AC$19,CHOOSE(Рабочий!$C$19,Рабочий!CG360,Рабочий!CG385),CHOOSE(Рабочий!$C$19,Рабочий!AF360,Рабочий!AF385))*(1+'1. Выбор РС'!$I$1)*CHOOSE(Рабочий!$H$19,Рабочий!$I$19,Рабочий!$I$20)*CHOOSE(Рабочий!$L$19,CHOOSE(Рабочий!$P$19,Рабочий!$Q$19,Рабочий!$Q$20,Рабочий!$Q$21),Рабочий!$M$20),0))</f>
        <v>842</v>
      </c>
      <c r="AF38" s="272">
        <f>IF(CHOOSE(Рабочий!$AC$19,CHOOSE(Рабочий!$C$19,Рабочий!CH360,Рабочий!CH385),CHOOSE(Рабочий!$C$19,Рабочий!AG360,Рабочий!AG385))="","",ROUND(CHOOSE(Рабочий!$AC$19,CHOOSE(Рабочий!$C$19,Рабочий!CH360,Рабочий!CH385),CHOOSE(Рабочий!$C$19,Рабочий!AG360,Рабочий!AG385))*(1+'1. Выбор РС'!$I$1)*CHOOSE(Рабочий!$H$19,Рабочий!$I$19,Рабочий!$I$20)*CHOOSE(Рабочий!$L$19,CHOOSE(Рабочий!$P$19,Рабочий!$Q$19,Рабочий!$Q$20,Рабочий!$Q$21),Рабочий!$M$20),0))</f>
        <v>853</v>
      </c>
      <c r="AG38" s="272">
        <f>IF(CHOOSE(Рабочий!$AC$19,CHOOSE(Рабочий!$C$19,Рабочий!CI360,Рабочий!CI385),CHOOSE(Рабочий!$C$19,Рабочий!AH360,Рабочий!AH385))="","",ROUND(CHOOSE(Рабочий!$AC$19,CHOOSE(Рабочий!$C$19,Рабочий!CI360,Рабочий!CI385),CHOOSE(Рабочий!$C$19,Рабочий!AH360,Рабочий!AH385))*(1+'1. Выбор РС'!$I$1)*CHOOSE(Рабочий!$H$19,Рабочий!$I$19,Рабочий!$I$20)*CHOOSE(Рабочий!$L$19,CHOOSE(Рабочий!$P$19,Рабочий!$Q$19,Рабочий!$Q$20,Рабочий!$Q$21),Рабочий!$M$20),0))</f>
        <v>1030</v>
      </c>
      <c r="AH38" s="272">
        <f>IF(CHOOSE(Рабочий!$AC$19,CHOOSE(Рабочий!$C$19,Рабочий!CJ360,Рабочий!CJ385),CHOOSE(Рабочий!$C$19,Рабочий!AI360,Рабочий!AI385))="","",ROUND(CHOOSE(Рабочий!$AC$19,CHOOSE(Рабочий!$C$19,Рабочий!CJ360,Рабочий!CJ385),CHOOSE(Рабочий!$C$19,Рабочий!AI360,Рабочий!AI385))*(1+'1. Выбор РС'!$I$1)*CHOOSE(Рабочий!$H$19,Рабочий!$I$19,Рабочий!$I$20)*CHOOSE(Рабочий!$L$19,CHOOSE(Рабочий!$P$19,Рабочий!$Q$19,Рабочий!$Q$20,Рабочий!$Q$21),Рабочий!$M$20),0))</f>
        <v>1043</v>
      </c>
      <c r="AI38" s="272">
        <f>IF(CHOOSE(Рабочий!$AC$19,CHOOSE(Рабочий!$C$19,Рабочий!CK360,Рабочий!CK385),CHOOSE(Рабочий!$C$19,Рабочий!AJ360,Рабочий!AJ385))="","",ROUND(CHOOSE(Рабочий!$AC$19,CHOOSE(Рабочий!$C$19,Рабочий!CK360,Рабочий!CK385),CHOOSE(Рабочий!$C$19,Рабочий!AJ360,Рабочий!AJ385))*(1+'1. Выбор РС'!$I$1)*CHOOSE(Рабочий!$H$19,Рабочий!$I$19,Рабочий!$I$20)*CHOOSE(Рабочий!$L$19,CHOOSE(Рабочий!$P$19,Рабочий!$Q$19,Рабочий!$Q$20,Рабочий!$Q$21),Рабочий!$M$20),0))</f>
        <v>1068</v>
      </c>
      <c r="AJ38" s="272">
        <f>IF(CHOOSE(Рабочий!$AC$19,CHOOSE(Рабочий!$C$19,Рабочий!CL360,Рабочий!CL385),CHOOSE(Рабочий!$C$19,Рабочий!AK360,Рабочий!AK385))="","",ROUND(CHOOSE(Рабочий!$AC$19,CHOOSE(Рабочий!$C$19,Рабочий!CL360,Рабочий!CL385),CHOOSE(Рабочий!$C$19,Рабочий!AK360,Рабочий!AK385))*(1+'1. Выбор РС'!$I$1)*CHOOSE(Рабочий!$H$19,Рабочий!$I$19,Рабочий!$I$20)*CHOOSE(Рабочий!$L$19,CHOOSE(Рабочий!$P$19,Рабочий!$Q$19,Рабочий!$Q$20,Рабочий!$Q$21),Рабочий!$M$20),0))</f>
        <v>1093</v>
      </c>
      <c r="AK38" s="272">
        <f>IF(CHOOSE(Рабочий!$AC$19,CHOOSE(Рабочий!$C$19,Рабочий!CM360,Рабочий!CM385),CHOOSE(Рабочий!$C$19,Рабочий!AL360,Рабочий!AL385))="","",ROUND(CHOOSE(Рабочий!$AC$19,CHOOSE(Рабочий!$C$19,Рабочий!CM360,Рабочий!CM385),CHOOSE(Рабочий!$C$19,Рабочий!AL360,Рабочий!AL385))*(1+'1. Выбор РС'!$I$1)*CHOOSE(Рабочий!$H$19,Рабочий!$I$19,Рабочий!$I$20)*CHOOSE(Рабочий!$L$19,CHOOSE(Рабочий!$P$19,Рабочий!$Q$19,Рабочий!$Q$20,Рабочий!$Q$21),Рабочий!$M$20),0))</f>
        <v>1118</v>
      </c>
      <c r="AL38" s="272">
        <f>IF(CHOOSE(Рабочий!$AC$19,CHOOSE(Рабочий!$C$19,Рабочий!CN360,Рабочий!CN385),CHOOSE(Рабочий!$C$19,Рабочий!AM360,Рабочий!AM385))="","",ROUND(CHOOSE(Рабочий!$AC$19,CHOOSE(Рабочий!$C$19,Рабочий!CN360,Рабочий!CN385),CHOOSE(Рабочий!$C$19,Рабочий!AM360,Рабочий!AM385))*(1+'1. Выбор РС'!$I$1)*CHOOSE(Рабочий!$H$19,Рабочий!$I$19,Рабочий!$I$20)*CHOOSE(Рабочий!$L$19,CHOOSE(Рабочий!$P$19,Рабочий!$Q$19,Рабочий!$Q$20,Рабочий!$Q$21),Рабочий!$M$20),0))</f>
        <v>1130</v>
      </c>
      <c r="AM38" s="272">
        <f>IF(CHOOSE(Рабочий!$AC$19,CHOOSE(Рабочий!$C$19,Рабочий!CO360,Рабочий!CO385),CHOOSE(Рабочий!$C$19,Рабочий!AN360,Рабочий!AN385))="","",ROUND(CHOOSE(Рабочий!$AC$19,CHOOSE(Рабочий!$C$19,Рабочий!CO360,Рабочий!CO385),CHOOSE(Рабочий!$C$19,Рабочий!AN360,Рабочий!AN385))*(1+'1. Выбор РС'!$I$1)*CHOOSE(Рабочий!$H$19,Рабочий!$I$19,Рабочий!$I$20)*CHOOSE(Рабочий!$L$19,CHOOSE(Рабочий!$P$19,Рабочий!$Q$19,Рабочий!$Q$20,Рабочий!$Q$21),Рабочий!$M$20),0))</f>
        <v>1155</v>
      </c>
      <c r="AN38" s="272">
        <f>IF(CHOOSE(Рабочий!$AC$19,CHOOSE(Рабочий!$C$19,Рабочий!CP360,Рабочий!CP385),CHOOSE(Рабочий!$C$19,Рабочий!AO360,Рабочий!AO385))="","",ROUND(CHOOSE(Рабочий!$AC$19,CHOOSE(Рабочий!$C$19,Рабочий!CP360,Рабочий!CP385),CHOOSE(Рабочий!$C$19,Рабочий!AO360,Рабочий!AO385))*(1+'1. Выбор РС'!$I$1)*CHOOSE(Рабочий!$H$19,Рабочий!$I$19,Рабочий!$I$20)*CHOOSE(Рабочий!$L$19,CHOOSE(Рабочий!$P$19,Рабочий!$Q$19,Рабочий!$Q$20,Рабочий!$Q$21),Рабочий!$M$20),0))</f>
        <v>1179</v>
      </c>
      <c r="AO38" s="272">
        <f>IF(CHOOSE(Рабочий!$AC$19,CHOOSE(Рабочий!$C$19,Рабочий!CQ360,Рабочий!CQ385),CHOOSE(Рабочий!$C$19,Рабочий!AP360,Рабочий!AP385))="","",ROUND(CHOOSE(Рабочий!$AC$19,CHOOSE(Рабочий!$C$19,Рабочий!CQ360,Рабочий!CQ385),CHOOSE(Рабочий!$C$19,Рабочий!AP360,Рабочий!AP385))*(1+'1. Выбор РС'!$I$1)*CHOOSE(Рабочий!$H$19,Рабочий!$I$19,Рабочий!$I$20)*CHOOSE(Рабочий!$L$19,CHOOSE(Рабочий!$P$19,Рабочий!$Q$19,Рабочий!$Q$20,Рабочий!$Q$21),Рабочий!$M$20),0))</f>
        <v>1191</v>
      </c>
      <c r="AP38" s="272">
        <f>IF(CHOOSE(Рабочий!$AC$19,CHOOSE(Рабочий!$C$19,Рабочий!CR360,Рабочий!CR385),CHOOSE(Рабочий!$C$19,Рабочий!AQ360,Рабочий!AQ385))="","",ROUND(CHOOSE(Рабочий!$AC$19,CHOOSE(Рабочий!$C$19,Рабочий!CR360,Рабочий!CR385),CHOOSE(Рабочий!$C$19,Рабочий!AQ360,Рабочий!AQ385))*(1+'1. Выбор РС'!$I$1)*CHOOSE(Рабочий!$H$19,Рабочий!$I$19,Рабочий!$I$20)*CHOOSE(Рабочий!$L$19,CHOOSE(Рабочий!$P$19,Рабочий!$Q$19,Рабочий!$Q$20,Рабочий!$Q$21),Рабочий!$M$20),0))</f>
        <v>1215</v>
      </c>
      <c r="AQ38" s="272">
        <f>IF(CHOOSE(Рабочий!$AC$19,CHOOSE(Рабочий!$C$19,Рабочий!CS360,Рабочий!CS385),CHOOSE(Рабочий!$C$19,Рабочий!AR360,Рабочий!AR385))="","",ROUND(CHOOSE(Рабочий!$AC$19,CHOOSE(Рабочий!$C$19,Рабочий!CS360,Рабочий!CS385),CHOOSE(Рабочий!$C$19,Рабочий!AR360,Рабочий!AR385))*(1+'1. Выбор РС'!$I$1)*CHOOSE(Рабочий!$H$19,Рабочий!$I$19,Рабочий!$I$20)*CHOOSE(Рабочий!$L$19,CHOOSE(Рабочий!$P$19,Рабочий!$Q$19,Рабочий!$Q$20,Рабочий!$Q$21),Рабочий!$M$20),0))</f>
        <v>1239</v>
      </c>
      <c r="AR38" s="272">
        <f>IF(CHOOSE(Рабочий!$AC$19,CHOOSE(Рабочий!$C$19,Рабочий!CT360,Рабочий!CT385),CHOOSE(Рабочий!$C$19,Рабочий!AS360,Рабочий!AS385))="","",ROUND(CHOOSE(Рабочий!$AC$19,CHOOSE(Рабочий!$C$19,Рабочий!CT360,Рабочий!CT385),CHOOSE(Рабочий!$C$19,Рабочий!AS360,Рабочий!AS385))*(1+'1. Выбор РС'!$I$1)*CHOOSE(Рабочий!$H$19,Рабочий!$I$19,Рабочий!$I$20)*CHOOSE(Рабочий!$L$19,CHOOSE(Рабочий!$P$19,Рабочий!$Q$19,Рабочий!$Q$20,Рабочий!$Q$21),Рабочий!$M$20),0))</f>
        <v>1264</v>
      </c>
      <c r="AS38" s="272">
        <f>IF(CHOOSE(Рабочий!$AC$19,CHOOSE(Рабочий!$C$19,Рабочий!CU360,Рабочий!CU385),CHOOSE(Рабочий!$C$19,Рабочий!AT360,Рабочий!AT385))="","",ROUND(CHOOSE(Рабочий!$AC$19,CHOOSE(Рабочий!$C$19,Рабочий!CU360,Рабочий!CU385),CHOOSE(Рабочий!$C$19,Рабочий!AT360,Рабочий!AT385))*(1+'1. Выбор РС'!$I$1)*CHOOSE(Рабочий!$H$19,Рабочий!$I$19,Рабочий!$I$20)*CHOOSE(Рабочий!$L$19,CHOOSE(Рабочий!$P$19,Рабочий!$Q$19,Рабочий!$Q$20,Рабочий!$Q$21),Рабочий!$M$20),0))</f>
        <v>1288</v>
      </c>
      <c r="AT38" s="272">
        <f>IF(CHOOSE(Рабочий!$AC$19,CHOOSE(Рабочий!$C$19,Рабочий!CV360,Рабочий!CV385),CHOOSE(Рабочий!$C$19,Рабочий!AU360,Рабочий!AU385))="","",ROUND(CHOOSE(Рабочий!$AC$19,CHOOSE(Рабочий!$C$19,Рабочий!CV360,Рабочий!CV385),CHOOSE(Рабочий!$C$19,Рабочий!AU360,Рабочий!AU385))*(1+'1. Выбор РС'!$I$1)*CHOOSE(Рабочий!$H$19,Рабочий!$I$19,Рабочий!$I$20)*CHOOSE(Рабочий!$L$19,CHOOSE(Рабочий!$P$19,Рабочий!$Q$19,Рабочий!$Q$20,Рабочий!$Q$21),Рабочий!$M$20),0))</f>
        <v>1298</v>
      </c>
      <c r="AU38" s="272">
        <f>IF(CHOOSE(Рабочий!$AC$19,CHOOSE(Рабочий!$C$19,Рабочий!CW360,Рабочий!CW385),CHOOSE(Рабочий!$C$19,Рабочий!AV360,Рабочий!AV385))="","",ROUND(CHOOSE(Рабочий!$AC$19,CHOOSE(Рабочий!$C$19,Рабочий!CW360,Рабочий!CW385),CHOOSE(Рабочий!$C$19,Рабочий!AV360,Рабочий!AV385))*(1+'1. Выбор РС'!$I$1)*CHOOSE(Рабочий!$H$19,Рабочий!$I$19,Рабочий!$I$20)*CHOOSE(Рабочий!$L$19,CHOOSE(Рабочий!$P$19,Рабочий!$Q$19,Рабочий!$Q$20,Рабочий!$Q$21),Рабочий!$M$20),0))</f>
        <v>1322</v>
      </c>
      <c r="AV38" s="272">
        <f>IF(CHOOSE(Рабочий!$AC$19,CHOOSE(Рабочий!$C$19,Рабочий!CX360,Рабочий!CX385),CHOOSE(Рабочий!$C$19,Рабочий!AW360,Рабочий!AW385))="","",ROUND(CHOOSE(Рабочий!$AC$19,CHOOSE(Рабочий!$C$19,Рабочий!CX360,Рабочий!CX385),CHOOSE(Рабочий!$C$19,Рабочий!AW360,Рабочий!AW385))*(1+'1. Выбор РС'!$I$1)*CHOOSE(Рабочий!$H$19,Рабочий!$I$19,Рабочий!$I$20)*CHOOSE(Рабочий!$L$19,CHOOSE(Рабочий!$P$19,Рабочий!$Q$19,Рабочий!$Q$20,Рабочий!$Q$21),Рабочий!$M$20),0))</f>
        <v>1346</v>
      </c>
      <c r="AW38" s="272">
        <f>IF(CHOOSE(Рабочий!$AC$19,CHOOSE(Рабочий!$C$19,Рабочий!CY360,Рабочий!CY385),CHOOSE(Рабочий!$C$19,Рабочий!AX360,Рабочий!AX385))="","",ROUND(CHOOSE(Рабочий!$AC$19,CHOOSE(Рабочий!$C$19,Рабочий!CY360,Рабочий!CY385),CHOOSE(Рабочий!$C$19,Рабочий!AX360,Рабочий!AX385))*(1+'1. Выбор РС'!$I$1)*CHOOSE(Рабочий!$H$19,Рабочий!$I$19,Рабочий!$I$20)*CHOOSE(Рабочий!$L$19,CHOOSE(Рабочий!$P$19,Рабочий!$Q$19,Рабочий!$Q$20,Рабочий!$Q$21),Рабочий!$M$20),0))</f>
        <v>1370</v>
      </c>
      <c r="AX38" s="272">
        <f>IF(CHOOSE(Рабочий!$AC$19,CHOOSE(Рабочий!$C$19,Рабочий!CZ360,Рабочий!CZ385),CHOOSE(Рабочий!$C$19,Рабочий!AY360,Рабочий!AY385))="","",ROUND(CHOOSE(Рабочий!$AC$19,CHOOSE(Рабочий!$C$19,Рабочий!CZ360,Рабочий!CZ385),CHOOSE(Рабочий!$C$19,Рабочий!AY360,Рабочий!AY385))*(1+'1. Выбор РС'!$I$1)*CHOOSE(Рабочий!$H$19,Рабочий!$I$19,Рабочий!$I$20)*CHOOSE(Рабочий!$L$19,CHOOSE(Рабочий!$P$19,Рабочий!$Q$19,Рабочий!$Q$20,Рабочий!$Q$21),Рабочий!$M$20),0))</f>
        <v>1394</v>
      </c>
      <c r="AY38" s="272">
        <f>IF(CHOOSE(Рабочий!$AC$19,CHOOSE(Рабочий!$C$19,Рабочий!DA360,Рабочий!DA385),CHOOSE(Рабочий!$C$19,Рабочий!AZ360,Рабочий!AZ385))="","",ROUND(CHOOSE(Рабочий!$AC$19,CHOOSE(Рабочий!$C$19,Рабочий!DA360,Рабочий!DA385),CHOOSE(Рабочий!$C$19,Рабочий!AZ360,Рабочий!AZ385))*(1+'1. Выбор РС'!$I$1)*CHOOSE(Рабочий!$H$19,Рабочий!$I$19,Рабочий!$I$20)*CHOOSE(Рабочий!$L$19,CHOOSE(Рабочий!$P$19,Рабочий!$Q$19,Рабочий!$Q$20,Рабочий!$Q$21),Рабочий!$M$20),0))</f>
        <v>1402</v>
      </c>
      <c r="AZ38" s="272">
        <f>IF(CHOOSE(Рабочий!$AC$19,CHOOSE(Рабочий!$C$19,Рабочий!DB360,Рабочий!DB385),CHOOSE(Рабочий!$C$19,Рабочий!BA360,Рабочий!BA385))="","",ROUND(CHOOSE(Рабочий!$AC$19,CHOOSE(Рабочий!$C$19,Рабочий!DB360,Рабочий!DB385),CHOOSE(Рабочий!$C$19,Рабочий!BA360,Рабочий!BA385))*(1+'1. Выбор РС'!$I$1)*CHOOSE(Рабочий!$H$19,Рабочий!$I$19,Рабочий!$I$20)*CHOOSE(Рабочий!$L$19,CHOOSE(Рабочий!$P$19,Рабочий!$Q$19,Рабочий!$Q$20,Рабочий!$Q$21),Рабочий!$M$20),0))</f>
        <v>1426</v>
      </c>
      <c r="BA38" s="210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</row>
    <row r="39" spans="1:70" s="193" customFormat="1">
      <c r="A39" s="212">
        <v>2800</v>
      </c>
      <c r="B39" s="272">
        <f>IF(CHOOSE(Рабочий!$AC$19,CHOOSE(Рабочий!$C$19,Рабочий!BD361,Рабочий!BD386),CHOOSE(Рабочий!$C$19,Рабочий!C361,Рабочий!C386))="","",ROUND(CHOOSE(Рабочий!$AC$19,CHOOSE(Рабочий!$C$19,Рабочий!BD361,Рабочий!BD386),CHOOSE(Рабочий!$C$19,Рабочий!C361,Рабочий!C386))*(1+'1. Выбор РС'!$I$1)*CHOOSE(Рабочий!$H$19,Рабочий!$I$19,Рабочий!$I$20)*CHOOSE(Рабочий!$L$19,CHOOSE(Рабочий!$P$19,Рабочий!$Q$19,Рабочий!$Q$20,Рабочий!$Q$21),Рабочий!$M$20),0))</f>
        <v>297</v>
      </c>
      <c r="C39" s="272">
        <f>IF(CHOOSE(Рабочий!$AC$19,CHOOSE(Рабочий!$C$19,Рабочий!BE361,Рабочий!BE386),CHOOSE(Рабочий!$C$19,Рабочий!D361,Рабочий!D386))="","",ROUND(CHOOSE(Рабочий!$AC$19,CHOOSE(Рабочий!$C$19,Рабочий!BE361,Рабочий!BE386),CHOOSE(Рабочий!$C$19,Рабочий!D361,Рабочий!D386))*(1+'1. Выбор РС'!$I$1)*CHOOSE(Рабочий!$H$19,Рабочий!$I$19,Рабочий!$I$20)*CHOOSE(Рабочий!$L$19,CHOOSE(Рабочий!$P$19,Рабочий!$Q$19,Рабочий!$Q$20,Рабочий!$Q$21),Рабочий!$M$20),0))</f>
        <v>314</v>
      </c>
      <c r="D39" s="272">
        <f>IF(CHOOSE(Рабочий!$AC$19,CHOOSE(Рабочий!$C$19,Рабочий!BF361,Рабочий!BF386),CHOOSE(Рабочий!$C$19,Рабочий!E361,Рабочий!E386))="","",ROUND(CHOOSE(Рабочий!$AC$19,CHOOSE(Рабочий!$C$19,Рабочий!BF361,Рабочий!BF386),CHOOSE(Рабочий!$C$19,Рабочий!E361,Рабочий!E386))*(1+'1. Выбор РС'!$I$1)*CHOOSE(Рабочий!$H$19,Рабочий!$I$19,Рабочий!$I$20)*CHOOSE(Рабочий!$L$19,CHOOSE(Рабочий!$P$19,Рабочий!$Q$19,Рабочий!$Q$20,Рабочий!$Q$21),Рабочий!$M$20),0))</f>
        <v>333</v>
      </c>
      <c r="E39" s="272">
        <f>IF(CHOOSE(Рабочий!$AC$19,CHOOSE(Рабочий!$C$19,Рабочий!BG361,Рабочий!BG386),CHOOSE(Рабочий!$C$19,Рабочий!F361,Рабочий!F386))="","",ROUND(CHOOSE(Рабочий!$AC$19,CHOOSE(Рабочий!$C$19,Рабочий!BG361,Рабочий!BG386),CHOOSE(Рабочий!$C$19,Рабочий!F361,Рабочий!F386))*(1+'1. Выбор РС'!$I$1)*CHOOSE(Рабочий!$H$19,Рабочий!$I$19,Рабочий!$I$20)*CHOOSE(Рабочий!$L$19,CHOOSE(Рабочий!$P$19,Рабочий!$Q$19,Рабочий!$Q$20,Рабочий!$Q$21),Рабочий!$M$20),0))</f>
        <v>349</v>
      </c>
      <c r="F39" s="272">
        <f>IF(CHOOSE(Рабочий!$AC$19,CHOOSE(Рабочий!$C$19,Рабочий!BH361,Рабочий!BH386),CHOOSE(Рабочий!$C$19,Рабочий!G361,Рабочий!G386))="","",ROUND(CHOOSE(Рабочий!$AC$19,CHOOSE(Рабочий!$C$19,Рабочий!BH361,Рабочий!BH386),CHOOSE(Рабочий!$C$19,Рабочий!G361,Рабочий!G386))*(1+'1. Выбор РС'!$I$1)*CHOOSE(Рабочий!$H$19,Рабочий!$I$19,Рабочий!$I$20)*CHOOSE(Рабочий!$L$19,CHOOSE(Рабочий!$P$19,Рабочий!$Q$19,Рабочий!$Q$20,Рабочий!$Q$21),Рабочий!$M$20),0))</f>
        <v>368</v>
      </c>
      <c r="G39" s="272">
        <f>IF(CHOOSE(Рабочий!$AC$19,CHOOSE(Рабочий!$C$19,Рабочий!BI361,Рабочий!BI386),CHOOSE(Рабочий!$C$19,Рабочий!H361,Рабочий!H386))="","",ROUND(CHOOSE(Рабочий!$AC$19,CHOOSE(Рабочий!$C$19,Рабочий!BI361,Рабочий!BI386),CHOOSE(Рабочий!$C$19,Рабочий!H361,Рабочий!H386))*(1+'1. Выбор РС'!$I$1)*CHOOSE(Рабочий!$H$19,Рабочий!$I$19,Рабочий!$I$20)*CHOOSE(Рабочий!$L$19,CHOOSE(Рабочий!$P$19,Рабочий!$Q$19,Рабочий!$Q$20,Рабочий!$Q$21),Рабочий!$M$20),0))</f>
        <v>386</v>
      </c>
      <c r="H39" s="272">
        <f>IF(CHOOSE(Рабочий!$AC$19,CHOOSE(Рабочий!$C$19,Рабочий!BJ361,Рабочий!BJ386),CHOOSE(Рабочий!$C$19,Рабочий!I361,Рабочий!I386))="","",ROUND(CHOOSE(Рабочий!$AC$19,CHOOSE(Рабочий!$C$19,Рабочий!BJ361,Рабочий!BJ386),CHOOSE(Рабочий!$C$19,Рабочий!I361,Рабочий!I386))*(1+'1. Выбор РС'!$I$1)*CHOOSE(Рабочий!$H$19,Рабочий!$I$19,Рабочий!$I$20)*CHOOSE(Рабочий!$L$19,CHOOSE(Рабочий!$P$19,Рабочий!$Q$19,Рабочий!$Q$20,Рабочий!$Q$21),Рабочий!$M$20),0))</f>
        <v>408</v>
      </c>
      <c r="I39" s="272">
        <f>IF(CHOOSE(Рабочий!$AC$19,CHOOSE(Рабочий!$C$19,Рабочий!BK361,Рабочий!BK386),CHOOSE(Рабочий!$C$19,Рабочий!J361,Рабочий!J386))="","",ROUND(CHOOSE(Рабочий!$AC$19,CHOOSE(Рабочий!$C$19,Рабочий!BK361,Рабочий!BK386),CHOOSE(Рабочий!$C$19,Рабочий!J361,Рабочий!J386))*(1+'1. Выбор РС'!$I$1)*CHOOSE(Рабочий!$H$19,Рабочий!$I$19,Рабочий!$I$20)*CHOOSE(Рабочий!$L$19,CHOOSE(Рабочий!$P$19,Рабочий!$Q$19,Рабочий!$Q$20,Рабочий!$Q$21),Рабочий!$M$20),0))</f>
        <v>424</v>
      </c>
      <c r="J39" s="272">
        <f>IF(CHOOSE(Рабочий!$AC$19,CHOOSE(Рабочий!$C$19,Рабочий!BL361,Рабочий!BL386),CHOOSE(Рабочий!$C$19,Рабочий!K361,Рабочий!K386))="","",ROUND(CHOOSE(Рабочий!$AC$19,CHOOSE(Рабочий!$C$19,Рабочий!BL361,Рабочий!BL386),CHOOSE(Рабочий!$C$19,Рабочий!K361,Рабочий!K386))*(1+'1. Выбор РС'!$I$1)*CHOOSE(Рабочий!$H$19,Рабочий!$I$19,Рабочий!$I$20)*CHOOSE(Рабочий!$L$19,CHOOSE(Рабочий!$P$19,Рабочий!$Q$19,Рабочий!$Q$20,Рабочий!$Q$21),Рабочий!$M$20),0))</f>
        <v>444</v>
      </c>
      <c r="K39" s="272">
        <f>IF(CHOOSE(Рабочий!$AC$19,CHOOSE(Рабочий!$C$19,Рабочий!BM361,Рабочий!BM386),CHOOSE(Рабочий!$C$19,Рабочий!L361,Рабочий!L386))="","",ROUND(CHOOSE(Рабочий!$AC$19,CHOOSE(Рабочий!$C$19,Рабочий!BM361,Рабочий!BM386),CHOOSE(Рабочий!$C$19,Рабочий!L361,Рабочий!L386))*(1+'1. Выбор РС'!$I$1)*CHOOSE(Рабочий!$H$19,Рабочий!$I$19,Рабочий!$I$20)*CHOOSE(Рабочий!$L$19,CHOOSE(Рабочий!$P$19,Рабочий!$Q$19,Рабочий!$Q$20,Рабочий!$Q$21),Рабочий!$M$20),0))</f>
        <v>463</v>
      </c>
      <c r="L39" s="272">
        <f>IF(CHOOSE(Рабочий!$AC$19,CHOOSE(Рабочий!$C$19,Рабочий!BN361,Рабочий!BN386),CHOOSE(Рабочий!$C$19,Рабочий!M361,Рабочий!M386))="","",ROUND(CHOOSE(Рабочий!$AC$19,CHOOSE(Рабочий!$C$19,Рабочий!BN361,Рабочий!BN386),CHOOSE(Рабочий!$C$19,Рабочий!M361,Рабочий!M386))*(1+'1. Выбор РС'!$I$1)*CHOOSE(Рабочий!$H$19,Рабочий!$I$19,Рабочий!$I$20)*CHOOSE(Рабочий!$L$19,CHOOSE(Рабочий!$P$19,Рабочий!$Q$19,Рабочий!$Q$20,Рабочий!$Q$21),Рабочий!$M$20),0))</f>
        <v>482</v>
      </c>
      <c r="M39" s="272">
        <f>IF(CHOOSE(Рабочий!$AC$19,CHOOSE(Рабочий!$C$19,Рабочий!BO361,Рабочий!BO386),CHOOSE(Рабочий!$C$19,Рабочий!N361,Рабочий!N386))="","",ROUND(CHOOSE(Рабочий!$AC$19,CHOOSE(Рабочий!$C$19,Рабочий!BO361,Рабочий!BO386),CHOOSE(Рабочий!$C$19,Рабочий!N361,Рабочий!N386))*(1+'1. Выбор РС'!$I$1)*CHOOSE(Рабочий!$H$19,Рабочий!$I$19,Рабочий!$I$20)*CHOOSE(Рабочий!$L$19,CHOOSE(Рабочий!$P$19,Рабочий!$Q$19,Рабочий!$Q$20,Рабочий!$Q$21),Рабочий!$M$20),0))</f>
        <v>500</v>
      </c>
      <c r="N39" s="272">
        <f>IF(CHOOSE(Рабочий!$AC$19,CHOOSE(Рабочий!$C$19,Рабочий!BP361,Рабочий!BP386),CHOOSE(Рабочий!$C$19,Рабочий!O361,Рабочий!O386))="","",ROUND(CHOOSE(Рабочий!$AC$19,CHOOSE(Рабочий!$C$19,Рабочий!BP361,Рабочий!BP386),CHOOSE(Рабочий!$C$19,Рабочий!O361,Рабочий!O386))*(1+'1. Выбор РС'!$I$1)*CHOOSE(Рабочий!$H$19,Рабочий!$I$19,Рабочий!$I$20)*CHOOSE(Рабочий!$L$19,CHOOSE(Рабочий!$P$19,Рабочий!$Q$19,Рабочий!$Q$20,Рабочий!$Q$21),Рабочий!$M$20),0))</f>
        <v>517</v>
      </c>
      <c r="O39" s="272">
        <f>IF(CHOOSE(Рабочий!$AC$19,CHOOSE(Рабочий!$C$19,Рабочий!BQ361,Рабочий!BQ386),CHOOSE(Рабочий!$C$19,Рабочий!P361,Рабочий!P386))="","",ROUND(CHOOSE(Рабочий!$AC$19,CHOOSE(Рабочий!$C$19,Рабочий!BQ361,Рабочий!BQ386),CHOOSE(Рабочий!$C$19,Рабочий!P361,Рабочий!P386))*(1+'1. Выбор РС'!$I$1)*CHOOSE(Рабочий!$H$19,Рабочий!$I$19,Рабочий!$I$20)*CHOOSE(Рабочий!$L$19,CHOOSE(Рабочий!$P$19,Рабочий!$Q$19,Рабочий!$Q$20,Рабочий!$Q$21),Рабочий!$M$20),0))</f>
        <v>535</v>
      </c>
      <c r="P39" s="272">
        <f>IF(CHOOSE(Рабочий!$AC$19,CHOOSE(Рабочий!$C$19,Рабочий!BR361,Рабочий!BR386),CHOOSE(Рабочий!$C$19,Рабочий!Q361,Рабочий!Q386))="","",ROUND(CHOOSE(Рабочий!$AC$19,CHOOSE(Рабочий!$C$19,Рабочий!BR361,Рабочий!BR386),CHOOSE(Рабочий!$C$19,Рабочий!Q361,Рабочий!Q386))*(1+'1. Выбор РС'!$I$1)*CHOOSE(Рабочий!$H$19,Рабочий!$I$19,Рабочий!$I$20)*CHOOSE(Рабочий!$L$19,CHOOSE(Рабочий!$P$19,Рабочий!$Q$19,Рабочий!$Q$20,Рабочий!$Q$21),Рабочий!$M$20),0))</f>
        <v>551</v>
      </c>
      <c r="Q39" s="272">
        <f>IF(CHOOSE(Рабочий!$AC$19,CHOOSE(Рабочий!$C$19,Рабочий!BS361,Рабочий!BS386),CHOOSE(Рабочий!$C$19,Рабочий!R361,Рабочий!R386))="","",ROUND(CHOOSE(Рабочий!$AC$19,CHOOSE(Рабочий!$C$19,Рабочий!BS361,Рабочий!BS386),CHOOSE(Рабочий!$C$19,Рабочий!R361,Рабочий!R386))*(1+'1. Выбор РС'!$I$1)*CHOOSE(Рабочий!$H$19,Рабочий!$I$19,Рабочий!$I$20)*CHOOSE(Рабочий!$L$19,CHOOSE(Рабочий!$P$19,Рабочий!$Q$19,Рабочий!$Q$20,Рабочий!$Q$21),Рабочий!$M$20),0))</f>
        <v>574</v>
      </c>
      <c r="R39" s="272">
        <f>IF(CHOOSE(Рабочий!$AC$19,CHOOSE(Рабочий!$C$19,Рабочий!BT361,Рабочий!BT386),CHOOSE(Рабочий!$C$19,Рабочий!S361,Рабочий!S386))="","",ROUND(CHOOSE(Рабочий!$AC$19,CHOOSE(Рабочий!$C$19,Рабочий!BT361,Рабочий!BT386),CHOOSE(Рабочий!$C$19,Рабочий!S361,Рабочий!S386))*(1+'1. Выбор РС'!$I$1)*CHOOSE(Рабочий!$H$19,Рабочий!$I$19,Рабочий!$I$20)*CHOOSE(Рабочий!$L$19,CHOOSE(Рабочий!$P$19,Рабочий!$Q$19,Рабочий!$Q$20,Рабочий!$Q$21),Рабочий!$M$20),0))</f>
        <v>590</v>
      </c>
      <c r="S39" s="272">
        <f>IF(CHOOSE(Рабочий!$AC$19,CHOOSE(Рабочий!$C$19,Рабочий!BU361,Рабочий!BU386),CHOOSE(Рабочий!$C$19,Рабочий!T361,Рабочий!T386))="","",ROUND(CHOOSE(Рабочий!$AC$19,CHOOSE(Рабочий!$C$19,Рабочий!BU361,Рабочий!BU386),CHOOSE(Рабочий!$C$19,Рабочий!T361,Рабочий!T386))*(1+'1. Выбор РС'!$I$1)*CHOOSE(Рабочий!$H$19,Рабочий!$I$19,Рабочий!$I$20)*CHOOSE(Рабочий!$L$19,CHOOSE(Рабочий!$P$19,Рабочий!$Q$19,Рабочий!$Q$20,Рабочий!$Q$21),Рабочий!$M$20),0))</f>
        <v>605</v>
      </c>
      <c r="T39" s="272">
        <f>IF(CHOOSE(Рабочий!$AC$19,CHOOSE(Рабочий!$C$19,Рабочий!BV361,Рабочий!BV386),CHOOSE(Рабочий!$C$19,Рабочий!U361,Рабочий!U386))="","",ROUND(CHOOSE(Рабочий!$AC$19,CHOOSE(Рабочий!$C$19,Рабочий!BV361,Рабочий!BV386),CHOOSE(Рабочий!$C$19,Рабочий!U361,Рабочий!U386))*(1+'1. Выбор РС'!$I$1)*CHOOSE(Рабочий!$H$19,Рабочий!$I$19,Рабочий!$I$20)*CHOOSE(Рабочий!$L$19,CHOOSE(Рабочий!$P$19,Рабочий!$Q$19,Рабочий!$Q$20,Рабочий!$Q$21),Рабочий!$M$20),0))</f>
        <v>627</v>
      </c>
      <c r="U39" s="272">
        <f>IF(CHOOSE(Рабочий!$AC$19,CHOOSE(Рабочий!$C$19,Рабочий!BW361,Рабочий!BW386),CHOOSE(Рабочий!$C$19,Рабочий!V361,Рабочий!V386))="","",ROUND(CHOOSE(Рабочий!$AC$19,CHOOSE(Рабочий!$C$19,Рабочий!BW361,Рабочий!BW386),CHOOSE(Рабочий!$C$19,Рабочий!V361,Рабочий!V386))*(1+'1. Выбор РС'!$I$1)*CHOOSE(Рабочий!$H$19,Рабочий!$I$19,Рабочий!$I$20)*CHOOSE(Рабочий!$L$19,CHOOSE(Рабочий!$P$19,Рабочий!$Q$19,Рабочий!$Q$20,Рабочий!$Q$21),Рабочий!$M$20),0))</f>
        <v>641</v>
      </c>
      <c r="V39" s="272">
        <f>IF(CHOOSE(Рабочий!$AC$19,CHOOSE(Рабочий!$C$19,Рабочий!BX361,Рабочий!BX386),CHOOSE(Рабочий!$C$19,Рабочий!W361,Рабочий!W386))="","",ROUND(CHOOSE(Рабочий!$AC$19,CHOOSE(Рабочий!$C$19,Рабочий!BX361,Рабочий!BX386),CHOOSE(Рабочий!$C$19,Рабочий!W361,Рабочий!W386))*(1+'1. Выбор РС'!$I$1)*CHOOSE(Рабочий!$H$19,Рабочий!$I$19,Рабочий!$I$20)*CHOOSE(Рабочий!$L$19,CHOOSE(Рабочий!$P$19,Рабочий!$Q$19,Рабочий!$Q$20,Рабочий!$Q$21),Рабочий!$M$20),0))</f>
        <v>664</v>
      </c>
      <c r="W39" s="272">
        <f>IF(CHOOSE(Рабочий!$AC$19,CHOOSE(Рабочий!$C$19,Рабочий!BY361,Рабочий!BY386),CHOOSE(Рабочий!$C$19,Рабочий!X361,Рабочий!X386))="","",ROUND(CHOOSE(Рабочий!$AC$19,CHOOSE(Рабочий!$C$19,Рабочий!BY361,Рабочий!BY386),CHOOSE(Рабочий!$C$19,Рабочий!X361,Рабочий!X386))*(1+'1. Выбор РС'!$I$1)*CHOOSE(Рабочий!$H$19,Рабочий!$I$19,Рабочий!$I$20)*CHOOSE(Рабочий!$L$19,CHOOSE(Рабочий!$P$19,Рабочий!$Q$19,Рабочий!$Q$20,Рабочий!$Q$21),Рабочий!$M$20),0))</f>
        <v>686</v>
      </c>
      <c r="X39" s="272">
        <f>IF(CHOOSE(Рабочий!$AC$19,CHOOSE(Рабочий!$C$19,Рабочий!BZ361,Рабочий!BZ386),CHOOSE(Рабочий!$C$19,Рабочий!Y361,Рабочий!Y386))="","",ROUND(CHOOSE(Рабочий!$AC$19,CHOOSE(Рабочий!$C$19,Рабочий!BZ361,Рабочий!BZ386),CHOOSE(Рабочий!$C$19,Рабочий!Y361,Рабочий!Y386))*(1+'1. Выбор РС'!$I$1)*CHOOSE(Рабочий!$H$19,Рабочий!$I$19,Рабочий!$I$20)*CHOOSE(Рабочий!$L$19,CHOOSE(Рабочий!$P$19,Рабочий!$Q$19,Рабочий!$Q$20,Рабочий!$Q$21),Рабочий!$M$20),0))</f>
        <v>699</v>
      </c>
      <c r="Y39" s="272">
        <f>IF(CHOOSE(Рабочий!$AC$19,CHOOSE(Рабочий!$C$19,Рабочий!CA361,Рабочий!CA386),CHOOSE(Рабочий!$C$19,Рабочий!Z361,Рабочий!Z386))="","",ROUND(CHOOSE(Рабочий!$AC$19,CHOOSE(Рабочий!$C$19,Рабочий!CA361,Рабочий!CA386),CHOOSE(Рабочий!$C$19,Рабочий!Z361,Рабочий!Z386))*(1+'1. Выбор РС'!$I$1)*CHOOSE(Рабочий!$H$19,Рабочий!$I$19,Рабочий!$I$20)*CHOOSE(Рабочий!$L$19,CHOOSE(Рабочий!$P$19,Рабочий!$Q$19,Рабочий!$Q$20,Рабочий!$Q$21),Рабочий!$M$20),0))</f>
        <v>721</v>
      </c>
      <c r="Z39" s="272">
        <f>IF(CHOOSE(Рабочий!$AC$19,CHOOSE(Рабочий!$C$19,Рабочий!CB361,Рабочий!CB386),CHOOSE(Рабочий!$C$19,Рабочий!AA361,Рабочий!AA386))="","",ROUND(CHOOSE(Рабочий!$AC$19,CHOOSE(Рабочий!$C$19,Рабочий!CB361,Рабочий!CB386),CHOOSE(Рабочий!$C$19,Рабочий!AA361,Рабочий!AA386))*(1+'1. Выбор РС'!$I$1)*CHOOSE(Рабочий!$H$19,Рабочий!$I$19,Рабочий!$I$20)*CHOOSE(Рабочий!$L$19,CHOOSE(Рабочий!$P$19,Рабочий!$Q$19,Рабочий!$Q$20,Рабочий!$Q$21),Рабочий!$M$20),0))</f>
        <v>733</v>
      </c>
      <c r="AA39" s="272">
        <f>IF(CHOOSE(Рабочий!$AC$19,CHOOSE(Рабочий!$C$19,Рабочий!CC361,Рабочий!CC386),CHOOSE(Рабочий!$C$19,Рабочий!AB361,Рабочий!AB386))="","",ROUND(CHOOSE(Рабочий!$AC$19,CHOOSE(Рабочий!$C$19,Рабочий!CC361,Рабочий!CC386),CHOOSE(Рабочий!$C$19,Рабочий!AB361,Рабочий!AB386))*(1+'1. Выбор РС'!$I$1)*CHOOSE(Рабочий!$H$19,Рабочий!$I$19,Рабочий!$I$20)*CHOOSE(Рабочий!$L$19,CHOOSE(Рабочий!$P$19,Рабочий!$Q$19,Рабочий!$Q$20,Рабочий!$Q$21),Рабочий!$M$20),0))</f>
        <v>755</v>
      </c>
      <c r="AB39" s="272">
        <f>IF(CHOOSE(Рабочий!$AC$19,CHOOSE(Рабочий!$C$19,Рабочий!CD361,Рабочий!CD386),CHOOSE(Рабочий!$C$19,Рабочий!AC361,Рабочий!AC386))="","",ROUND(CHOOSE(Рабочий!$AC$19,CHOOSE(Рабочий!$C$19,Рабочий!CD361,Рабочий!CD386),CHOOSE(Рабочий!$C$19,Рабочий!AC361,Рабочий!AC386))*(1+'1. Выбор РС'!$I$1)*CHOOSE(Рабочий!$H$19,Рабочий!$I$19,Рабочий!$I$20)*CHOOSE(Рабочий!$L$19,CHOOSE(Рабочий!$P$19,Рабочий!$Q$19,Рабочий!$Q$20,Рабочий!$Q$21),Рабочий!$M$20),0))</f>
        <v>796</v>
      </c>
      <c r="AC39" s="272">
        <f>IF(CHOOSE(Рабочий!$AC$19,CHOOSE(Рабочий!$C$19,Рабочий!CE361,Рабочий!CE386),CHOOSE(Рабочий!$C$19,Рабочий!AD361,Рабочий!AD386))="","",ROUND(CHOOSE(Рабочий!$AC$19,CHOOSE(Рабочий!$C$19,Рабочий!CE361,Рабочий!CE386),CHOOSE(Рабочий!$C$19,Рабочий!AD361,Рабочий!AD386))*(1+'1. Выбор РС'!$I$1)*CHOOSE(Рабочий!$H$19,Рабочий!$I$19,Рабочий!$I$20)*CHOOSE(Рабочий!$L$19,CHOOSE(Рабочий!$P$19,Рабочий!$Q$19,Рабочий!$Q$20,Рабочий!$Q$21),Рабочий!$M$20),0))</f>
        <v>818</v>
      </c>
      <c r="AD39" s="272">
        <f>IF(CHOOSE(Рабочий!$AC$19,CHOOSE(Рабочий!$C$19,Рабочий!CF361,Рабочий!CF386),CHOOSE(Рабочий!$C$19,Рабочий!AE361,Рабочий!AE386))="","",ROUND(CHOOSE(Рабочий!$AC$19,CHOOSE(Рабочий!$C$19,Рабочий!CF361,Рабочий!CF386),CHOOSE(Рабочий!$C$19,Рабочий!AE361,Рабочий!AE386))*(1+'1. Выбор РС'!$I$1)*CHOOSE(Рабочий!$H$19,Рабочий!$I$19,Рабочий!$I$20)*CHOOSE(Рабочий!$L$19,CHOOSE(Рабочий!$P$19,Рабочий!$Q$19,Рабочий!$Q$20,Рабочий!$Q$21),Рабочий!$M$20),0))</f>
        <v>841</v>
      </c>
      <c r="AE39" s="272">
        <f>IF(CHOOSE(Рабочий!$AC$19,CHOOSE(Рабочий!$C$19,Рабочий!CG361,Рабочий!CG386),CHOOSE(Рабочий!$C$19,Рабочий!AF361,Рабочий!AF386))="","",ROUND(CHOOSE(Рабочий!$AC$19,CHOOSE(Рабочий!$C$19,Рабочий!CG361,Рабочий!CG386),CHOOSE(Рабочий!$C$19,Рабочий!AF361,Рабочий!AF386))*(1+'1. Выбор РС'!$I$1)*CHOOSE(Рабочий!$H$19,Рабочий!$I$19,Рабочий!$I$20)*CHOOSE(Рабочий!$L$19,CHOOSE(Рабочий!$P$19,Рабочий!$Q$19,Рабочий!$Q$20,Рабочий!$Q$21),Рабочий!$M$20),0))</f>
        <v>852</v>
      </c>
      <c r="AF39" s="272">
        <f>IF(CHOOSE(Рабочий!$AC$19,CHOOSE(Рабочий!$C$19,Рабочий!CH361,Рабочий!CH386),CHOOSE(Рабочий!$C$19,Рабочий!AG361,Рабочий!AG386))="","",ROUND(CHOOSE(Рабочий!$AC$19,CHOOSE(Рабочий!$C$19,Рабочий!CH361,Рабочий!CH386),CHOOSE(Рабочий!$C$19,Рабочий!AG361,Рабочий!AG386))*(1+'1. Выбор РС'!$I$1)*CHOOSE(Рабочий!$H$19,Рабочий!$I$19,Рабочий!$I$20)*CHOOSE(Рабочий!$L$19,CHOOSE(Рабочий!$P$19,Рабочий!$Q$19,Рабочий!$Q$20,Рабочий!$Q$21),Рабочий!$M$20),0))</f>
        <v>874</v>
      </c>
      <c r="AG39" s="272">
        <f>IF(CHOOSE(Рабочий!$AC$19,CHOOSE(Рабочий!$C$19,Рабочий!CI361,Рабочий!CI386),CHOOSE(Рабочий!$C$19,Рабочий!AH361,Рабочий!AH386))="","",ROUND(CHOOSE(Рабочий!$AC$19,CHOOSE(Рабочий!$C$19,Рабочий!CI361,Рабочий!CI386),CHOOSE(Рабочий!$C$19,Рабочий!AH361,Рабочий!AH386))*(1+'1. Выбор РС'!$I$1)*CHOOSE(Рабочий!$H$19,Рабочий!$I$19,Рабочий!$I$20)*CHOOSE(Рабочий!$L$19,CHOOSE(Рабочий!$P$19,Рабочий!$Q$19,Рабочий!$Q$20,Рабочий!$Q$21),Рабочий!$M$20),0))</f>
        <v>1056</v>
      </c>
      <c r="AH39" s="272">
        <f>IF(CHOOSE(Рабочий!$AC$19,CHOOSE(Рабочий!$C$19,Рабочий!CJ361,Рабочий!CJ386),CHOOSE(Рабочий!$C$19,Рабочий!AI361,Рабочий!AI386))="","",ROUND(CHOOSE(Рабочий!$AC$19,CHOOSE(Рабочий!$C$19,Рабочий!CJ361,Рабочий!CJ386),CHOOSE(Рабочий!$C$19,Рабочий!AI361,Рабочий!AI386))*(1+'1. Выбор РС'!$I$1)*CHOOSE(Рабочий!$H$19,Рабочий!$I$19,Рабочий!$I$20)*CHOOSE(Рабочий!$L$19,CHOOSE(Рабочий!$P$19,Рабочий!$Q$19,Рабочий!$Q$20,Рабочий!$Q$21),Рабочий!$M$20),0))</f>
        <v>1082</v>
      </c>
      <c r="AI39" s="272">
        <f>IF(CHOOSE(Рабочий!$AC$19,CHOOSE(Рабочий!$C$19,Рабочий!CK361,Рабочий!CK386),CHOOSE(Рабочий!$C$19,Рабочий!AJ361,Рабочий!AJ386))="","",ROUND(CHOOSE(Рабочий!$AC$19,CHOOSE(Рабочий!$C$19,Рабочий!CK361,Рабочий!CK386),CHOOSE(Рабочий!$C$19,Рабочий!AJ361,Рабочий!AJ386))*(1+'1. Выбор РС'!$I$1)*CHOOSE(Рабочий!$H$19,Рабочий!$I$19,Рабочий!$I$20)*CHOOSE(Рабочий!$L$19,CHOOSE(Рабочий!$P$19,Рабочий!$Q$19,Рабочий!$Q$20,Рабочий!$Q$21),Рабочий!$M$20),0))</f>
        <v>1108</v>
      </c>
      <c r="AJ39" s="272">
        <f>IF(CHOOSE(Рабочий!$AC$19,CHOOSE(Рабочий!$C$19,Рабочий!CL361,Рабочий!CL386),CHOOSE(Рабочий!$C$19,Рабочий!AK361,Рабочий!AK386))="","",ROUND(CHOOSE(Рабочий!$AC$19,CHOOSE(Рабочий!$C$19,Рабочий!CL361,Рабочий!CL386),CHOOSE(Рабочий!$C$19,Рабочий!AK361,Рабочий!AK386))*(1+'1. Выбор РС'!$I$1)*CHOOSE(Рабочий!$H$19,Рабочий!$I$19,Рабочий!$I$20)*CHOOSE(Рабочий!$L$19,CHOOSE(Рабочий!$P$19,Рабочий!$Q$19,Рабочий!$Q$20,Рабочий!$Q$21),Рабочий!$M$20),0))</f>
        <v>1133</v>
      </c>
      <c r="AK39" s="272">
        <f>IF(CHOOSE(Рабочий!$AC$19,CHOOSE(Рабочий!$C$19,Рабочий!CM361,Рабочий!CM386),CHOOSE(Рабочий!$C$19,Рабочий!AL361,Рабочий!AL386))="","",ROUND(CHOOSE(Рабочий!$AC$19,CHOOSE(Рабочий!$C$19,Рабочий!CM361,Рабочий!CM386),CHOOSE(Рабочий!$C$19,Рабочий!AL361,Рабочий!AL386))*(1+'1. Выбор РС'!$I$1)*CHOOSE(Рабочий!$H$19,Рабочий!$I$19,Рабочий!$I$20)*CHOOSE(Рабочий!$L$19,CHOOSE(Рабочий!$P$19,Рабочий!$Q$19,Рабочий!$Q$20,Рабочий!$Q$21),Рабочий!$M$20),0))</f>
        <v>1147</v>
      </c>
      <c r="AL39" s="272">
        <f>IF(CHOOSE(Рабочий!$AC$19,CHOOSE(Рабочий!$C$19,Рабочий!CN361,Рабочий!CN386),CHOOSE(Рабочий!$C$19,Рабочий!AM361,Рабочий!AM386))="","",ROUND(CHOOSE(Рабочий!$AC$19,CHOOSE(Рабочий!$C$19,Рабочий!CN361,Рабочий!CN386),CHOOSE(Рабочий!$C$19,Рабочий!AM361,Рабочий!AM386))*(1+'1. Выбор РС'!$I$1)*CHOOSE(Рабочий!$H$19,Рабочий!$I$19,Рабочий!$I$20)*CHOOSE(Рабочий!$L$19,CHOOSE(Рабочий!$P$19,Рабочий!$Q$19,Рабочий!$Q$20,Рабочий!$Q$21),Рабочий!$M$20),0))</f>
        <v>1172</v>
      </c>
      <c r="AM39" s="272">
        <f>IF(CHOOSE(Рабочий!$AC$19,CHOOSE(Рабочий!$C$19,Рабочий!CO361,Рабочий!CO386),CHOOSE(Рабочий!$C$19,Рабочий!AN361,Рабочий!AN386))="","",ROUND(CHOOSE(Рабочий!$AC$19,CHOOSE(Рабочий!$C$19,Рабочий!CO361,Рабочий!CO386),CHOOSE(Рабочий!$C$19,Рабочий!AN361,Рабочий!AN386))*(1+'1. Выбор РС'!$I$1)*CHOOSE(Рабочий!$H$19,Рабочий!$I$19,Рабочий!$I$20)*CHOOSE(Рабочий!$L$19,CHOOSE(Рабочий!$P$19,Рабочий!$Q$19,Рабочий!$Q$20,Рабочий!$Q$21),Рабочий!$M$20),0))</f>
        <v>1198</v>
      </c>
      <c r="AN39" s="272">
        <f>IF(CHOOSE(Рабочий!$AC$19,CHOOSE(Рабочий!$C$19,Рабочий!CP361,Рабочий!CP386),CHOOSE(Рабочий!$C$19,Рабочий!AO361,Рабочий!AO386))="","",ROUND(CHOOSE(Рабочий!$AC$19,CHOOSE(Рабочий!$C$19,Рабочий!CP361,Рабочий!CP386),CHOOSE(Рабочий!$C$19,Рабочий!AO361,Рабочий!AO386))*(1+'1. Выбор РС'!$I$1)*CHOOSE(Рабочий!$H$19,Рабочий!$I$19,Рабочий!$I$20)*CHOOSE(Рабочий!$L$19,CHOOSE(Рабочий!$P$19,Рабочий!$Q$19,Рабочий!$Q$20,Рабочий!$Q$21),Рабочий!$M$20),0))</f>
        <v>1223</v>
      </c>
      <c r="AO39" s="272">
        <f>IF(CHOOSE(Рабочий!$AC$19,CHOOSE(Рабочий!$C$19,Рабочий!CQ361,Рабочий!CQ386),CHOOSE(Рабочий!$C$19,Рабочий!AP361,Рабочий!AP386))="","",ROUND(CHOOSE(Рабочий!$AC$19,CHOOSE(Рабочий!$C$19,Рабочий!CQ361,Рабочий!CQ386),CHOOSE(Рабочий!$C$19,Рабочий!AP361,Рабочий!AP386))*(1+'1. Выбор РС'!$I$1)*CHOOSE(Рабочий!$H$19,Рабочий!$I$19,Рабочий!$I$20)*CHOOSE(Рабочий!$L$19,CHOOSE(Рабочий!$P$19,Рабочий!$Q$19,Рабочий!$Q$20,Рабочий!$Q$21),Рабочий!$M$20),0))</f>
        <v>1235</v>
      </c>
      <c r="AP39" s="272">
        <f>IF(CHOOSE(Рабочий!$AC$19,CHOOSE(Рабочий!$C$19,Рабочий!CR361,Рабочий!CR386),CHOOSE(Рабочий!$C$19,Рабочий!AQ361,Рабочий!AQ386))="","",ROUND(CHOOSE(Рабочий!$AC$19,CHOOSE(Рабочий!$C$19,Рабочий!CR361,Рабочий!CR386),CHOOSE(Рабочий!$C$19,Рабочий!AQ361,Рабочий!AQ386))*(1+'1. Выбор РС'!$I$1)*CHOOSE(Рабочий!$H$19,Рабочий!$I$19,Рабочий!$I$20)*CHOOSE(Рабочий!$L$19,CHOOSE(Рабочий!$P$19,Рабочий!$Q$19,Рабочий!$Q$20,Рабочий!$Q$21),Рабочий!$M$20),0))</f>
        <v>1260</v>
      </c>
      <c r="AQ39" s="272">
        <f>IF(CHOOSE(Рабочий!$AC$19,CHOOSE(Рабочий!$C$19,Рабочий!CS361,Рабочий!CS386),CHOOSE(Рабочий!$C$19,Рабочий!AR361,Рабочий!AR386))="","",ROUND(CHOOSE(Рабочий!$AC$19,CHOOSE(Рабочий!$C$19,Рабочий!CS361,Рабочий!CS386),CHOOSE(Рабочий!$C$19,Рабочий!AR361,Рабочий!AR386))*(1+'1. Выбор РС'!$I$1)*CHOOSE(Рабочий!$H$19,Рабочий!$I$19,Рабочий!$I$20)*CHOOSE(Рабочий!$L$19,CHOOSE(Рабочий!$P$19,Рабочий!$Q$19,Рабочий!$Q$20,Рабочий!$Q$21),Рабочий!$M$20),0))</f>
        <v>1285</v>
      </c>
      <c r="AR39" s="272">
        <f>IF(CHOOSE(Рабочий!$AC$19,CHOOSE(Рабочий!$C$19,Рабочий!CT361,Рабочий!CT386),CHOOSE(Рабочий!$C$19,Рабочий!AS361,Рабочий!AS386))="","",ROUND(CHOOSE(Рабочий!$AC$19,CHOOSE(Рабочий!$C$19,Рабочий!CT361,Рабочий!CT386),CHOOSE(Рабочий!$C$19,Рабочий!AS361,Рабочий!AS386))*(1+'1. Выбор РС'!$I$1)*CHOOSE(Рабочий!$H$19,Рабочий!$I$19,Рабочий!$I$20)*CHOOSE(Рабочий!$L$19,CHOOSE(Рабочий!$P$19,Рабочий!$Q$19,Рабочий!$Q$20,Рабочий!$Q$21),Рабочий!$M$20),0))</f>
        <v>1310</v>
      </c>
      <c r="AS39" s="272">
        <f>IF(CHOOSE(Рабочий!$AC$19,CHOOSE(Рабочий!$C$19,Рабочий!CU361,Рабочий!CU386),CHOOSE(Рабочий!$C$19,Рабочий!AT361,Рабочий!AT386))="","",ROUND(CHOOSE(Рабочий!$AC$19,CHOOSE(Рабочий!$C$19,Рабочий!CU361,Рабочий!CU386),CHOOSE(Рабочий!$C$19,Рабочий!AT361,Рабочий!AT386))*(1+'1. Выбор РС'!$I$1)*CHOOSE(Рабочий!$H$19,Рабочий!$I$19,Рабочий!$I$20)*CHOOSE(Рабочий!$L$19,CHOOSE(Рабочий!$P$19,Рабочий!$Q$19,Рабочий!$Q$20,Рабочий!$Q$21),Рабочий!$M$20),0))</f>
        <v>1321</v>
      </c>
      <c r="AT39" s="272">
        <f>IF(CHOOSE(Рабочий!$AC$19,CHOOSE(Рабочий!$C$19,Рабочий!CV361,Рабочий!CV386),CHOOSE(Рабочий!$C$19,Рабочий!AU361,Рабочий!AU386))="","",ROUND(CHOOSE(Рабочий!$AC$19,CHOOSE(Рабочий!$C$19,Рабочий!CV361,Рабочий!CV386),CHOOSE(Рабочий!$C$19,Рабочий!AU361,Рабочий!AU386))*(1+'1. Выбор РС'!$I$1)*CHOOSE(Рабочий!$H$19,Рабочий!$I$19,Рабочий!$I$20)*CHOOSE(Рабочий!$L$19,CHOOSE(Рабочий!$P$19,Рабочий!$Q$19,Рабочий!$Q$20,Рабочий!$Q$21),Рабочий!$M$20),0))</f>
        <v>1346</v>
      </c>
      <c r="AU39" s="272">
        <f>IF(CHOOSE(Рабочий!$AC$19,CHOOSE(Рабочий!$C$19,Рабочий!CW361,Рабочий!CW386),CHOOSE(Рабочий!$C$19,Рабочий!AV361,Рабочий!AV386))="","",ROUND(CHOOSE(Рабочий!$AC$19,CHOOSE(Рабочий!$C$19,Рабочий!CW361,Рабочий!CW386),CHOOSE(Рабочий!$C$19,Рабочий!AV361,Рабочий!AV386))*(1+'1. Выбор РС'!$I$1)*CHOOSE(Рабочий!$H$19,Рабочий!$I$19,Рабочий!$I$20)*CHOOSE(Рабочий!$L$19,CHOOSE(Рабочий!$P$19,Рабочий!$Q$19,Рабочий!$Q$20,Рабочий!$Q$21),Рабочий!$M$20),0))</f>
        <v>1371</v>
      </c>
      <c r="AV39" s="272">
        <f>IF(CHOOSE(Рабочий!$AC$19,CHOOSE(Рабочий!$C$19,Рабочий!CX361,Рабочий!CX386),CHOOSE(Рабочий!$C$19,Рабочий!AW361,Рабочий!AW386))="","",ROUND(CHOOSE(Рабочий!$AC$19,CHOOSE(Рабочий!$C$19,Рабочий!CX361,Рабочий!CX386),CHOOSE(Рабочий!$C$19,Рабочий!AW361,Рабочий!AW386))*(1+'1. Выбор РС'!$I$1)*CHOOSE(Рабочий!$H$19,Рабочий!$I$19,Рабочий!$I$20)*CHOOSE(Рабочий!$L$19,CHOOSE(Рабочий!$P$19,Рабочий!$Q$19,Рабочий!$Q$20,Рабочий!$Q$21),Рабочий!$M$20),0))</f>
        <v>1396</v>
      </c>
      <c r="AW39" s="272">
        <f>IF(CHOOSE(Рабочий!$AC$19,CHOOSE(Рабочий!$C$19,Рабочий!CY361,Рабочий!CY386),CHOOSE(Рабочий!$C$19,Рабочий!AX361,Рабочий!AX386))="","",ROUND(CHOOSE(Рабочий!$AC$19,CHOOSE(Рабочий!$C$19,Рабочий!CY361,Рабочий!CY386),CHOOSE(Рабочий!$C$19,Рабочий!AX361,Рабочий!AX386))*(1+'1. Выбор РС'!$I$1)*CHOOSE(Рабочий!$H$19,Рабочий!$I$19,Рабочий!$I$20)*CHOOSE(Рабочий!$L$19,CHOOSE(Рабочий!$P$19,Рабочий!$Q$19,Рабочий!$Q$20,Рабочий!$Q$21),Рабочий!$M$20),0))</f>
        <v>1420</v>
      </c>
      <c r="AX39" s="272">
        <f>IF(CHOOSE(Рабочий!$AC$19,CHOOSE(Рабочий!$C$19,Рабочий!CZ361,Рабочий!CZ386),CHOOSE(Рабочий!$C$19,Рабочий!AY361,Рабочий!AY386))="","",ROUND(CHOOSE(Рабочий!$AC$19,CHOOSE(Рабочий!$C$19,Рабочий!CZ361,Рабочий!CZ386),CHOOSE(Рабочий!$C$19,Рабочий!AY361,Рабочий!AY386))*(1+'1. Выбор РС'!$I$1)*CHOOSE(Рабочий!$H$19,Рабочий!$I$19,Рабочий!$I$20)*CHOOSE(Рабочий!$L$19,CHOOSE(Рабочий!$P$19,Рабочий!$Q$19,Рабочий!$Q$20,Рабочий!$Q$21),Рабочий!$M$20),0))</f>
        <v>1429</v>
      </c>
      <c r="AY39" s="272">
        <f>IF(CHOOSE(Рабочий!$AC$19,CHOOSE(Рабочий!$C$19,Рабочий!DA361,Рабочий!DA386),CHOOSE(Рабочий!$C$19,Рабочий!AZ361,Рабочий!AZ386))="","",ROUND(CHOOSE(Рабочий!$AC$19,CHOOSE(Рабочий!$C$19,Рабочий!DA361,Рабочий!DA386),CHOOSE(Рабочий!$C$19,Рабочий!AZ361,Рабочий!AZ386))*(1+'1. Выбор РС'!$I$1)*CHOOSE(Рабочий!$H$19,Рабочий!$I$19,Рабочий!$I$20)*CHOOSE(Рабочий!$L$19,CHOOSE(Рабочий!$P$19,Рабочий!$Q$19,Рабочий!$Q$20,Рабочий!$Q$21),Рабочий!$M$20),0))</f>
        <v>1454</v>
      </c>
      <c r="AZ39" s="272">
        <f>IF(CHOOSE(Рабочий!$AC$19,CHOOSE(Рабочий!$C$19,Рабочий!DB361,Рабочий!DB386),CHOOSE(Рабочий!$C$19,Рабочий!BA361,Рабочий!BA386))="","",ROUND(CHOOSE(Рабочий!$AC$19,CHOOSE(Рабочий!$C$19,Рабочий!DB361,Рабочий!DB386),CHOOSE(Рабочий!$C$19,Рабочий!BA361,Рабочий!BA386))*(1+'1. Выбор РС'!$I$1)*CHOOSE(Рабочий!$H$19,Рабочий!$I$19,Рабочий!$I$20)*CHOOSE(Рабочий!$L$19,CHOOSE(Рабочий!$P$19,Рабочий!$Q$19,Рабочий!$Q$20,Рабочий!$Q$21),Рабочий!$M$20),0))</f>
        <v>1478</v>
      </c>
      <c r="BA39" s="210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</row>
    <row r="40" spans="1:70" s="193" customFormat="1">
      <c r="A40" s="212">
        <v>2900</v>
      </c>
      <c r="B40" s="272">
        <f>IF(CHOOSE(Рабочий!$AC$19,CHOOSE(Рабочий!$C$19,Рабочий!BD362,Рабочий!BD387),CHOOSE(Рабочий!$C$19,Рабочий!C362,Рабочий!C387))="","",ROUND(CHOOSE(Рабочий!$AC$19,CHOOSE(Рабочий!$C$19,Рабочий!BD362,Рабочий!BD387),CHOOSE(Рабочий!$C$19,Рабочий!C362,Рабочий!C387))*(1+'1. Выбор РС'!$I$1)*CHOOSE(Рабочий!$H$19,Рабочий!$I$19,Рабочий!$I$20)*CHOOSE(Рабочий!$L$19,CHOOSE(Рабочий!$P$19,Рабочий!$Q$19,Рабочий!$Q$20,Рабочий!$Q$21),Рабочий!$M$20),0))</f>
        <v>302</v>
      </c>
      <c r="C40" s="272">
        <f>IF(CHOOSE(Рабочий!$AC$19,CHOOSE(Рабочий!$C$19,Рабочий!BE362,Рабочий!BE387),CHOOSE(Рабочий!$C$19,Рабочий!D362,Рабочий!D387))="","",ROUND(CHOOSE(Рабочий!$AC$19,CHOOSE(Рабочий!$C$19,Рабочий!BE362,Рабочий!BE387),CHOOSE(Рабочий!$C$19,Рабочий!D362,Рабочий!D387))*(1+'1. Выбор РС'!$I$1)*CHOOSE(Рабочий!$H$19,Рабочий!$I$19,Рабочий!$I$20)*CHOOSE(Рабочий!$L$19,CHOOSE(Рабочий!$P$19,Рабочий!$Q$19,Рабочий!$Q$20,Рабочий!$Q$21),Рабочий!$M$20),0))</f>
        <v>319</v>
      </c>
      <c r="D40" s="272">
        <f>IF(CHOOSE(Рабочий!$AC$19,CHOOSE(Рабочий!$C$19,Рабочий!BF362,Рабочий!BF387),CHOOSE(Рабочий!$C$19,Рабочий!E362,Рабочий!E387))="","",ROUND(CHOOSE(Рабочий!$AC$19,CHOOSE(Рабочий!$C$19,Рабочий!BF362,Рабочий!BF387),CHOOSE(Рабочий!$C$19,Рабочий!E362,Рабочий!E387))*(1+'1. Выбор РС'!$I$1)*CHOOSE(Рабочий!$H$19,Рабочий!$I$19,Рабочий!$I$20)*CHOOSE(Рабочий!$L$19,CHOOSE(Рабочий!$P$19,Рабочий!$Q$19,Рабочий!$Q$20,Рабочий!$Q$21),Рабочий!$M$20),0))</f>
        <v>341</v>
      </c>
      <c r="E40" s="272">
        <f>IF(CHOOSE(Рабочий!$AC$19,CHOOSE(Рабочий!$C$19,Рабочий!BG362,Рабочий!BG387),CHOOSE(Рабочий!$C$19,Рабочий!F362,Рабочий!F387))="","",ROUND(CHOOSE(Рабочий!$AC$19,CHOOSE(Рабочий!$C$19,Рабочий!BG362,Рабочий!BG387),CHOOSE(Рабочий!$C$19,Рабочий!F362,Рабочий!F387))*(1+'1. Выбор РС'!$I$1)*CHOOSE(Рабочий!$H$19,Рабочий!$I$19,Рабочий!$I$20)*CHOOSE(Рабочий!$L$19,CHOOSE(Рабочий!$P$19,Рабочий!$Q$19,Рабочий!$Q$20,Рабочий!$Q$21),Рабочий!$M$20),0))</f>
        <v>358</v>
      </c>
      <c r="F40" s="272">
        <f>IF(CHOOSE(Рабочий!$AC$19,CHOOSE(Рабочий!$C$19,Рабочий!BH362,Рабочий!BH387),CHOOSE(Рабочий!$C$19,Рабочий!G362,Рабочий!G387))="","",ROUND(CHOOSE(Рабочий!$AC$19,CHOOSE(Рабочий!$C$19,Рабочий!BH362,Рабочий!BH387),CHOOSE(Рабочий!$C$19,Рабочий!G362,Рабочий!G387))*(1+'1. Выбор РС'!$I$1)*CHOOSE(Рабочий!$H$19,Рабочий!$I$19,Рабочий!$I$20)*CHOOSE(Рабочий!$L$19,CHOOSE(Рабочий!$P$19,Рабочий!$Q$19,Рабочий!$Q$20,Рабочий!$Q$21),Рабочий!$M$20),0))</f>
        <v>378</v>
      </c>
      <c r="G40" s="272">
        <f>IF(CHOOSE(Рабочий!$AC$19,CHOOSE(Рабочий!$C$19,Рабочий!BI362,Рабочий!BI387),CHOOSE(Рабочий!$C$19,Рабочий!H362,Рабочий!H387))="","",ROUND(CHOOSE(Рабочий!$AC$19,CHOOSE(Рабочий!$C$19,Рабочий!BI362,Рабочий!BI387),CHOOSE(Рабочий!$C$19,Рабочий!H362,Рабочий!H387))*(1+'1. Выбор РС'!$I$1)*CHOOSE(Рабочий!$H$19,Рабочий!$I$19,Рабочий!$I$20)*CHOOSE(Рабочий!$L$19,CHOOSE(Рабочий!$P$19,Рабочий!$Q$19,Рабочий!$Q$20,Рабочий!$Q$21),Рабочий!$M$20),0))</f>
        <v>396</v>
      </c>
      <c r="H40" s="272">
        <f>IF(CHOOSE(Рабочий!$AC$19,CHOOSE(Рабочий!$C$19,Рабочий!BJ362,Рабочий!BJ387),CHOOSE(Рабочий!$C$19,Рабочий!I362,Рабочий!I387))="","",ROUND(CHOOSE(Рабочий!$AC$19,CHOOSE(Рабочий!$C$19,Рабочий!BJ362,Рабочий!BJ387),CHOOSE(Рабочий!$C$19,Рабочий!I362,Рабочий!I387))*(1+'1. Выбор РС'!$I$1)*CHOOSE(Рабочий!$H$19,Рабочий!$I$19,Рабочий!$I$20)*CHOOSE(Рабочий!$L$19,CHOOSE(Рабочий!$P$19,Рабочий!$Q$19,Рабочий!$Q$20,Рабочий!$Q$21),Рабочий!$M$20),0))</f>
        <v>413</v>
      </c>
      <c r="I40" s="272">
        <f>IF(CHOOSE(Рабочий!$AC$19,CHOOSE(Рабочий!$C$19,Рабочий!BK362,Рабочий!BK387),CHOOSE(Рабочий!$C$19,Рабочий!J362,Рабочий!J387))="","",ROUND(CHOOSE(Рабочий!$AC$19,CHOOSE(Рабочий!$C$19,Рабочий!BK362,Рабочий!BK387),CHOOSE(Рабочий!$C$19,Рабочий!J362,Рабочий!J387))*(1+'1. Выбор РС'!$I$1)*CHOOSE(Рабочий!$H$19,Рабочий!$I$19,Рабочий!$I$20)*CHOOSE(Рабочий!$L$19,CHOOSE(Рабочий!$P$19,Рабочий!$Q$19,Рабочий!$Q$20,Рабочий!$Q$21),Рабочий!$M$20),0))</f>
        <v>434</v>
      </c>
      <c r="J40" s="272">
        <f>IF(CHOOSE(Рабочий!$AC$19,CHOOSE(Рабочий!$C$19,Рабочий!BL362,Рабочий!BL387),CHOOSE(Рабочий!$C$19,Рабочий!K362,Рабочий!K387))="","",ROUND(CHOOSE(Рабочий!$AC$19,CHOOSE(Рабочий!$C$19,Рабочий!BL362,Рабочий!BL387),CHOOSE(Рабочий!$C$19,Рабочий!K362,Рабочий!K387))*(1+'1. Выбор РС'!$I$1)*CHOOSE(Рабочий!$H$19,Рабочий!$I$19,Рабочий!$I$20)*CHOOSE(Рабочий!$L$19,CHOOSE(Рабочий!$P$19,Рабочий!$Q$19,Рабочий!$Q$20,Рабочий!$Q$21),Рабочий!$M$20),0))</f>
        <v>454</v>
      </c>
      <c r="K40" s="272">
        <f>IF(CHOOSE(Рабочий!$AC$19,CHOOSE(Рабочий!$C$19,Рабочий!BM362,Рабочий!BM387),CHOOSE(Рабочий!$C$19,Рабочий!L362,Рабочий!L387))="","",ROUND(CHOOSE(Рабочий!$AC$19,CHOOSE(Рабочий!$C$19,Рабочий!BM362,Рабочий!BM387),CHOOSE(Рабочий!$C$19,Рабочий!L362,Рабочий!L387))*(1+'1. Выбор РС'!$I$1)*CHOOSE(Рабочий!$H$19,Рабочий!$I$19,Рабочий!$I$20)*CHOOSE(Рабочий!$L$19,CHOOSE(Рабочий!$P$19,Рабочий!$Q$19,Рабочий!$Q$20,Рабочий!$Q$21),Рабочий!$M$20),0))</f>
        <v>468</v>
      </c>
      <c r="L40" s="272">
        <f>IF(CHOOSE(Рабочий!$AC$19,CHOOSE(Рабочий!$C$19,Рабочий!BN362,Рабочий!BN387),CHOOSE(Рабочий!$C$19,Рабочий!M362,Рабочий!M387))="","",ROUND(CHOOSE(Рабочий!$AC$19,CHOOSE(Рабочий!$C$19,Рабочий!BN362,Рабочий!BN387),CHOOSE(Рабочий!$C$19,Рабочий!M362,Рабочий!M387))*(1+'1. Выбор РС'!$I$1)*CHOOSE(Рабочий!$H$19,Рабочий!$I$19,Рабочий!$I$20)*CHOOSE(Рабочий!$L$19,CHOOSE(Рабочий!$P$19,Рабочий!$Q$19,Рабочий!$Q$20,Рабочий!$Q$21),Рабочий!$M$20),0))</f>
        <v>487</v>
      </c>
      <c r="M40" s="272">
        <f>IF(CHOOSE(Рабочий!$AC$19,CHOOSE(Рабочий!$C$19,Рабочий!BO362,Рабочий!BO387),CHOOSE(Рабочий!$C$19,Рабочий!N362,Рабочий!N387))="","",ROUND(CHOOSE(Рабочий!$AC$19,CHOOSE(Рабочий!$C$19,Рабочий!BO362,Рабочий!BO387),CHOOSE(Рабочий!$C$19,Рабочий!N362,Рабочий!N387))*(1+'1. Выбор РС'!$I$1)*CHOOSE(Рабочий!$H$19,Рабочий!$I$19,Рабочий!$I$20)*CHOOSE(Рабочий!$L$19,CHOOSE(Рабочий!$P$19,Рабочий!$Q$19,Рабочий!$Q$20,Рабочий!$Q$21),Рабочий!$M$20),0))</f>
        <v>512</v>
      </c>
      <c r="N40" s="272">
        <f>IF(CHOOSE(Рабочий!$AC$19,CHOOSE(Рабочий!$C$19,Рабочий!BP362,Рабочий!BP387),CHOOSE(Рабочий!$C$19,Рабочий!O362,Рабочий!O387))="","",ROUND(CHOOSE(Рабочий!$AC$19,CHOOSE(Рабочий!$C$19,Рабочий!BP362,Рабочий!BP387),CHOOSE(Рабочий!$C$19,Рабочий!O362,Рабочий!O387))*(1+'1. Выбор РС'!$I$1)*CHOOSE(Рабочий!$H$19,Рабочий!$I$19,Рабочий!$I$20)*CHOOSE(Рабочий!$L$19,CHOOSE(Рабочий!$P$19,Рабочий!$Q$19,Рабочий!$Q$20,Рабочий!$Q$21),Рабочий!$M$20),0))</f>
        <v>530</v>
      </c>
      <c r="O40" s="272">
        <f>IF(CHOOSE(Рабочий!$AC$19,CHOOSE(Рабочий!$C$19,Рабочий!BQ362,Рабочий!BQ387),CHOOSE(Рабочий!$C$19,Рабочий!P362,Рабочий!P387))="","",ROUND(CHOOSE(Рабочий!$AC$19,CHOOSE(Рабочий!$C$19,Рабочий!BQ362,Рабочий!BQ387),CHOOSE(Рабочий!$C$19,Рабочий!P362,Рабочий!P387))*(1+'1. Выбор РС'!$I$1)*CHOOSE(Рабочий!$H$19,Рабочий!$I$19,Рабочий!$I$20)*CHOOSE(Рабочий!$L$19,CHOOSE(Рабочий!$P$19,Рабочий!$Q$19,Рабочий!$Q$20,Рабочий!$Q$21),Рабочий!$M$20),0))</f>
        <v>547</v>
      </c>
      <c r="P40" s="272">
        <f>IF(CHOOSE(Рабочий!$AC$19,CHOOSE(Рабочий!$C$19,Рабочий!BR362,Рабочий!BR387),CHOOSE(Рабочий!$C$19,Рабочий!Q362,Рабочий!Q387))="","",ROUND(CHOOSE(Рабочий!$AC$19,CHOOSE(Рабочий!$C$19,Рабочий!BR362,Рабочий!BR387),CHOOSE(Рабочий!$C$19,Рабочий!Q362,Рабочий!Q387))*(1+'1. Выбор РС'!$I$1)*CHOOSE(Рабочий!$H$19,Рабочий!$I$19,Рабочий!$I$20)*CHOOSE(Рабочий!$L$19,CHOOSE(Рабочий!$P$19,Рабочий!$Q$19,Рабочий!$Q$20,Рабочий!$Q$21),Рабочий!$M$20),0))</f>
        <v>564</v>
      </c>
      <c r="Q40" s="272">
        <f>IF(CHOOSE(Рабочий!$AC$19,CHOOSE(Рабочий!$C$19,Рабочий!BS362,Рабочий!BS387),CHOOSE(Рабочий!$C$19,Рабочий!R362,Рабочий!R387))="","",ROUND(CHOOSE(Рабочий!$AC$19,CHOOSE(Рабочий!$C$19,Рабочий!BS362,Рабочий!BS387),CHOOSE(Рабочий!$C$19,Рабочий!R362,Рабочий!R387))*(1+'1. Выбор РС'!$I$1)*CHOOSE(Рабочий!$H$19,Рабочий!$I$19,Рабочий!$I$20)*CHOOSE(Рабочий!$L$19,CHOOSE(Рабочий!$P$19,Рабочий!$Q$19,Рабочий!$Q$20,Рабочий!$Q$21),Рабочий!$M$20),0))</f>
        <v>587</v>
      </c>
      <c r="R40" s="272">
        <f>IF(CHOOSE(Рабочий!$AC$19,CHOOSE(Рабочий!$C$19,Рабочий!BT362,Рабочий!BT387),CHOOSE(Рабочий!$C$19,Рабочий!S362,Рабочий!S387))="","",ROUND(CHOOSE(Рабочий!$AC$19,CHOOSE(Рабочий!$C$19,Рабочий!BT362,Рабочий!BT387),CHOOSE(Рабочий!$C$19,Рабочий!S362,Рабочий!S387))*(1+'1. Выбор РС'!$I$1)*CHOOSE(Рабочий!$H$19,Рабочий!$I$19,Рабочий!$I$20)*CHOOSE(Рабочий!$L$19,CHOOSE(Рабочий!$P$19,Рабочий!$Q$19,Рабочий!$Q$20,Рабочий!$Q$21),Рабочий!$M$20),0))</f>
        <v>603</v>
      </c>
      <c r="S40" s="272">
        <f>IF(CHOOSE(Рабочий!$AC$19,CHOOSE(Рабочий!$C$19,Рабочий!BU362,Рабочий!BU387),CHOOSE(Рабочий!$C$19,Рабочий!T362,Рабочий!T387))="","",ROUND(CHOOSE(Рабочий!$AC$19,CHOOSE(Рабочий!$C$19,Рабочий!BU362,Рабочий!BU387),CHOOSE(Рабочий!$C$19,Рабочий!T362,Рабочий!T387))*(1+'1. Выбор РС'!$I$1)*CHOOSE(Рабочий!$H$19,Рабочий!$I$19,Рабочий!$I$20)*CHOOSE(Рабочий!$L$19,CHOOSE(Рабочий!$P$19,Рабочий!$Q$19,Рабочий!$Q$20,Рабочий!$Q$21),Рабочий!$M$20),0))</f>
        <v>619</v>
      </c>
      <c r="T40" s="272">
        <f>IF(CHOOSE(Рабочий!$AC$19,CHOOSE(Рабочий!$C$19,Рабочий!BV362,Рабочий!BV387),CHOOSE(Рабочий!$C$19,Рабочий!U362,Рабочий!U387))="","",ROUND(CHOOSE(Рабочий!$AC$19,CHOOSE(Рабочий!$C$19,Рабочий!BV362,Рабочий!BV387),CHOOSE(Рабочий!$C$19,Рабочий!U362,Рабочий!U387))*(1+'1. Выбор РС'!$I$1)*CHOOSE(Рабочий!$H$19,Рабочий!$I$19,Рабочий!$I$20)*CHOOSE(Рабочий!$L$19,CHOOSE(Рабочий!$P$19,Рабочий!$Q$19,Рабочий!$Q$20,Рабочий!$Q$21),Рабочий!$M$20),0))</f>
        <v>641</v>
      </c>
      <c r="U40" s="272">
        <f>IF(CHOOSE(Рабочий!$AC$19,CHOOSE(Рабочий!$C$19,Рабочий!BW362,Рабочий!BW387),CHOOSE(Рабочий!$C$19,Рабочий!V362,Рабочий!V387))="","",ROUND(CHOOSE(Рабочий!$AC$19,CHOOSE(Рабочий!$C$19,Рабочий!BW362,Рабочий!BW387),CHOOSE(Рабочий!$C$19,Рабочий!V362,Рабочий!V387))*(1+'1. Выбор РС'!$I$1)*CHOOSE(Рабочий!$H$19,Рабочий!$I$19,Рабочий!$I$20)*CHOOSE(Рабочий!$L$19,CHOOSE(Рабочий!$P$19,Рабочий!$Q$19,Рабочий!$Q$20,Рабочий!$Q$21),Рабочий!$M$20),0))</f>
        <v>656</v>
      </c>
      <c r="V40" s="272">
        <f>IF(CHOOSE(Рабочий!$AC$19,CHOOSE(Рабочий!$C$19,Рабочий!BX362,Рабочий!BX387),CHOOSE(Рабочий!$C$19,Рабочий!W362,Рабочий!W387))="","",ROUND(CHOOSE(Рабочий!$AC$19,CHOOSE(Рабочий!$C$19,Рабочий!BX362,Рабочий!BX387),CHOOSE(Рабочий!$C$19,Рабочий!W362,Рабочий!W387))*(1+'1. Выбор РС'!$I$1)*CHOOSE(Рабочий!$H$19,Рабочий!$I$19,Рабочий!$I$20)*CHOOSE(Рабочий!$L$19,CHOOSE(Рабочий!$P$19,Рабочий!$Q$19,Рабочий!$Q$20,Рабочий!$Q$21),Рабочий!$M$20),0))</f>
        <v>679</v>
      </c>
      <c r="W40" s="272">
        <f>IF(CHOOSE(Рабочий!$AC$19,CHOOSE(Рабочий!$C$19,Рабочий!BY362,Рабочий!BY387),CHOOSE(Рабочий!$C$19,Рабочий!X362,Рабочий!X387))="","",ROUND(CHOOSE(Рабочий!$AC$19,CHOOSE(Рабочий!$C$19,Рабочий!BY362,Рабочий!BY387),CHOOSE(Рабочий!$C$19,Рабочий!X362,Рабочий!X387))*(1+'1. Выбор РС'!$I$1)*CHOOSE(Рабочий!$H$19,Рабочий!$I$19,Рабочий!$I$20)*CHOOSE(Рабочий!$L$19,CHOOSE(Рабочий!$P$19,Рабочий!$Q$19,Рабочий!$Q$20,Рабочий!$Q$21),Рабочий!$M$20),0))</f>
        <v>692</v>
      </c>
      <c r="X40" s="272">
        <f>IF(CHOOSE(Рабочий!$AC$19,CHOOSE(Рабочий!$C$19,Рабочий!BZ362,Рабочий!BZ387),CHOOSE(Рабочий!$C$19,Рабочий!Y362,Рабочий!Y387))="","",ROUND(CHOOSE(Рабочий!$AC$19,CHOOSE(Рабочий!$C$19,Рабочий!BZ362,Рабочий!BZ387),CHOOSE(Рабочий!$C$19,Рабочий!Y362,Рабочий!Y387))*(1+'1. Выбор РС'!$I$1)*CHOOSE(Рабочий!$H$19,Рабочий!$I$19,Рабочий!$I$20)*CHOOSE(Рабочий!$L$19,CHOOSE(Рабочий!$P$19,Рабочий!$Q$19,Рабочий!$Q$20,Рабочий!$Q$21),Рабочий!$M$20),0))</f>
        <v>715</v>
      </c>
      <c r="Y40" s="272">
        <f>IF(CHOOSE(Рабочий!$AC$19,CHOOSE(Рабочий!$C$19,Рабочий!CA362,Рабочий!CA387),CHOOSE(Рабочий!$C$19,Рабочий!Z362,Рабочий!Z387))="","",ROUND(CHOOSE(Рабочий!$AC$19,CHOOSE(Рабочий!$C$19,Рабочий!CA362,Рабочий!CA387),CHOOSE(Рабочий!$C$19,Рабочий!Z362,Рабочий!Z387))*(1+'1. Выбор РС'!$I$1)*CHOOSE(Рабочий!$H$19,Рабочий!$I$19,Рабочий!$I$20)*CHOOSE(Рабочий!$L$19,CHOOSE(Рабочий!$P$19,Рабочий!$Q$19,Рабочий!$Q$20,Рабочий!$Q$21),Рабочий!$M$20),0))</f>
        <v>737</v>
      </c>
      <c r="Z40" s="272">
        <f>IF(CHOOSE(Рабочий!$AC$19,CHOOSE(Рабочий!$C$19,Рабочий!CB362,Рабочий!CB387),CHOOSE(Рабочий!$C$19,Рабочий!AA362,Рабочий!AA387))="","",ROUND(CHOOSE(Рабочий!$AC$19,CHOOSE(Рабочий!$C$19,Рабочий!CB362,Рабочий!CB387),CHOOSE(Рабочий!$C$19,Рабочий!AA362,Рабочий!AA387))*(1+'1. Выбор РС'!$I$1)*CHOOSE(Рабочий!$H$19,Рабочий!$I$19,Рабочий!$I$20)*CHOOSE(Рабочий!$L$19,CHOOSE(Рабочий!$P$19,Рабочий!$Q$19,Рабочий!$Q$20,Рабочий!$Q$21),Рабочий!$M$20),0))</f>
        <v>749</v>
      </c>
      <c r="AA40" s="272">
        <f>IF(CHOOSE(Рабочий!$AC$19,CHOOSE(Рабочий!$C$19,Рабочий!CC362,Рабочий!CC387),CHOOSE(Рабочий!$C$19,Рабочий!AB362,Рабочий!AB387))="","",ROUND(CHOOSE(Рабочий!$AC$19,CHOOSE(Рабочий!$C$19,Рабочий!CC362,Рабочий!CC387),CHOOSE(Рабочий!$C$19,Рабочий!AB362,Рабочий!AB387))*(1+'1. Выбор РС'!$I$1)*CHOOSE(Рабочий!$H$19,Рабочий!$I$19,Рабочий!$I$20)*CHOOSE(Рабочий!$L$19,CHOOSE(Рабочий!$P$19,Рабочий!$Q$19,Рабочий!$Q$20,Рабочий!$Q$21),Рабочий!$M$20),0))</f>
        <v>771</v>
      </c>
      <c r="AB40" s="272">
        <f>IF(CHOOSE(Рабочий!$AC$19,CHOOSE(Рабочий!$C$19,Рабочий!CD362,Рабочий!CD387),CHOOSE(Рабочий!$C$19,Рабочий!AC362,Рабочий!AC387))="","",ROUND(CHOOSE(Рабочий!$AC$19,CHOOSE(Рабочий!$C$19,Рабочий!CD362,Рабочий!CD387),CHOOSE(Рабочий!$C$19,Рабочий!AC362,Рабочий!AC387))*(1+'1. Выбор РС'!$I$1)*CHOOSE(Рабочий!$H$19,Рабочий!$I$19,Рабочий!$I$20)*CHOOSE(Рабочий!$L$19,CHOOSE(Рабочий!$P$19,Рабочий!$Q$19,Рабочий!$Q$20,Рабочий!$Q$21),Рабочий!$M$20),0))</f>
        <v>814</v>
      </c>
      <c r="AC40" s="272">
        <f>IF(CHOOSE(Рабочий!$AC$19,CHOOSE(Рабочий!$C$19,Рабочий!CE362,Рабочий!CE387),CHOOSE(Рабочий!$C$19,Рабочий!AD362,Рабочий!AD387))="","",ROUND(CHOOSE(Рабочий!$AC$19,CHOOSE(Рабочий!$C$19,Рабочий!CE362,Рабочий!CE387),CHOOSE(Рабочий!$C$19,Рабочий!AD362,Рабочий!AD387))*(1+'1. Выбор РС'!$I$1)*CHOOSE(Рабочий!$H$19,Рабочий!$I$19,Рабочий!$I$20)*CHOOSE(Рабочий!$L$19,CHOOSE(Рабочий!$P$19,Рабочий!$Q$19,Рабочий!$Q$20,Рабочий!$Q$21),Рабочий!$M$20),0))</f>
        <v>837</v>
      </c>
      <c r="AD40" s="272">
        <f>IF(CHOOSE(Рабочий!$AC$19,CHOOSE(Рабочий!$C$19,Рабочий!CF362,Рабочий!CF387),CHOOSE(Рабочий!$C$19,Рабочий!AE362,Рабочий!AE387))="","",ROUND(CHOOSE(Рабочий!$AC$19,CHOOSE(Рабочий!$C$19,Рабочий!CF362,Рабочий!CF387),CHOOSE(Рабочий!$C$19,Рабочий!AE362,Рабочий!AE387))*(1+'1. Выбор РС'!$I$1)*CHOOSE(Рабочий!$H$19,Рабочий!$I$19,Рабочий!$I$20)*CHOOSE(Рабочий!$L$19,CHOOSE(Рабочий!$P$19,Рабочий!$Q$19,Рабочий!$Q$20,Рабочий!$Q$21),Рабочий!$M$20),0))</f>
        <v>860</v>
      </c>
      <c r="AE40" s="272">
        <f>IF(CHOOSE(Рабочий!$AC$19,CHOOSE(Рабочий!$C$19,Рабочий!CG362,Рабочий!CG387),CHOOSE(Рабочий!$C$19,Рабочий!AF362,Рабочий!AF387))="","",ROUND(CHOOSE(Рабочий!$AC$19,CHOOSE(Рабочий!$C$19,Рабочий!CG362,Рабочий!CG387),CHOOSE(Рабочий!$C$19,Рабочий!AF362,Рабочий!AF387))*(1+'1. Выбор РС'!$I$1)*CHOOSE(Рабочий!$H$19,Рабочий!$I$19,Рабочий!$I$20)*CHOOSE(Рабочий!$L$19,CHOOSE(Рабочий!$P$19,Рабочий!$Q$19,Рабочий!$Q$20,Рабочий!$Q$21),Рабочий!$M$20),0))</f>
        <v>871</v>
      </c>
      <c r="AF40" s="272">
        <f>IF(CHOOSE(Рабочий!$AC$19,CHOOSE(Рабочий!$C$19,Рабочий!CH362,Рабочий!CH387),CHOOSE(Рабочий!$C$19,Рабочий!AG362,Рабочий!AG387))="","",ROUND(CHOOSE(Рабочий!$AC$19,CHOOSE(Рабочий!$C$19,Рабочий!CH362,Рабочий!CH387),CHOOSE(Рабочий!$C$19,Рабочий!AG362,Рабочий!AG387))*(1+'1. Выбор РС'!$I$1)*CHOOSE(Рабочий!$H$19,Рабочий!$I$19,Рабочий!$I$20)*CHOOSE(Рабочий!$L$19,CHOOSE(Рабочий!$P$19,Рабочий!$Q$19,Рабочий!$Q$20,Рабочий!$Q$21),Рабочий!$M$20),0))</f>
        <v>1056</v>
      </c>
      <c r="AG40" s="272">
        <f>IF(CHOOSE(Рабочий!$AC$19,CHOOSE(Рабочий!$C$19,Рабочий!CI362,Рабочий!CI387),CHOOSE(Рабочий!$C$19,Рабочий!AH362,Рабочий!AH387))="","",ROUND(CHOOSE(Рабочий!$AC$19,CHOOSE(Рабочий!$C$19,Рабочий!CI362,Рабочий!CI387),CHOOSE(Рабочий!$C$19,Рабочий!AH362,Рабочий!AH387))*(1+'1. Выбор РС'!$I$1)*CHOOSE(Рабочий!$H$19,Рабочий!$I$19,Рабочий!$I$20)*CHOOSE(Рабочий!$L$19,CHOOSE(Рабочий!$P$19,Рабочий!$Q$19,Рабочий!$Q$20,Рабочий!$Q$21),Рабочий!$M$20),0))</f>
        <v>1082</v>
      </c>
      <c r="AH40" s="272">
        <f>IF(CHOOSE(Рабочий!$AC$19,CHOOSE(Рабочий!$C$19,Рабочий!CJ362,Рабочий!CJ387),CHOOSE(Рабочий!$C$19,Рабочий!AI362,Рабочий!AI387))="","",ROUND(CHOOSE(Рабочий!$AC$19,CHOOSE(Рабочий!$C$19,Рабочий!CJ362,Рабочий!CJ387),CHOOSE(Рабочий!$C$19,Рабочий!AI362,Рабочий!AI387))*(1+'1. Выбор РС'!$I$1)*CHOOSE(Рабочий!$H$19,Рабочий!$I$19,Рабочий!$I$20)*CHOOSE(Рабочий!$L$19,CHOOSE(Рабочий!$P$19,Рабочий!$Q$19,Рабочий!$Q$20,Рабочий!$Q$21),Рабочий!$M$20),0))</f>
        <v>1108</v>
      </c>
      <c r="AI40" s="272">
        <f>IF(CHOOSE(Рабочий!$AC$19,CHOOSE(Рабочий!$C$19,Рабочий!CK362,Рабочий!CK387),CHOOSE(Рабочий!$C$19,Рабочий!AJ362,Рабочий!AJ387))="","",ROUND(CHOOSE(Рабочий!$AC$19,CHOOSE(Рабочий!$C$19,Рабочий!CK362,Рабочий!CK387),CHOOSE(Рабочий!$C$19,Рабочий!AJ362,Рабочий!AJ387))*(1+'1. Выбор РС'!$I$1)*CHOOSE(Рабочий!$H$19,Рабочий!$I$19,Рабочий!$I$20)*CHOOSE(Рабочий!$L$19,CHOOSE(Рабочий!$P$19,Рабочий!$Q$19,Рабочий!$Q$20,Рабочий!$Q$21),Рабочий!$M$20),0))</f>
        <v>1122</v>
      </c>
      <c r="AJ40" s="272">
        <f>IF(CHOOSE(Рабочий!$AC$19,CHOOSE(Рабочий!$C$19,Рабочий!CL362,Рабочий!CL387),CHOOSE(Рабочий!$C$19,Рабочий!AK362,Рабочий!AK387))="","",ROUND(CHOOSE(Рабочий!$AC$19,CHOOSE(Рабочий!$C$19,Рабочий!CL362,Рабочий!CL387),CHOOSE(Рабочий!$C$19,Рабочий!AK362,Рабочий!AK387))*(1+'1. Выбор РС'!$I$1)*CHOOSE(Рабочий!$H$19,Рабочий!$I$19,Рабочий!$I$20)*CHOOSE(Рабочий!$L$19,CHOOSE(Рабочий!$P$19,Рабочий!$Q$19,Рабочий!$Q$20,Рабочий!$Q$21),Рабочий!$M$20),0))</f>
        <v>1148</v>
      </c>
      <c r="AK40" s="272">
        <f>IF(CHOOSE(Рабочий!$AC$19,CHOOSE(Рабочий!$C$19,Рабочий!CM362,Рабочий!CM387),CHOOSE(Рабочий!$C$19,Рабочий!AL362,Рабочий!AL387))="","",ROUND(CHOOSE(Рабочий!$AC$19,CHOOSE(Рабочий!$C$19,Рабочий!CM362,Рабочий!CM387),CHOOSE(Рабочий!$C$19,Рабочий!AL362,Рабочий!AL387))*(1+'1. Выбор РС'!$I$1)*CHOOSE(Рабочий!$H$19,Рабочий!$I$19,Рабочий!$I$20)*CHOOSE(Рабочий!$L$19,CHOOSE(Рабочий!$P$19,Рабочий!$Q$19,Рабочий!$Q$20,Рабочий!$Q$21),Рабочий!$M$20),0))</f>
        <v>1175</v>
      </c>
      <c r="AL40" s="272">
        <f>IF(CHOOSE(Рабочий!$AC$19,CHOOSE(Рабочий!$C$19,Рабочий!CN362,Рабочий!CN387),CHOOSE(Рабочий!$C$19,Рабочий!AM362,Рабочий!AM387))="","",ROUND(CHOOSE(Рабочий!$AC$19,CHOOSE(Рабочий!$C$19,Рабочий!CN362,Рабочий!CN387),CHOOSE(Рабочий!$C$19,Рабочий!AM362,Рабочий!AM387))*(1+'1. Выбор РС'!$I$1)*CHOOSE(Рабочий!$H$19,Рабочий!$I$19,Рабочий!$I$20)*CHOOSE(Рабочий!$L$19,CHOOSE(Рабочий!$P$19,Рабочий!$Q$19,Рабочий!$Q$20,Рабочий!$Q$21),Рабочий!$M$20),0))</f>
        <v>1187</v>
      </c>
      <c r="AM40" s="272">
        <f>IF(CHOOSE(Рабочий!$AC$19,CHOOSE(Рабочий!$C$19,Рабочий!CO362,Рабочий!CO387),CHOOSE(Рабочий!$C$19,Рабочий!AN362,Рабочий!AN387))="","",ROUND(CHOOSE(Рабочий!$AC$19,CHOOSE(Рабочий!$C$19,Рабочий!CO362,Рабочий!CO387),CHOOSE(Рабочий!$C$19,Рабочий!AN362,Рабочий!AN387))*(1+'1. Выбор РС'!$I$1)*CHOOSE(Рабочий!$H$19,Рабочий!$I$19,Рабочий!$I$20)*CHOOSE(Рабочий!$L$19,CHOOSE(Рабочий!$P$19,Рабочий!$Q$19,Рабочий!$Q$20,Рабочий!$Q$21),Рабочий!$M$20),0))</f>
        <v>1213</v>
      </c>
      <c r="AN40" s="272">
        <f>IF(CHOOSE(Рабочий!$AC$19,CHOOSE(Рабочий!$C$19,Рабочий!CP362,Рабочий!CP387),CHOOSE(Рабочий!$C$19,Рабочий!AO362,Рабочий!AO387))="","",ROUND(CHOOSE(Рабочий!$AC$19,CHOOSE(Рабочий!$C$19,Рабочий!CP362,Рабочий!CP387),CHOOSE(Рабочий!$C$19,Рабочий!AO362,Рабочий!AO387))*(1+'1. Выбор РС'!$I$1)*CHOOSE(Рабочий!$H$19,Рабочий!$I$19,Рабочий!$I$20)*CHOOSE(Рабочий!$L$19,CHOOSE(Рабочий!$P$19,Рабочий!$Q$19,Рабочий!$Q$20,Рабочий!$Q$21),Рабочий!$M$20),0))</f>
        <v>1239</v>
      </c>
      <c r="AO40" s="272">
        <f>IF(CHOOSE(Рабочий!$AC$19,CHOOSE(Рабочий!$C$19,Рабочий!CQ362,Рабочий!CQ387),CHOOSE(Рабочий!$C$19,Рабочий!AP362,Рабочий!AP387))="","",ROUND(CHOOSE(Рабочий!$AC$19,CHOOSE(Рабочий!$C$19,Рабочий!CQ362,Рабочий!CQ387),CHOOSE(Рабочий!$C$19,Рабочий!AP362,Рабочий!AP387))*(1+'1. Выбор РС'!$I$1)*CHOOSE(Рабочий!$H$19,Рабочий!$I$19,Рабочий!$I$20)*CHOOSE(Рабочий!$L$19,CHOOSE(Рабочий!$P$19,Рабочий!$Q$19,Рабочий!$Q$20,Рабочий!$Q$21),Рабочий!$M$20),0))</f>
        <v>1265</v>
      </c>
      <c r="AP40" s="272">
        <f>IF(CHOOSE(Рабочий!$AC$19,CHOOSE(Рабочий!$C$19,Рабочий!CR362,Рабочий!CR387),CHOOSE(Рабочий!$C$19,Рабочий!AQ362,Рабочий!AQ387))="","",ROUND(CHOOSE(Рабочий!$AC$19,CHOOSE(Рабочий!$C$19,Рабочий!CR362,Рабочий!CR387),CHOOSE(Рабочий!$C$19,Рабочий!AQ362,Рабочий!AQ387))*(1+'1. Выбор РС'!$I$1)*CHOOSE(Рабочий!$H$19,Рабочий!$I$19,Рабочий!$I$20)*CHOOSE(Рабочий!$L$19,CHOOSE(Рабочий!$P$19,Рабочий!$Q$19,Рабочий!$Q$20,Рабочий!$Q$21),Рабочий!$M$20),0))</f>
        <v>1276</v>
      </c>
      <c r="AQ40" s="272">
        <f>IF(CHOOSE(Рабочий!$AC$19,CHOOSE(Рабочий!$C$19,Рабочий!CS362,Рабочий!CS387),CHOOSE(Рабочий!$C$19,Рабочий!AR362,Рабочий!AR387))="","",ROUND(CHOOSE(Рабочий!$AC$19,CHOOSE(Рабочий!$C$19,Рабочий!CS362,Рабочий!CS387),CHOOSE(Рабочий!$C$19,Рабочий!AR362,Рабочий!AR387))*(1+'1. Выбор РС'!$I$1)*CHOOSE(Рабочий!$H$19,Рабочий!$I$19,Рабочий!$I$20)*CHOOSE(Рабочий!$L$19,CHOOSE(Рабочий!$P$19,Рабочий!$Q$19,Рабочий!$Q$20,Рабочий!$Q$21),Рабочий!$M$20),0))</f>
        <v>1302</v>
      </c>
      <c r="AR40" s="272">
        <f>IF(CHOOSE(Рабочий!$AC$19,CHOOSE(Рабочий!$C$19,Рабочий!CT362,Рабочий!CT387),CHOOSE(Рабочий!$C$19,Рабочий!AS362,Рабочий!AS387))="","",ROUND(CHOOSE(Рабочий!$AC$19,CHOOSE(Рабочий!$C$19,Рабочий!CT362,Рабочий!CT387),CHOOSE(Рабочий!$C$19,Рабочий!AS362,Рабочий!AS387))*(1+'1. Выбор РС'!$I$1)*CHOOSE(Рабочий!$H$19,Рабочий!$I$19,Рабочий!$I$20)*CHOOSE(Рабочий!$L$19,CHOOSE(Рабочий!$P$19,Рабочий!$Q$19,Рабочий!$Q$20,Рабочий!$Q$21),Рабочий!$M$20),0))</f>
        <v>1327</v>
      </c>
      <c r="AS40" s="272">
        <f>IF(CHOOSE(Рабочий!$AC$19,CHOOSE(Рабочий!$C$19,Рабочий!CU362,Рабочий!CU387),CHOOSE(Рабочий!$C$19,Рабочий!AT362,Рабочий!AT387))="","",ROUND(CHOOSE(Рабочий!$AC$19,CHOOSE(Рабочий!$C$19,Рабочий!CU362,Рабочий!CU387),CHOOSE(Рабочий!$C$19,Рабочий!AT362,Рабочий!AT387))*(1+'1. Выбор РС'!$I$1)*CHOOSE(Рабочий!$H$19,Рабочий!$I$19,Рабочий!$I$20)*CHOOSE(Рабочий!$L$19,CHOOSE(Рабочий!$P$19,Рабочий!$Q$19,Рабочий!$Q$20,Рабочий!$Q$21),Рабочий!$M$20),0))</f>
        <v>1353</v>
      </c>
      <c r="AT40" s="272">
        <f>IF(CHOOSE(Рабочий!$AC$19,CHOOSE(Рабочий!$C$19,Рабочий!CV362,Рабочий!CV387),CHOOSE(Рабочий!$C$19,Рабочий!AU362,Рабочий!AU387))="","",ROUND(CHOOSE(Рабочий!$AC$19,CHOOSE(Рабочий!$C$19,Рабочий!CV362,Рабочий!CV387),CHOOSE(Рабочий!$C$19,Рабочий!AU362,Рабочий!AU387))*(1+'1. Выбор РС'!$I$1)*CHOOSE(Рабочий!$H$19,Рабочий!$I$19,Рабочий!$I$20)*CHOOSE(Рабочий!$L$19,CHOOSE(Рабочий!$P$19,Рабочий!$Q$19,Рабочий!$Q$20,Рабочий!$Q$21),Рабочий!$M$20),0))</f>
        <v>1378</v>
      </c>
      <c r="AU40" s="272">
        <f>IF(CHOOSE(Рабочий!$AC$19,CHOOSE(Рабочий!$C$19,Рабочий!CW362,Рабочий!CW387),CHOOSE(Рабочий!$C$19,Рабочий!AV362,Рабочий!AV387))="","",ROUND(CHOOSE(Рабочий!$AC$19,CHOOSE(Рабочий!$C$19,Рабочий!CW362,Рабочий!CW387),CHOOSE(Рабочий!$C$19,Рабочий!AV362,Рабочий!AV387))*(1+'1. Выбор РС'!$I$1)*CHOOSE(Рабочий!$H$19,Рабочий!$I$19,Рабочий!$I$20)*CHOOSE(Рабочий!$L$19,CHOOSE(Рабочий!$P$19,Рабочий!$Q$19,Рабочий!$Q$20,Рабочий!$Q$21),Рабочий!$M$20),0))</f>
        <v>1388</v>
      </c>
      <c r="AV40" s="272">
        <f>IF(CHOOSE(Рабочий!$AC$19,CHOOSE(Рабочий!$C$19,Рабочий!CX362,Рабочий!CX387),CHOOSE(Рабочий!$C$19,Рабочий!AW362,Рабочий!AW387))="","",ROUND(CHOOSE(Рабочий!$AC$19,CHOOSE(Рабочий!$C$19,Рабочий!CX362,Рабочий!CX387),CHOOSE(Рабочий!$C$19,Рабочий!AW362,Рабочий!AW387))*(1+'1. Выбор РС'!$I$1)*CHOOSE(Рабочий!$H$19,Рабочий!$I$19,Рабочий!$I$20)*CHOOSE(Рабочий!$L$19,CHOOSE(Рабочий!$P$19,Рабочий!$Q$19,Рабочий!$Q$20,Рабочий!$Q$21),Рабочий!$M$20),0))</f>
        <v>1413</v>
      </c>
      <c r="AW40" s="272">
        <f>IF(CHOOSE(Рабочий!$AC$19,CHOOSE(Рабочий!$C$19,Рабочий!CY362,Рабочий!CY387),CHOOSE(Рабочий!$C$19,Рабочий!AX362,Рабочий!AX387))="","",ROUND(CHOOSE(Рабочий!$AC$19,CHOOSE(Рабочий!$C$19,Рабочий!CY362,Рабочий!CY387),CHOOSE(Рабочий!$C$19,Рабочий!AX362,Рабочий!AX387))*(1+'1. Выбор РС'!$I$1)*CHOOSE(Рабочий!$H$19,Рабочий!$I$19,Рабочий!$I$20)*CHOOSE(Рабочий!$L$19,CHOOSE(Рабочий!$P$19,Рабочий!$Q$19,Рабочий!$Q$20,Рабочий!$Q$21),Рабочий!$M$20),0))</f>
        <v>1438</v>
      </c>
      <c r="AX40" s="272">
        <f>IF(CHOOSE(Рабочий!$AC$19,CHOOSE(Рабочий!$C$19,Рабочий!CZ362,Рабочий!CZ387),CHOOSE(Рабочий!$C$19,Рабочий!AY362,Рабочий!AY387))="","",ROUND(CHOOSE(Рабочий!$AC$19,CHOOSE(Рабочий!$C$19,Рабочий!CZ362,Рабочий!CZ387),CHOOSE(Рабочий!$C$19,Рабочий!AY362,Рабочий!AY387))*(1+'1. Выбор РС'!$I$1)*CHOOSE(Рабочий!$H$19,Рабочий!$I$19,Рабочий!$I$20)*CHOOSE(Рабочий!$L$19,CHOOSE(Рабочий!$P$19,Рабочий!$Q$19,Рабочий!$Q$20,Рабочий!$Q$21),Рабочий!$M$20),0))</f>
        <v>1463</v>
      </c>
      <c r="AY40" s="272">
        <f>IF(CHOOSE(Рабочий!$AC$19,CHOOSE(Рабочий!$C$19,Рабочий!DA362,Рабочий!DA387),CHOOSE(Рабочий!$C$19,Рабочий!AZ362,Рабочий!AZ387))="","",ROUND(CHOOSE(Рабочий!$AC$19,CHOOSE(Рабочий!$C$19,Рабочий!DA362,Рабочий!DA387),CHOOSE(Рабочий!$C$19,Рабочий!AZ362,Рабочий!AZ387))*(1+'1. Выбор РС'!$I$1)*CHOOSE(Рабочий!$H$19,Рабочий!$I$19,Рабочий!$I$20)*CHOOSE(Рабочий!$L$19,CHOOSE(Рабочий!$P$19,Рабочий!$Q$19,Рабочий!$Q$20,Рабочий!$Q$21),Рабочий!$M$20),0))</f>
        <v>1489</v>
      </c>
      <c r="AZ40" s="272">
        <f>IF(CHOOSE(Рабочий!$AC$19,CHOOSE(Рабочий!$C$19,Рабочий!DB362,Рабочий!DB387),CHOOSE(Рабочий!$C$19,Рабочий!BA362,Рабочий!BA387))="","",ROUND(CHOOSE(Рабочий!$AC$19,CHOOSE(Рабочий!$C$19,Рабочий!DB362,Рабочий!DB387),CHOOSE(Рабочий!$C$19,Рабочий!BA362,Рабочий!BA387))*(1+'1. Выбор РС'!$I$1)*CHOOSE(Рабочий!$H$19,Рабочий!$I$19,Рабочий!$I$20)*CHOOSE(Рабочий!$L$19,CHOOSE(Рабочий!$P$19,Рабочий!$Q$19,Рабочий!$Q$20,Рабочий!$Q$21),Рабочий!$M$20),0))</f>
        <v>1514</v>
      </c>
      <c r="BA40" s="210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</row>
    <row r="41" spans="1:70" s="193" customFormat="1">
      <c r="A41" s="212">
        <v>3000</v>
      </c>
      <c r="B41" s="273">
        <f>IF(CHOOSE(Рабочий!$AC$19,CHOOSE(Рабочий!$C$19,Рабочий!BD363,Рабочий!BD388),CHOOSE(Рабочий!$C$19,Рабочий!C363,Рабочий!C388))="","",ROUND(CHOOSE(Рабочий!$AC$19,CHOOSE(Рабочий!$C$19,Рабочий!BD363,Рабочий!BD388),CHOOSE(Рабочий!$C$19,Рабочий!C363,Рабочий!C388))*(1+'1. Выбор РС'!$I$1)*CHOOSE(Рабочий!$H$19,Рабочий!$I$19,Рабочий!$I$20)*CHOOSE(Рабочий!$L$19,CHOOSE(Рабочий!$P$19,Рабочий!$Q$19,Рабочий!$Q$20,Рабочий!$Q$21),Рабочий!$M$20),0))</f>
        <v>333</v>
      </c>
      <c r="C41" s="273">
        <f>IF(CHOOSE(Рабочий!$AC$19,CHOOSE(Рабочий!$C$19,Рабочий!BE363,Рабочий!BE388),CHOOSE(Рабочий!$C$19,Рабочий!D363,Рабочий!D388))="","",ROUND(CHOOSE(Рабочий!$AC$19,CHOOSE(Рабочий!$C$19,Рабочий!BE363,Рабочий!BE388),CHOOSE(Рабочий!$C$19,Рабочий!D363,Рабочий!D388))*(1+'1. Выбор РС'!$I$1)*CHOOSE(Рабочий!$H$19,Рабочий!$I$19,Рабочий!$I$20)*CHOOSE(Рабочий!$L$19,CHOOSE(Рабочий!$P$19,Рабочий!$Q$19,Рабочий!$Q$20,Рабочий!$Q$21),Рабочий!$M$20),0))</f>
        <v>350</v>
      </c>
      <c r="D41" s="273">
        <f>IF(CHOOSE(Рабочий!$AC$19,CHOOSE(Рабочий!$C$19,Рабочий!BF363,Рабочий!BF388),CHOOSE(Рабочий!$C$19,Рабочий!E363,Рабочий!E388))="","",ROUND(CHOOSE(Рабочий!$AC$19,CHOOSE(Рабочий!$C$19,Рабочий!BF363,Рабочий!BF388),CHOOSE(Рабочий!$C$19,Рабочий!E363,Рабочий!E388))*(1+'1. Выбор РС'!$I$1)*CHOOSE(Рабочий!$H$19,Рабочий!$I$19,Рабочий!$I$20)*CHOOSE(Рабочий!$L$19,CHOOSE(Рабочий!$P$19,Рабочий!$Q$19,Рабочий!$Q$20,Рабочий!$Q$21),Рабочий!$M$20),0))</f>
        <v>371</v>
      </c>
      <c r="E41" s="273">
        <f>IF(CHOOSE(Рабочий!$AC$19,CHOOSE(Рабочий!$C$19,Рабочий!BG363,Рабочий!BG388),CHOOSE(Рабочий!$C$19,Рабочий!F363,Рабочий!F388))="","",ROUND(CHOOSE(Рабочий!$AC$19,CHOOSE(Рабочий!$C$19,Рабочий!BG363,Рабочий!BG388),CHOOSE(Рабочий!$C$19,Рабочий!F363,Рабочий!F388))*(1+'1. Выбор РС'!$I$1)*CHOOSE(Рабочий!$H$19,Рабочий!$I$19,Рабочий!$I$20)*CHOOSE(Рабочий!$L$19,CHOOSE(Рабочий!$P$19,Рабочий!$Q$19,Рабочий!$Q$20,Рабочий!$Q$21),Рабочий!$M$20),0))</f>
        <v>390</v>
      </c>
      <c r="F41" s="273">
        <f>IF(CHOOSE(Рабочий!$AC$19,CHOOSE(Рабочий!$C$19,Рабочий!BH363,Рабочий!BH388),CHOOSE(Рабочий!$C$19,Рабочий!G363,Рабочий!G388))="","",ROUND(CHOOSE(Рабочий!$AC$19,CHOOSE(Рабочий!$C$19,Рабочий!BH363,Рабочий!BH388),CHOOSE(Рабочий!$C$19,Рабочий!G363,Рабочий!G388))*(1+'1. Выбор РС'!$I$1)*CHOOSE(Рабочий!$H$19,Рабочий!$I$19,Рабочий!$I$20)*CHOOSE(Рабочий!$L$19,CHOOSE(Рабочий!$P$19,Рабочий!$Q$19,Рабочий!$Q$20,Рабочий!$Q$21),Рабочий!$M$20),0))</f>
        <v>412</v>
      </c>
      <c r="G41" s="273">
        <f>IF(CHOOSE(Рабочий!$AC$19,CHOOSE(Рабочий!$C$19,Рабочий!BI363,Рабочий!BI388),CHOOSE(Рабочий!$C$19,Рабочий!H363,Рабочий!H388))="","",ROUND(CHOOSE(Рабочий!$AC$19,CHOOSE(Рабочий!$C$19,Рабочий!BI363,Рабочий!BI388),CHOOSE(Рабочий!$C$19,Рабочий!H363,Рабочий!H388))*(1+'1. Выбор РС'!$I$1)*CHOOSE(Рабочий!$H$19,Рабочий!$I$19,Рабочий!$I$20)*CHOOSE(Рабочий!$L$19,CHOOSE(Рабочий!$P$19,Рабочий!$Q$19,Рабочий!$Q$20,Рабочий!$Q$21),Рабочий!$M$20),0))</f>
        <v>428</v>
      </c>
      <c r="H41" s="273">
        <f>IF(CHOOSE(Рабочий!$AC$19,CHOOSE(Рабочий!$C$19,Рабочий!BJ363,Рабочий!BJ388),CHOOSE(Рабочий!$C$19,Рабочий!I363,Рабочий!I388))="","",ROUND(CHOOSE(Рабочий!$AC$19,CHOOSE(Рабочий!$C$19,Рабочий!BJ363,Рабочий!BJ388),CHOOSE(Рабочий!$C$19,Рабочий!I363,Рабочий!I388))*(1+'1. Выбор РС'!$I$1)*CHOOSE(Рабочий!$H$19,Рабочий!$I$19,Рабочий!$I$20)*CHOOSE(Рабочий!$L$19,CHOOSE(Рабочий!$P$19,Рабочий!$Q$19,Рабочий!$Q$20,Рабочий!$Q$21),Рабочий!$M$20),0))</f>
        <v>451</v>
      </c>
      <c r="I41" s="273">
        <f>IF(CHOOSE(Рабочий!$AC$19,CHOOSE(Рабочий!$C$19,Рабочий!BK363,Рабочий!BK388),CHOOSE(Рабочий!$C$19,Рабочий!J363,Рабочий!J388))="","",ROUND(CHOOSE(Рабочий!$AC$19,CHOOSE(Рабочий!$C$19,Рабочий!BK363,Рабочий!BK388),CHOOSE(Рабочий!$C$19,Рабочий!J363,Рабочий!J388))*(1+'1. Выбор РС'!$I$1)*CHOOSE(Рабочий!$H$19,Рабочий!$I$19,Рабочий!$I$20)*CHOOSE(Рабочий!$L$19,CHOOSE(Рабочий!$P$19,Рабочий!$Q$19,Рабочий!$Q$20,Рабочий!$Q$21),Рабочий!$M$20),0))</f>
        <v>469</v>
      </c>
      <c r="J41" s="273">
        <f>IF(CHOOSE(Рабочий!$AC$19,CHOOSE(Рабочий!$C$19,Рабочий!BL363,Рабочий!BL388),CHOOSE(Рабочий!$C$19,Рабочий!K363,Рабочий!K388))="","",ROUND(CHOOSE(Рабочий!$AC$19,CHOOSE(Рабочий!$C$19,Рабочий!BL363,Рабочий!BL388),CHOOSE(Рабочий!$C$19,Рабочий!K363,Рабочий!K388))*(1+'1. Выбор РС'!$I$1)*CHOOSE(Рабочий!$H$19,Рабочий!$I$19,Рабочий!$I$20)*CHOOSE(Рабочий!$L$19,CHOOSE(Рабочий!$P$19,Рабочий!$Q$19,Рабочий!$Q$20,Рабочий!$Q$21),Рабочий!$M$20),0))</f>
        <v>486</v>
      </c>
      <c r="K41" s="273">
        <f>IF(CHOOSE(Рабочий!$AC$19,CHOOSE(Рабочий!$C$19,Рабочий!BM363,Рабочий!BM388),CHOOSE(Рабочий!$C$19,Рабочий!L363,Рабочий!L388))="","",ROUND(CHOOSE(Рабочий!$AC$19,CHOOSE(Рабочий!$C$19,Рабочий!BM363,Рабочий!BM388),CHOOSE(Рабочий!$C$19,Рабочий!L363,Рабочий!L388))*(1+'1. Выбор РС'!$I$1)*CHOOSE(Рабочий!$H$19,Рабочий!$I$19,Рабочий!$I$20)*CHOOSE(Рабочий!$L$19,CHOOSE(Рабочий!$P$19,Рабочий!$Q$19,Рабочий!$Q$20,Рабочий!$Q$21),Рабочий!$M$20),0))</f>
        <v>507</v>
      </c>
      <c r="L41" s="273">
        <f>IF(CHOOSE(Рабочий!$AC$19,CHOOSE(Рабочий!$C$19,Рабочий!BN363,Рабочий!BN388),CHOOSE(Рабочий!$C$19,Рабочий!M363,Рабочий!M388))="","",ROUND(CHOOSE(Рабочий!$AC$19,CHOOSE(Рабочий!$C$19,Рабочий!BN363,Рабочий!BN388),CHOOSE(Рабочий!$C$19,Рабочий!M363,Рабочий!M388))*(1+'1. Выбор РС'!$I$1)*CHOOSE(Рабочий!$H$19,Рабочий!$I$19,Рабочий!$I$20)*CHOOSE(Рабочий!$L$19,CHOOSE(Рабочий!$P$19,Рабочий!$Q$19,Рабочий!$Q$20,Рабочий!$Q$21),Рабочий!$M$20),0))</f>
        <v>528</v>
      </c>
      <c r="M41" s="273">
        <f>IF(CHOOSE(Рабочий!$AC$19,CHOOSE(Рабочий!$C$19,Рабочий!BO363,Рабочий!BO388),CHOOSE(Рабочий!$C$19,Рабочий!N363,Рабочий!N388))="","",ROUND(CHOOSE(Рабочий!$AC$19,CHOOSE(Рабочий!$C$19,Рабочий!BO363,Рабочий!BO388),CHOOSE(Рабочий!$C$19,Рабочий!N363,Рабочий!N388))*(1+'1. Выбор РС'!$I$1)*CHOOSE(Рабочий!$H$19,Рабочий!$I$19,Рабочий!$I$20)*CHOOSE(Рабочий!$L$19,CHOOSE(Рабочий!$P$19,Рабочий!$Q$19,Рабочий!$Q$20,Рабочий!$Q$21),Рабочий!$M$20),0))</f>
        <v>548</v>
      </c>
      <c r="N41" s="273">
        <f>IF(CHOOSE(Рабочий!$AC$19,CHOOSE(Рабочий!$C$19,Рабочий!BP363,Рабочий!BP388),CHOOSE(Рабочий!$C$19,Рабочий!O363,Рабочий!O388))="","",ROUND(CHOOSE(Рабочий!$AC$19,CHOOSE(Рабочий!$C$19,Рабочий!BP363,Рабочий!BP388),CHOOSE(Рабочий!$C$19,Рабочий!O363,Рабочий!O388))*(1+'1. Выбор РС'!$I$1)*CHOOSE(Рабочий!$H$19,Рабочий!$I$19,Рабочий!$I$20)*CHOOSE(Рабочий!$L$19,CHOOSE(Рабочий!$P$19,Рабочий!$Q$19,Рабочий!$Q$20,Рабочий!$Q$21),Рабочий!$M$20),0))</f>
        <v>568</v>
      </c>
      <c r="O41" s="273">
        <f>IF(CHOOSE(Рабочий!$AC$19,CHOOSE(Рабочий!$C$19,Рабочий!BQ363,Рабочий!BQ388),CHOOSE(Рабочий!$C$19,Рабочий!P363,Рабочий!P388))="","",ROUND(CHOOSE(Рабочий!$AC$19,CHOOSE(Рабочий!$C$19,Рабочий!BQ363,Рабочий!BQ388),CHOOSE(Рабочий!$C$19,Рабочий!P363,Рабочий!P388))*(1+'1. Выбор РС'!$I$1)*CHOOSE(Рабочий!$H$19,Рабочий!$I$19,Рабочий!$I$20)*CHOOSE(Рабочий!$L$19,CHOOSE(Рабочий!$P$19,Рабочий!$Q$19,Рабочий!$Q$20,Рабочий!$Q$21),Рабочий!$M$20),0))</f>
        <v>587</v>
      </c>
      <c r="P41" s="273">
        <f>IF(CHOOSE(Рабочий!$AC$19,CHOOSE(Рабочий!$C$19,Рабочий!BR363,Рабочий!BR388),CHOOSE(Рабочий!$C$19,Рабочий!Q363,Рабочий!Q388))="","",ROUND(CHOOSE(Рабочий!$AC$19,CHOOSE(Рабочий!$C$19,Рабочий!BR363,Рабочий!BR388),CHOOSE(Рабочий!$C$19,Рабочий!Q363,Рабочий!Q388))*(1+'1. Выбор РС'!$I$1)*CHOOSE(Рабочий!$H$19,Рабочий!$I$19,Рабочий!$I$20)*CHOOSE(Рабочий!$L$19,CHOOSE(Рабочий!$P$19,Рабочий!$Q$19,Рабочий!$Q$20,Рабочий!$Q$21),Рабочий!$M$20),0))</f>
        <v>605</v>
      </c>
      <c r="Q41" s="273">
        <f>IF(CHOOSE(Рабочий!$AC$19,CHOOSE(Рабочий!$C$19,Рабочий!BS363,Рабочий!BS388),CHOOSE(Рабочий!$C$19,Рабочий!R363,Рабочий!R388))="","",ROUND(CHOOSE(Рабочий!$AC$19,CHOOSE(Рабочий!$C$19,Рабочий!BS363,Рабочий!BS388),CHOOSE(Рабочий!$C$19,Рабочий!R363,Рабочий!R388))*(1+'1. Выбор РС'!$I$1)*CHOOSE(Рабочий!$H$19,Рабочий!$I$19,Рабочий!$I$20)*CHOOSE(Рабочий!$L$19,CHOOSE(Рабочий!$P$19,Рабочий!$Q$19,Рабочий!$Q$20,Рабочий!$Q$21),Рабочий!$M$20),0))</f>
        <v>623</v>
      </c>
      <c r="R41" s="273">
        <f>IF(CHOOSE(Рабочий!$AC$19,CHOOSE(Рабочий!$C$19,Рабочий!BT363,Рабочий!BT388),CHOOSE(Рабочий!$C$19,Рабочий!S363,Рабочий!S388))="","",ROUND(CHOOSE(Рабочий!$AC$19,CHOOSE(Рабочий!$C$19,Рабочий!BT363,Рабочий!BT388),CHOOSE(Рабочий!$C$19,Рабочий!S363,Рабочий!S388))*(1+'1. Выбор РС'!$I$1)*CHOOSE(Рабочий!$H$19,Рабочий!$I$19,Рабочий!$I$20)*CHOOSE(Рабочий!$L$19,CHOOSE(Рабочий!$P$19,Рабочий!$Q$19,Рабочий!$Q$20,Рабочий!$Q$21),Рабочий!$M$20),0))</f>
        <v>640</v>
      </c>
      <c r="S41" s="273">
        <f>IF(CHOOSE(Рабочий!$AC$19,CHOOSE(Рабочий!$C$19,Рабочий!BU363,Рабочий!BU388),CHOOSE(Рабочий!$C$19,Рабочий!T363,Рабочий!T388))="","",ROUND(CHOOSE(Рабочий!$AC$19,CHOOSE(Рабочий!$C$19,Рабочий!BU363,Рабочий!BU388),CHOOSE(Рабочий!$C$19,Рабочий!T363,Рабочий!T388))*(1+'1. Выбор РС'!$I$1)*CHOOSE(Рабочий!$H$19,Рабочий!$I$19,Рабочий!$I$20)*CHOOSE(Рабочий!$L$19,CHOOSE(Рабочий!$P$19,Рабочий!$Q$19,Рабочий!$Q$20,Рабочий!$Q$21),Рабочий!$M$20),0))</f>
        <v>664</v>
      </c>
      <c r="T41" s="273">
        <f>IF(CHOOSE(Рабочий!$AC$19,CHOOSE(Рабочий!$C$19,Рабочий!BV363,Рабочий!BV388),CHOOSE(Рабочий!$C$19,Рабочий!U363,Рабочий!U388))="","",ROUND(CHOOSE(Рабочий!$AC$19,CHOOSE(Рабочий!$C$19,Рабочий!BV363,Рабочий!BV388),CHOOSE(Рабочий!$C$19,Рабочий!U363,Рабочий!U388))*(1+'1. Выбор РС'!$I$1)*CHOOSE(Рабочий!$H$19,Рабочий!$I$19,Рабочий!$I$20)*CHOOSE(Рабочий!$L$19,CHOOSE(Рабочий!$P$19,Рабочий!$Q$19,Рабочий!$Q$20,Рабочий!$Q$21),Рабочий!$M$20),0))</f>
        <v>680</v>
      </c>
      <c r="U41" s="273">
        <f>IF(CHOOSE(Рабочий!$AC$19,CHOOSE(Рабочий!$C$19,Рабочий!BW363,Рабочий!BW388),CHOOSE(Рабочий!$C$19,Рабочий!V363,Рабочий!V388))="","",ROUND(CHOOSE(Рабочий!$AC$19,CHOOSE(Рабочий!$C$19,Рабочий!BW363,Рабочий!BW388),CHOOSE(Рабочий!$C$19,Рабочий!V363,Рабочий!V388))*(1+'1. Выбор РС'!$I$1)*CHOOSE(Рабочий!$H$19,Рабочий!$I$19,Рабочий!$I$20)*CHOOSE(Рабочий!$L$19,CHOOSE(Рабочий!$P$19,Рабочий!$Q$19,Рабочий!$Q$20,Рабочий!$Q$21),Рабочий!$M$20),0))</f>
        <v>705</v>
      </c>
      <c r="V41" s="273">
        <f>IF(CHOOSE(Рабочий!$AC$19,CHOOSE(Рабочий!$C$19,Рабочий!BX363,Рабочий!BX388),CHOOSE(Рабочий!$C$19,Рабочий!W363,Рабочий!W388))="","",ROUND(CHOOSE(Рабочий!$AC$19,CHOOSE(Рабочий!$C$19,Рабочий!BX363,Рабочий!BX388),CHOOSE(Рабочий!$C$19,Рабочий!W363,Рабочий!W388))*(1+'1. Выбор РС'!$I$1)*CHOOSE(Рабочий!$H$19,Рабочий!$I$19,Рабочий!$I$20)*CHOOSE(Рабочий!$L$19,CHOOSE(Рабочий!$P$19,Рабочий!$Q$19,Рабочий!$Q$20,Рабочий!$Q$21),Рабочий!$M$20),0))</f>
        <v>720</v>
      </c>
      <c r="W41" s="273">
        <f>IF(CHOOSE(Рабочий!$AC$19,CHOOSE(Рабочий!$C$19,Рабочий!BY363,Рабочий!BY388),CHOOSE(Рабочий!$C$19,Рабочий!X363,Рабочий!X388))="","",ROUND(CHOOSE(Рабочий!$AC$19,CHOOSE(Рабочий!$C$19,Рабочий!BY363,Рабочий!BY388),CHOOSE(Рабочий!$C$19,Рабочий!X363,Рабочий!X388))*(1+'1. Выбор РС'!$I$1)*CHOOSE(Рабочий!$H$19,Рабочий!$I$19,Рабочий!$I$20)*CHOOSE(Рабочий!$L$19,CHOOSE(Рабочий!$P$19,Рабочий!$Q$19,Рабочий!$Q$20,Рабочий!$Q$21),Рабочий!$M$20),0))</f>
        <v>744</v>
      </c>
      <c r="X41" s="273">
        <f>IF(CHOOSE(Рабочий!$AC$19,CHOOSE(Рабочий!$C$19,Рабочий!BZ363,Рабочий!BZ388),CHOOSE(Рабочий!$C$19,Рабочий!Y363,Рабочий!Y388))="","",ROUND(CHOOSE(Рабочий!$AC$19,CHOOSE(Рабочий!$C$19,Рабочий!BZ363,Рабочий!BZ388),CHOOSE(Рабочий!$C$19,Рабочий!Y363,Рабочий!Y388))*(1+'1. Выбор РС'!$I$1)*CHOOSE(Рабочий!$H$19,Рабочий!$I$19,Рабочий!$I$20)*CHOOSE(Рабочий!$L$19,CHOOSE(Рабочий!$P$19,Рабочий!$Q$19,Рабочий!$Q$20,Рабочий!$Q$21),Рабочий!$M$20),0))</f>
        <v>758</v>
      </c>
      <c r="Y41" s="273">
        <f>IF(CHOOSE(Рабочий!$AC$19,CHOOSE(Рабочий!$C$19,Рабочий!CA363,Рабочий!CA388),CHOOSE(Рабочий!$C$19,Рабочий!Z363,Рабочий!Z388))="","",ROUND(CHOOSE(Рабочий!$AC$19,CHOOSE(Рабочий!$C$19,Рабочий!CA363,Рабочий!CA388),CHOOSE(Рабочий!$C$19,Рабочий!Z363,Рабочий!Z388))*(1+'1. Выбор РС'!$I$1)*CHOOSE(Рабочий!$H$19,Рабочий!$I$19,Рабочий!$I$20)*CHOOSE(Рабочий!$L$19,CHOOSE(Рабочий!$P$19,Рабочий!$Q$19,Рабочий!$Q$20,Рабочий!$Q$21),Рабочий!$M$20),0))</f>
        <v>782</v>
      </c>
      <c r="Z41" s="273">
        <f>IF(CHOOSE(Рабочий!$AC$19,CHOOSE(Рабочий!$C$19,Рабочий!CB363,Рабочий!CB388),CHOOSE(Рабочий!$C$19,Рабочий!AA363,Рабочий!AA388))="","",ROUND(CHOOSE(Рабочий!$AC$19,CHOOSE(Рабочий!$C$19,Рабочий!CB363,Рабочий!CB388),CHOOSE(Рабочий!$C$19,Рабочий!AA363,Рабочий!AA388))*(1+'1. Выбор РС'!$I$1)*CHOOSE(Рабочий!$H$19,Рабочий!$I$19,Рабочий!$I$20)*CHOOSE(Рабочий!$L$19,CHOOSE(Рабочий!$P$19,Рабочий!$Q$19,Рабочий!$Q$20,Рабочий!$Q$21),Рабочий!$M$20),0))</f>
        <v>796</v>
      </c>
      <c r="AA41" s="273">
        <f>IF(CHOOSE(Рабочий!$AC$19,CHOOSE(Рабочий!$C$19,Рабочий!CC363,Рабочий!CC388),CHOOSE(Рабочий!$C$19,Рабочий!AB363,Рабочий!AB388))="","",ROUND(CHOOSE(Рабочий!$AC$19,CHOOSE(Рабочий!$C$19,Рабочий!CC363,Рабочий!CC388),CHOOSE(Рабочий!$C$19,Рабочий!AB363,Рабочий!AB388))*(1+'1. Выбор РС'!$I$1)*CHOOSE(Рабочий!$H$19,Рабочий!$I$19,Рабочий!$I$20)*CHOOSE(Рабочий!$L$19,CHOOSE(Рабочий!$P$19,Рабочий!$Q$19,Рабочий!$Q$20,Рабочий!$Q$21),Рабочий!$M$20),0))</f>
        <v>819</v>
      </c>
      <c r="AB41" s="273">
        <f>IF(CHOOSE(Рабочий!$AC$19,CHOOSE(Рабочий!$C$19,Рабочий!CD363,Рабочий!CD388),CHOOSE(Рабочий!$C$19,Рабочий!AC363,Рабочий!AC388))="","",ROUND(CHOOSE(Рабочий!$AC$19,CHOOSE(Рабочий!$C$19,Рабочий!CD363,Рабочий!CD388),CHOOSE(Рабочий!$C$19,Рабочий!AC363,Рабочий!AC388))*(1+'1. Выбор РС'!$I$1)*CHOOSE(Рабочий!$H$19,Рабочий!$I$19,Рабочий!$I$20)*CHOOSE(Рабочий!$L$19,CHOOSE(Рабочий!$P$19,Рабочий!$Q$19,Рабочий!$Q$20,Рабочий!$Q$21),Рабочий!$M$20),0))</f>
        <v>864</v>
      </c>
      <c r="AC41" s="273">
        <f>IF(CHOOSE(Рабочий!$AC$19,CHOOSE(Рабочий!$C$19,Рабочий!CE363,Рабочий!CE388),CHOOSE(Рабочий!$C$19,Рабочий!AD363,Рабочий!AD388))="","",ROUND(CHOOSE(Рабочий!$AC$19,CHOOSE(Рабочий!$C$19,Рабочий!CE363,Рабочий!CE388),CHOOSE(Рабочий!$C$19,Рабочий!AD363,Рабочий!AD388))*(1+'1. Выбор РС'!$I$1)*CHOOSE(Рабочий!$H$19,Рабочий!$I$19,Рабочий!$I$20)*CHOOSE(Рабочий!$L$19,CHOOSE(Рабочий!$P$19,Рабочий!$Q$19,Рабочий!$Q$20,Рабочий!$Q$21),Рабочий!$M$20),0))</f>
        <v>888</v>
      </c>
      <c r="AD41" s="273">
        <f>IF(CHOOSE(Рабочий!$AC$19,CHOOSE(Рабочий!$C$19,Рабочий!CF363,Рабочий!CF388),CHOOSE(Рабочий!$C$19,Рабочий!AE363,Рабочий!AE388))="","",ROUND(CHOOSE(Рабочий!$AC$19,CHOOSE(Рабочий!$C$19,Рабочий!CF363,Рабочий!CF388),CHOOSE(Рабочий!$C$19,Рабочий!AE363,Рабочий!AE388))*(1+'1. Выбор РС'!$I$1)*CHOOSE(Рабочий!$H$19,Рабочий!$I$19,Рабочий!$I$20)*CHOOSE(Рабочий!$L$19,CHOOSE(Рабочий!$P$19,Рабочий!$Q$19,Рабочий!$Q$20,Рабочий!$Q$21),Рабочий!$M$20),0))</f>
        <v>901</v>
      </c>
      <c r="AE41" s="273">
        <f>IF(CHOOSE(Рабочий!$AC$19,CHOOSE(Рабочий!$C$19,Рабочий!CG363,Рабочий!CG388),CHOOSE(Рабочий!$C$19,Рабочий!AF363,Рабочий!AF388))="","",ROUND(CHOOSE(Рабочий!$AC$19,CHOOSE(Рабочий!$C$19,Рабочий!CG363,Рабочий!CG388),CHOOSE(Рабочий!$C$19,Рабочий!AF363,Рабочий!AF388))*(1+'1. Выбор РС'!$I$1)*CHOOSE(Рабочий!$H$19,Рабочий!$I$19,Рабочий!$I$20)*CHOOSE(Рабочий!$L$19,CHOOSE(Рабочий!$P$19,Рабочий!$Q$19,Рабочий!$Q$20,Рабочий!$Q$21),Рабочий!$M$20),0))</f>
        <v>924</v>
      </c>
      <c r="AF41" s="273">
        <f>IF(CHOOSE(Рабочий!$AC$19,CHOOSE(Рабочий!$C$19,Рабочий!CH363,Рабочий!CH388),CHOOSE(Рабочий!$C$19,Рабочий!AG363,Рабочий!AG388))="","",ROUND(CHOOSE(Рабочий!$AC$19,CHOOSE(Рабочий!$C$19,Рабочий!CH363,Рабочий!CH388),CHOOSE(Рабочий!$C$19,Рабочий!AG363,Рабочий!AG388))*(1+'1. Выбор РС'!$I$1)*CHOOSE(Рабочий!$H$19,Рабочий!$I$19,Рабочий!$I$20)*CHOOSE(Рабочий!$L$19,CHOOSE(Рабочий!$P$19,Рабочий!$Q$19,Рабочий!$Q$20,Рабочий!$Q$21),Рабочий!$M$20),0))</f>
        <v>1080</v>
      </c>
      <c r="AG41" s="273">
        <f>IF(CHOOSE(Рабочий!$AC$19,CHOOSE(Рабочий!$C$19,Рабочий!CI363,Рабочий!CI388),CHOOSE(Рабочий!$C$19,Рабочий!AH363,Рабочий!AH388))="","",ROUND(CHOOSE(Рабочий!$AC$19,CHOOSE(Рабочий!$C$19,Рабочий!CI363,Рабочий!CI388),CHOOSE(Рабочий!$C$19,Рабочий!AH363,Рабочий!AH388))*(1+'1. Выбор РС'!$I$1)*CHOOSE(Рабочий!$H$19,Рабочий!$I$19,Рабочий!$I$20)*CHOOSE(Рабочий!$L$19,CHOOSE(Рабочий!$P$19,Рабочий!$Q$19,Рабочий!$Q$20,Рабочий!$Q$21),Рабочий!$M$20),0))</f>
        <v>1095</v>
      </c>
      <c r="AH41" s="273">
        <f>IF(CHOOSE(Рабочий!$AC$19,CHOOSE(Рабочий!$C$19,Рабочий!CJ363,Рабочий!CJ388),CHOOSE(Рабочий!$C$19,Рабочий!AI363,Рабочий!AI388))="","",ROUND(CHOOSE(Рабочий!$AC$19,CHOOSE(Рабочий!$C$19,Рабочий!CJ363,Рабочий!CJ388),CHOOSE(Рабочий!$C$19,Рабочий!AI363,Рабочий!AI388))*(1+'1. Выбор РС'!$I$1)*CHOOSE(Рабочий!$H$19,Рабочий!$I$19,Рабочий!$I$20)*CHOOSE(Рабочий!$L$19,CHOOSE(Рабочий!$P$19,Рабочий!$Q$19,Рабочий!$Q$20,Рабочий!$Q$21),Рабочий!$M$20),0))</f>
        <v>1121</v>
      </c>
      <c r="AI41" s="273">
        <f>IF(CHOOSE(Рабочий!$AC$19,CHOOSE(Рабочий!$C$19,Рабочий!CK363,Рабочий!CK388),CHOOSE(Рабочий!$C$19,Рабочий!AJ363,Рабочий!AJ388))="","",ROUND(CHOOSE(Рабочий!$AC$19,CHOOSE(Рабочий!$C$19,Рабочий!CK363,Рабочий!CK388),CHOOSE(Рабочий!$C$19,Рабочий!AJ363,Рабочий!AJ388))*(1+'1. Выбор РС'!$I$1)*CHOOSE(Рабочий!$H$19,Рабочий!$I$19,Рабочий!$I$20)*CHOOSE(Рабочий!$L$19,CHOOSE(Рабочий!$P$19,Рабочий!$Q$19,Рабочий!$Q$20,Рабочий!$Q$21),Рабочий!$M$20),0))</f>
        <v>1148</v>
      </c>
      <c r="AJ41" s="273">
        <f>IF(CHOOSE(Рабочий!$AC$19,CHOOSE(Рабочий!$C$19,Рабочий!CL363,Рабочий!CL388),CHOOSE(Рабочий!$C$19,Рабочий!AK363,Рабочий!AK388))="","",ROUND(CHOOSE(Рабочий!$AC$19,CHOOSE(Рабочий!$C$19,Рабочий!CL363,Рабочий!CL388),CHOOSE(Рабочий!$C$19,Рабочий!AK363,Рабочий!AK388))*(1+'1. Выбор РС'!$I$1)*CHOOSE(Рабочий!$H$19,Рабочий!$I$19,Рабочий!$I$20)*CHOOSE(Рабочий!$L$19,CHOOSE(Рабочий!$P$19,Рабочий!$Q$19,Рабочий!$Q$20,Рабочий!$Q$21),Рабочий!$M$20),0))</f>
        <v>1175</v>
      </c>
      <c r="AK41" s="273">
        <f>IF(CHOOSE(Рабочий!$AC$19,CHOOSE(Рабочий!$C$19,Рабочий!CM363,Рабочий!CM388),CHOOSE(Рабочий!$C$19,Рабочий!AL363,Рабочий!AL388))="","",ROUND(CHOOSE(Рабочий!$AC$19,CHOOSE(Рабочий!$C$19,Рабочий!CM363,Рабочий!CM388),CHOOSE(Рабочий!$C$19,Рабочий!AL363,Рабочий!AL388))*(1+'1. Выбор РС'!$I$1)*CHOOSE(Рабочий!$H$19,Рабочий!$I$19,Рабочий!$I$20)*CHOOSE(Рабочий!$L$19,CHOOSE(Рабочий!$P$19,Рабочий!$Q$19,Рабочий!$Q$20,Рабочий!$Q$21),Рабочий!$M$20),0))</f>
        <v>1188</v>
      </c>
      <c r="AL41" s="273">
        <f>IF(CHOOSE(Рабочий!$AC$19,CHOOSE(Рабочий!$C$19,Рабочий!CN363,Рабочий!CN388),CHOOSE(Рабочий!$C$19,Рабочий!AM363,Рабочий!AM388))="","",ROUND(CHOOSE(Рабочий!$AC$19,CHOOSE(Рабочий!$C$19,Рабочий!CN363,Рабочий!CN388),CHOOSE(Рабочий!$C$19,Рабочий!AM363,Рабочий!AM388))*(1+'1. Выбор РС'!$I$1)*CHOOSE(Рабочий!$H$19,Рабочий!$I$19,Рабочий!$I$20)*CHOOSE(Рабочий!$L$19,CHOOSE(Рабочий!$P$19,Рабочий!$Q$19,Рабочий!$Q$20,Рабочий!$Q$21),Рабочий!$M$20),0))</f>
        <v>1214</v>
      </c>
      <c r="AM41" s="273">
        <f>IF(CHOOSE(Рабочий!$AC$19,CHOOSE(Рабочий!$C$19,Рабочий!CO363,Рабочий!CO388),CHOOSE(Рабочий!$C$19,Рабочий!AN363,Рабочий!AN388))="","",ROUND(CHOOSE(Рабочий!$AC$19,CHOOSE(Рабочий!$C$19,Рабочий!CO363,Рабочий!CO388),CHOOSE(Рабочий!$C$19,Рабочий!AN363,Рабочий!AN388))*(1+'1. Выбор РС'!$I$1)*CHOOSE(Рабочий!$H$19,Рабочий!$I$19,Рабочий!$I$20)*CHOOSE(Рабочий!$L$19,CHOOSE(Рабочий!$P$19,Рабочий!$Q$19,Рабочий!$Q$20,Рабочий!$Q$21),Рабочий!$M$20),0))</f>
        <v>1241</v>
      </c>
      <c r="AN41" s="273">
        <f>IF(CHOOSE(Рабочий!$AC$19,CHOOSE(Рабочий!$C$19,Рабочий!CP363,Рабочий!CP388),CHOOSE(Рабочий!$C$19,Рабочий!AO363,Рабочий!AO388))="","",ROUND(CHOOSE(Рабочий!$AC$19,CHOOSE(Рабочий!$C$19,Рабочий!CP363,Рабочий!CP388),CHOOSE(Рабочий!$C$19,Рабочий!AO363,Рабочий!AO388))*(1+'1. Выбор РС'!$I$1)*CHOOSE(Рабочий!$H$19,Рабочий!$I$19,Рабочий!$I$20)*CHOOSE(Рабочий!$L$19,CHOOSE(Рабочий!$P$19,Рабочий!$Q$19,Рабочий!$Q$20,Рабочий!$Q$21),Рабочий!$M$20),0))</f>
        <v>1267</v>
      </c>
      <c r="AO41" s="273">
        <f>IF(CHOOSE(Рабочий!$AC$19,CHOOSE(Рабочий!$C$19,Рабочий!CQ363,Рабочий!CQ388),CHOOSE(Рабочий!$C$19,Рабочий!AP363,Рабочий!AP388))="","",ROUND(CHOOSE(Рабочий!$AC$19,CHOOSE(Рабочий!$C$19,Рабочий!CQ363,Рабочий!CQ388),CHOOSE(Рабочий!$C$19,Рабочий!AP363,Рабочий!AP388))*(1+'1. Выбор РС'!$I$1)*CHOOSE(Рабочий!$H$19,Рабочий!$I$19,Рабочий!$I$20)*CHOOSE(Рабочий!$L$19,CHOOSE(Рабочий!$P$19,Рабочий!$Q$19,Рабочий!$Q$20,Рабочий!$Q$21),Рабочий!$M$20),0))</f>
        <v>1279</v>
      </c>
      <c r="AP41" s="273">
        <f>IF(CHOOSE(Рабочий!$AC$19,CHOOSE(Рабочий!$C$19,Рабочий!CR363,Рабочий!CR388),CHOOSE(Рабочий!$C$19,Рабочий!AQ363,Рабочий!AQ388))="","",ROUND(CHOOSE(Рабочий!$AC$19,CHOOSE(Рабочий!$C$19,Рабочий!CR363,Рабочий!CR388),CHOOSE(Рабочий!$C$19,Рабочий!AQ363,Рабочий!AQ388))*(1+'1. Выбор РС'!$I$1)*CHOOSE(Рабочий!$H$19,Рабочий!$I$19,Рабочий!$I$20)*CHOOSE(Рабочий!$L$19,CHOOSE(Рабочий!$P$19,Рабочий!$Q$19,Рабочий!$Q$20,Рабочий!$Q$21),Рабочий!$M$20),0))</f>
        <v>1305</v>
      </c>
      <c r="AQ41" s="273">
        <f>IF(CHOOSE(Рабочий!$AC$19,CHOOSE(Рабочий!$C$19,Рабочий!CS363,Рабочий!CS388),CHOOSE(Рабочий!$C$19,Рабочий!AR363,Рабочий!AR388))="","",ROUND(CHOOSE(Рабочий!$AC$19,CHOOSE(Рабочий!$C$19,Рабочий!CS363,Рабочий!CS388),CHOOSE(Рабочий!$C$19,Рабочий!AR363,Рабочий!AR388))*(1+'1. Выбор РС'!$I$1)*CHOOSE(Рабочий!$H$19,Рабочий!$I$19,Рабочий!$I$20)*CHOOSE(Рабочий!$L$19,CHOOSE(Рабочий!$P$19,Рабочий!$Q$19,Рабочий!$Q$20,Рабочий!$Q$21),Рабочий!$M$20),0))</f>
        <v>1331</v>
      </c>
      <c r="AR41" s="273">
        <f>IF(CHOOSE(Рабочий!$AC$19,CHOOSE(Рабочий!$C$19,Рабочий!CT363,Рабочий!CT388),CHOOSE(Рабочий!$C$19,Рабочий!AS363,Рабочий!AS388))="","",ROUND(CHOOSE(Рабочий!$AC$19,CHOOSE(Рабочий!$C$19,Рабочий!CT363,Рабочий!CT388),CHOOSE(Рабочий!$C$19,Рабочий!AS363,Рабочий!AS388))*(1+'1. Выбор РС'!$I$1)*CHOOSE(Рабочий!$H$19,Рабочий!$I$19,Рабочий!$I$20)*CHOOSE(Рабочий!$L$19,CHOOSE(Рабочий!$P$19,Рабочий!$Q$19,Рабочий!$Q$20,Рабочий!$Q$21),Рабочий!$M$20),0))</f>
        <v>1357</v>
      </c>
      <c r="AS41" s="273">
        <f>IF(CHOOSE(Рабочий!$AC$19,CHOOSE(Рабочий!$C$19,Рабочий!CU363,Рабочий!CU388),CHOOSE(Рабочий!$C$19,Рабочий!AT363,Рабочий!AT388))="","",ROUND(CHOOSE(Рабочий!$AC$19,CHOOSE(Рабочий!$C$19,Рабочий!CU363,Рабочий!CU388),CHOOSE(Рабочий!$C$19,Рабочий!AT363,Рабочий!AT388))*(1+'1. Выбор РС'!$I$1)*CHOOSE(Рабочий!$H$19,Рабочий!$I$19,Рабочий!$I$20)*CHOOSE(Рабочий!$L$19,CHOOSE(Рабочий!$P$19,Рабочий!$Q$19,Рабочий!$Q$20,Рабочий!$Q$21),Рабочий!$M$20),0))</f>
        <v>1367</v>
      </c>
      <c r="AT41" s="273">
        <f>IF(CHOOSE(Рабочий!$AC$19,CHOOSE(Рабочий!$C$19,Рабочий!CV363,Рабочий!CV388),CHOOSE(Рабочий!$C$19,Рабочий!AU363,Рабочий!AU388))="","",ROUND(CHOOSE(Рабочий!$AC$19,CHOOSE(Рабочий!$C$19,Рабочий!CV363,Рабочий!CV388),CHOOSE(Рабочий!$C$19,Рабочий!AU363,Рабочий!AU388))*(1+'1. Выбор РС'!$I$1)*CHOOSE(Рабочий!$H$19,Рабочий!$I$19,Рабочий!$I$20)*CHOOSE(Рабочий!$L$19,CHOOSE(Рабочий!$P$19,Рабочий!$Q$19,Рабочий!$Q$20,Рабочий!$Q$21),Рабочий!$M$20),0))</f>
        <v>1393</v>
      </c>
      <c r="AU41" s="273">
        <f>IF(CHOOSE(Рабочий!$AC$19,CHOOSE(Рабочий!$C$19,Рабочий!CW363,Рабочий!CW388),CHOOSE(Рабочий!$C$19,Рабочий!AV363,Рабочий!AV388))="","",ROUND(CHOOSE(Рабочий!$AC$19,CHOOSE(Рабочий!$C$19,Рабочий!CW363,Рабочий!CW388),CHOOSE(Рабочий!$C$19,Рабочий!AV363,Рабочий!AV388))*(1+'1. Выбор РС'!$I$1)*CHOOSE(Рабочий!$H$19,Рабочий!$I$19,Рабочий!$I$20)*CHOOSE(Рабочий!$L$19,CHOOSE(Рабочий!$P$19,Рабочий!$Q$19,Рабочий!$Q$20,Рабочий!$Q$21),Рабочий!$M$20),0))</f>
        <v>1419</v>
      </c>
      <c r="AV41" s="273">
        <f>IF(CHOOSE(Рабочий!$AC$19,CHOOSE(Рабочий!$C$19,Рабочий!CX363,Рабочий!CX388),CHOOSE(Рабочий!$C$19,Рабочий!AW363,Рабочий!AW388))="","",ROUND(CHOOSE(Рабочий!$AC$19,CHOOSE(Рабочий!$C$19,Рабочий!CX363,Рабочий!CX388),CHOOSE(Рабочий!$C$19,Рабочий!AW363,Рабочий!AW388))*(1+'1. Выбор РС'!$I$1)*CHOOSE(Рабочий!$H$19,Рабочий!$I$19,Рабочий!$I$20)*CHOOSE(Рабочий!$L$19,CHOOSE(Рабочий!$P$19,Рабочий!$Q$19,Рабочий!$Q$20,Рабочий!$Q$21),Рабочий!$M$20),0))</f>
        <v>1445</v>
      </c>
      <c r="AW41" s="273">
        <f>IF(CHOOSE(Рабочий!$AC$19,CHOOSE(Рабочий!$C$19,Рабочий!CY363,Рабочий!CY388),CHOOSE(Рабочий!$C$19,Рабочий!AX363,Рабочий!AX388))="","",ROUND(CHOOSE(Рабочий!$AC$19,CHOOSE(Рабочий!$C$19,Рабочий!CY363,Рабочий!CY388),CHOOSE(Рабочий!$C$19,Рабочий!AX363,Рабочий!AX388))*(1+'1. Выбор РС'!$I$1)*CHOOSE(Рабочий!$H$19,Рабочий!$I$19,Рабочий!$I$20)*CHOOSE(Рабочий!$L$19,CHOOSE(Рабочий!$P$19,Рабочий!$Q$19,Рабочий!$Q$20,Рабочий!$Q$21),Рабочий!$M$20),0))</f>
        <v>1471</v>
      </c>
      <c r="AX41" s="273">
        <f>IF(CHOOSE(Рабочий!$AC$19,CHOOSE(Рабочий!$C$19,Рабочий!CZ363,Рабочий!CZ388),CHOOSE(Рабочий!$C$19,Рабочий!AY363,Рабочий!AY388))="","",ROUND(CHOOSE(Рабочий!$AC$19,CHOOSE(Рабочий!$C$19,Рабочий!CZ363,Рабочий!CZ388),CHOOSE(Рабочий!$C$19,Рабочий!AY363,Рабочий!AY388))*(1+'1. Выбор РС'!$I$1)*CHOOSE(Рабочий!$H$19,Рабочий!$I$19,Рабочий!$I$20)*CHOOSE(Рабочий!$L$19,CHOOSE(Рабочий!$P$19,Рабочий!$Q$19,Рабочий!$Q$20,Рабочий!$Q$21),Рабочий!$M$20),0))</f>
        <v>1479</v>
      </c>
      <c r="AY41" s="273">
        <f>IF(CHOOSE(Рабочий!$AC$19,CHOOSE(Рабочий!$C$19,Рабочий!DA363,Рабочий!DA388),CHOOSE(Рабочий!$C$19,Рабочий!AZ363,Рабочий!AZ388))="","",ROUND(CHOOSE(Рабочий!$AC$19,CHOOSE(Рабочий!$C$19,Рабочий!DA363,Рабочий!DA388),CHOOSE(Рабочий!$C$19,Рабочий!AZ363,Рабочий!AZ388))*(1+'1. Выбор РС'!$I$1)*CHOOSE(Рабочий!$H$19,Рабочий!$I$19,Рабочий!$I$20)*CHOOSE(Рабочий!$L$19,CHOOSE(Рабочий!$P$19,Рабочий!$Q$19,Рабочий!$Q$20,Рабочий!$Q$21),Рабочий!$M$20),0))</f>
        <v>1505</v>
      </c>
      <c r="AZ41" s="273">
        <f>IF(CHOOSE(Рабочий!$AC$19,CHOOSE(Рабочий!$C$19,Рабочий!DB363,Рабочий!DB388),CHOOSE(Рабочий!$C$19,Рабочий!BA363,Рабочий!BA388))="","",ROUND(CHOOSE(Рабочий!$AC$19,CHOOSE(Рабочий!$C$19,Рабочий!DB363,Рабочий!DB388),CHOOSE(Рабочий!$C$19,Рабочий!BA363,Рабочий!BA388))*(1+'1. Выбор РС'!$I$1)*CHOOSE(Рабочий!$H$19,Рабочий!$I$19,Рабочий!$I$20)*CHOOSE(Рабочий!$L$19,CHOOSE(Рабочий!$P$19,Рабочий!$Q$19,Рабочий!$Q$20,Рабочий!$Q$21),Рабочий!$M$20),0))</f>
        <v>1530</v>
      </c>
      <c r="BA41" s="210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</row>
    <row r="42" spans="1:70" s="193" customFormat="1" ht="12.75" customHeight="1">
      <c r="A42" s="214"/>
      <c r="B42" s="215"/>
      <c r="C42" s="215"/>
      <c r="D42" s="215"/>
      <c r="E42" s="216"/>
      <c r="F42" s="216"/>
      <c r="G42" s="216"/>
      <c r="H42" s="216"/>
      <c r="I42" s="216"/>
      <c r="J42" s="216"/>
      <c r="K42" s="216"/>
      <c r="L42" s="216"/>
      <c r="M42" s="216"/>
      <c r="N42" s="216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0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</row>
    <row r="43" spans="1:70" s="194" customFormat="1" ht="15.75" customHeight="1">
      <c r="A43" s="323" t="str">
        <f>CHOOSE(Рабочий!U19,Рабочий!S3,Рабочий!S4,Рабочий!S5)</f>
        <v>Ручное управление (ориентировочная стоимость комплекта на 1 изделие)</v>
      </c>
      <c r="B43" s="324"/>
      <c r="C43" s="324"/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  <c r="AM43" s="324"/>
      <c r="AN43" s="324"/>
      <c r="AO43" s="324"/>
      <c r="AP43" s="324"/>
      <c r="AQ43" s="324"/>
      <c r="AR43" s="324"/>
      <c r="AS43" s="324"/>
      <c r="AT43" s="324"/>
      <c r="AU43" s="324"/>
      <c r="AV43" s="324"/>
      <c r="AW43" s="324"/>
      <c r="AX43" s="324"/>
      <c r="AY43" s="324"/>
      <c r="AZ43" s="325"/>
    </row>
    <row r="44" spans="1:70" s="60" customFormat="1" ht="16.5" customHeight="1">
      <c r="A44" s="274" t="str">
        <f>CHOOSE(Рабочий!U19,Рабочий!B604,Рабочий!B605,Рабочий!B606)</f>
        <v>Наименование</v>
      </c>
      <c r="B44" s="275"/>
      <c r="C44" s="274"/>
      <c r="D44" s="275"/>
      <c r="E44" s="275"/>
      <c r="F44" s="275"/>
      <c r="G44" s="274" t="str">
        <f>CHOOSE(Рабочий!U19,Рабочий!F576,"Стоимость комплекта","Электропривод, артикул")</f>
        <v>Грузоподъемность, кг</v>
      </c>
      <c r="H44" s="275"/>
      <c r="I44" s="275"/>
      <c r="J44" s="275"/>
      <c r="K44" s="276"/>
      <c r="L44" s="274" t="str">
        <f>CHOOSE(Рабочий!U19,"Стоимость комплекта","","Стоимость комплекта")</f>
        <v>Стоимость комплекта</v>
      </c>
      <c r="M44" s="276"/>
      <c r="N44" s="277"/>
      <c r="O44" s="277"/>
      <c r="P44" s="278"/>
      <c r="Q44" s="274" t="s">
        <v>130</v>
      </c>
      <c r="R44" s="278"/>
      <c r="S44" s="279"/>
      <c r="T44" s="279"/>
      <c r="U44" s="279"/>
      <c r="V44" s="279"/>
      <c r="W44" s="279"/>
      <c r="X44" s="279"/>
      <c r="Y44" s="279"/>
      <c r="Z44" s="279"/>
      <c r="AA44" s="279"/>
      <c r="AB44" s="279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5"/>
      <c r="AZ44" s="274"/>
    </row>
    <row r="45" spans="1:70" s="217" customFormat="1" ht="16.5" customHeight="1">
      <c r="A45" s="279" t="str">
        <f>CHOOSE(Рабочий!$U$19,Рабочий!B577,Рабочий!E590,Рабочий!E593)</f>
        <v>Ленточный привод (инерционный)</v>
      </c>
      <c r="B45" s="280"/>
      <c r="C45" s="281"/>
      <c r="D45" s="280"/>
      <c r="E45" s="280"/>
      <c r="F45" s="280"/>
      <c r="G45" s="279"/>
      <c r="H45" s="288" t="str">
        <f>CHOOSE(Рабочий!U19,"",ROUND(Рабочий!H590,0),"")</f>
        <v/>
      </c>
      <c r="I45" s="279">
        <f>CHOOSE(Рабочий!$U$19,Рабочий!F577,"",Рабочий!E599)</f>
        <v>15</v>
      </c>
      <c r="J45" s="280"/>
      <c r="K45" s="282"/>
      <c r="L45" s="282"/>
      <c r="M45" s="339">
        <f>CHOOSE(Рабочий!$U$19,ROUND(Рабочий!J577,0),"",ROUND(Рабочий!H599,0))</f>
        <v>10</v>
      </c>
      <c r="N45" s="339"/>
      <c r="O45" s="283"/>
      <c r="P45" s="279"/>
      <c r="Q45" s="340" t="str">
        <f>CHOOSE(Рабочий!$U$19,Рабочий!I605,Рабочий!I613,Рабочий!I614)</f>
        <v>Укладчик UCS, шкив TP125, направляющая TG</v>
      </c>
      <c r="R45" s="340"/>
      <c r="S45" s="340"/>
      <c r="T45" s="340"/>
      <c r="U45" s="340"/>
      <c r="V45" s="340"/>
      <c r="W45" s="340"/>
      <c r="X45" s="340"/>
      <c r="Y45" s="340"/>
      <c r="Z45" s="340"/>
      <c r="AA45" s="340"/>
      <c r="AB45" s="340"/>
      <c r="AC45" s="340"/>
      <c r="AD45" s="340"/>
      <c r="AE45" s="340"/>
      <c r="AF45" s="340"/>
      <c r="AG45" s="340"/>
      <c r="AH45" s="340"/>
      <c r="AI45" s="340"/>
      <c r="AJ45" s="340"/>
      <c r="AK45" s="340"/>
      <c r="AL45" s="340"/>
      <c r="AM45" s="340"/>
      <c r="AN45" s="340"/>
      <c r="AO45" s="340"/>
      <c r="AP45" s="340"/>
      <c r="AQ45" s="340"/>
      <c r="AR45" s="340"/>
      <c r="AS45" s="340"/>
      <c r="AT45" s="340"/>
      <c r="AU45" s="340"/>
      <c r="AV45" s="340"/>
      <c r="AW45" s="340"/>
      <c r="AX45" s="340"/>
      <c r="AY45" s="340"/>
      <c r="AZ45" s="340"/>
    </row>
    <row r="46" spans="1:70" s="217" customFormat="1" ht="16.5" customHeight="1">
      <c r="A46" s="284" t="str">
        <f>CHOOSE(Рабочий!$U$19,Рабочий!B578,"",Рабочий!J593)</f>
        <v>Шнуровой привод (инерционный)</v>
      </c>
      <c r="B46" s="280"/>
      <c r="C46" s="280"/>
      <c r="D46" s="280"/>
      <c r="E46" s="280"/>
      <c r="F46" s="280"/>
      <c r="G46" s="280"/>
      <c r="H46" s="285"/>
      <c r="I46" s="279">
        <f>CHOOSE(Рабочий!$U$19,Рабочий!F578,"",CHOOSE(Рабочий!C19,Рабочий!J599,Рабочий!J600))</f>
        <v>15</v>
      </c>
      <c r="J46" s="280"/>
      <c r="K46" s="282"/>
      <c r="L46" s="282"/>
      <c r="M46" s="339">
        <f>CHOOSE(Рабочий!$U$19,ROUND(Рабочий!J578,0),"",ROUND(CHOOSE(Рабочий!C19,Рабочий!M599,Рабочий!M600),0))</f>
        <v>13</v>
      </c>
      <c r="N46" s="339"/>
      <c r="O46" s="283"/>
      <c r="P46" s="279"/>
      <c r="Q46" s="340" t="str">
        <f>CHOOSE(Рабочий!$U$19,Рабочий!I606,"",Рабочий!I614)</f>
        <v>Укладчик UCR, шкив TP125, направляющая BGI, пружина предохранительная SPR250</v>
      </c>
      <c r="R46" s="340"/>
      <c r="S46" s="340"/>
      <c r="T46" s="340"/>
      <c r="U46" s="340"/>
      <c r="V46" s="340"/>
      <c r="W46" s="340"/>
      <c r="X46" s="340"/>
      <c r="Y46" s="340"/>
      <c r="Z46" s="340"/>
      <c r="AA46" s="340"/>
      <c r="AB46" s="340"/>
      <c r="AC46" s="340"/>
      <c r="AD46" s="340"/>
      <c r="AE46" s="340"/>
      <c r="AF46" s="340"/>
      <c r="AG46" s="340"/>
      <c r="AH46" s="340"/>
      <c r="AI46" s="340"/>
      <c r="AJ46" s="340"/>
      <c r="AK46" s="340"/>
      <c r="AL46" s="340"/>
      <c r="AM46" s="340"/>
      <c r="AN46" s="340"/>
      <c r="AO46" s="340"/>
      <c r="AP46" s="340"/>
      <c r="AQ46" s="340"/>
      <c r="AR46" s="340"/>
      <c r="AS46" s="340"/>
      <c r="AT46" s="340"/>
      <c r="AU46" s="340"/>
      <c r="AV46" s="340"/>
      <c r="AW46" s="340"/>
      <c r="AX46" s="340"/>
      <c r="AY46" s="340"/>
      <c r="AZ46" s="340"/>
    </row>
    <row r="47" spans="1:70" s="217" customFormat="1" ht="16.5" customHeight="1">
      <c r="A47" s="284" t="str">
        <f>CHOOSE(Рабочий!$U$19,Рабочий!B579,"",Рабочий!O593)</f>
        <v>Шнуровой привод (редукторный)</v>
      </c>
      <c r="B47" s="280"/>
      <c r="C47" s="280"/>
      <c r="D47" s="280"/>
      <c r="E47" s="280"/>
      <c r="F47" s="280"/>
      <c r="G47" s="280"/>
      <c r="H47" s="285"/>
      <c r="I47" s="279">
        <f>CHOOSE(Рабочий!$U$19,Рабочий!F579,"",CHOOSE(Рабочий!C19,Рабочий!O599,Рабочий!O600))</f>
        <v>20</v>
      </c>
      <c r="J47" s="280"/>
      <c r="K47" s="282"/>
      <c r="L47" s="282"/>
      <c r="M47" s="339">
        <f>CHOOSE(Рабочий!$U$19,ROUND(Рабочий!J579,0),"",ROUND(CHOOSE(Рабочий!C19,Рабочий!R599,Рабочий!R600),0))</f>
        <v>28</v>
      </c>
      <c r="N47" s="339"/>
      <c r="O47" s="283"/>
      <c r="P47" s="279"/>
      <c r="Q47" s="340" t="str">
        <f>CHOOSE(Рабочий!$U$19,Рабочий!I607,"",Рабочий!I614)</f>
        <v>Укладчик SBG, шкив TP155, направляющая BGI, рукоятка KUR, пружина предохранительная SPR250</v>
      </c>
      <c r="R47" s="340"/>
      <c r="S47" s="340"/>
      <c r="T47" s="340"/>
      <c r="U47" s="340"/>
      <c r="V47" s="340"/>
      <c r="W47" s="340"/>
      <c r="X47" s="340"/>
      <c r="Y47" s="340"/>
      <c r="Z47" s="340"/>
      <c r="AA47" s="340"/>
      <c r="AB47" s="340"/>
      <c r="AC47" s="340"/>
      <c r="AD47" s="340"/>
      <c r="AE47" s="340"/>
      <c r="AF47" s="340"/>
      <c r="AG47" s="340"/>
      <c r="AH47" s="340"/>
      <c r="AI47" s="340"/>
      <c r="AJ47" s="340"/>
      <c r="AK47" s="340"/>
      <c r="AL47" s="340"/>
      <c r="AM47" s="340"/>
      <c r="AN47" s="340"/>
      <c r="AO47" s="340"/>
      <c r="AP47" s="340"/>
      <c r="AQ47" s="340"/>
      <c r="AR47" s="340"/>
      <c r="AS47" s="340"/>
      <c r="AT47" s="340"/>
      <c r="AU47" s="340"/>
      <c r="AV47" s="340"/>
      <c r="AW47" s="340"/>
      <c r="AX47" s="340"/>
      <c r="AY47" s="340"/>
      <c r="AZ47" s="340"/>
    </row>
    <row r="48" spans="1:70" s="217" customFormat="1" ht="16.5" customHeight="1">
      <c r="A48" s="284" t="str">
        <f>CHOOSE(Рабочий!$U$19,Рабочий!B580,"","")</f>
        <v>Воротковый привод</v>
      </c>
      <c r="B48" s="280"/>
      <c r="C48" s="280"/>
      <c r="D48" s="280"/>
      <c r="E48" s="280"/>
      <c r="F48" s="280"/>
      <c r="G48" s="280"/>
      <c r="H48" s="286"/>
      <c r="I48" s="279">
        <f>CHOOSE(Рабочий!$U$19,Рабочий!F580,"","")</f>
        <v>35</v>
      </c>
      <c r="J48" s="280"/>
      <c r="K48" s="282"/>
      <c r="L48" s="282"/>
      <c r="M48" s="339">
        <f>CHOOSE(Рабочий!$U$19,ROUND(Рабочий!J580,0),"","")</f>
        <v>60</v>
      </c>
      <c r="N48" s="339"/>
      <c r="O48" s="283"/>
      <c r="P48" s="279"/>
      <c r="Q48" s="340" t="str">
        <f>CHOOSE(Рабочий!$U$19,Рабочий!I608,"","")</f>
        <v>Редуктор W35M, вороток H150, кардан CJ8, пластина PL85, штифт BC, втулка PV, клипса CL</v>
      </c>
      <c r="R48" s="340"/>
      <c r="S48" s="340"/>
      <c r="T48" s="340"/>
      <c r="U48" s="340"/>
      <c r="V48" s="340"/>
      <c r="W48" s="340"/>
      <c r="X48" s="340"/>
      <c r="Y48" s="340"/>
      <c r="Z48" s="340"/>
      <c r="AA48" s="340"/>
      <c r="AB48" s="340"/>
      <c r="AC48" s="284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4"/>
      <c r="AS48" s="284"/>
      <c r="AT48" s="284"/>
      <c r="AU48" s="284"/>
      <c r="AV48" s="284"/>
      <c r="AW48" s="284"/>
      <c r="AX48" s="284"/>
      <c r="AY48" s="280"/>
      <c r="AZ48" s="280"/>
    </row>
    <row r="49" spans="1:52" s="217" customFormat="1" ht="16.5" customHeight="1">
      <c r="A49" s="284" t="str">
        <f>CHOOSE(Рабочий!$U$19,Рабочий!B581,"","")</f>
        <v>Кордовый привод (до 40 кг.)</v>
      </c>
      <c r="B49" s="280"/>
      <c r="C49" s="280"/>
      <c r="D49" s="280"/>
      <c r="E49" s="280"/>
      <c r="F49" s="280"/>
      <c r="G49" s="280"/>
      <c r="H49" s="286"/>
      <c r="I49" s="279">
        <f>CHOOSE(Рабочий!$U$19,Рабочий!F581,"","")</f>
        <v>40</v>
      </c>
      <c r="J49" s="280"/>
      <c r="K49" s="282"/>
      <c r="L49" s="282"/>
      <c r="M49" s="339">
        <f>CHOOSE(Рабочий!$U$19,ROUND(Рабочий!J581,0),"","")</f>
        <v>74</v>
      </c>
      <c r="N49" s="339"/>
      <c r="O49" s="283"/>
      <c r="P49" s="279"/>
      <c r="Q49" s="340" t="str">
        <f>CHOOSE(Рабочий!$U$19,Рабочий!I609,"","")</f>
        <v>Укладчик SBR/40, корд RP3, шкив RP40x150, направляющая RG/F, корпус SPG, трубка защитная PT</v>
      </c>
      <c r="R49" s="340"/>
      <c r="S49" s="340"/>
      <c r="T49" s="340"/>
      <c r="U49" s="340"/>
      <c r="V49" s="340"/>
      <c r="W49" s="340"/>
      <c r="X49" s="340"/>
      <c r="Y49" s="340"/>
      <c r="Z49" s="340"/>
      <c r="AA49" s="340"/>
      <c r="AB49" s="340"/>
      <c r="AC49" s="284"/>
      <c r="AD49" s="284"/>
      <c r="AE49" s="284"/>
      <c r="AF49" s="284"/>
      <c r="AG49" s="284"/>
      <c r="AH49" s="284"/>
      <c r="AI49" s="284"/>
      <c r="AJ49" s="284"/>
      <c r="AK49" s="284"/>
      <c r="AL49" s="284"/>
      <c r="AM49" s="284"/>
      <c r="AN49" s="284"/>
      <c r="AO49" s="284"/>
      <c r="AP49" s="284"/>
      <c r="AQ49" s="284"/>
      <c r="AR49" s="284"/>
      <c r="AS49" s="284"/>
      <c r="AT49" s="284"/>
      <c r="AU49" s="284"/>
      <c r="AV49" s="284"/>
      <c r="AW49" s="284"/>
      <c r="AX49" s="284"/>
      <c r="AY49" s="280"/>
      <c r="AZ49" s="280"/>
    </row>
    <row r="50" spans="1:52" s="217" customFormat="1" ht="16.5" customHeight="1">
      <c r="A50" s="284" t="str">
        <f>CHOOSE(Рабочий!$U$19,Рабочий!B582,"","")</f>
        <v>Кордовый привод (до 80 кг.)</v>
      </c>
      <c r="B50" s="280"/>
      <c r="C50" s="280"/>
      <c r="D50" s="280"/>
      <c r="E50" s="280"/>
      <c r="F50" s="280"/>
      <c r="G50" s="280"/>
      <c r="H50" s="286"/>
      <c r="I50" s="279">
        <f>CHOOSE(Рабочий!$U$19,Рабочий!F582,"","")</f>
        <v>80</v>
      </c>
      <c r="J50" s="280"/>
      <c r="K50" s="282"/>
      <c r="L50" s="282"/>
      <c r="M50" s="339">
        <f>CHOOSE(Рабочий!$U$19,ROUND(Рабочий!J582,0),"","")</f>
        <v>107</v>
      </c>
      <c r="N50" s="339"/>
      <c r="O50" s="283"/>
      <c r="P50" s="279"/>
      <c r="Q50" s="340" t="str">
        <f>CHOOSE(Рабочий!$U$19,Рабочий!I610,"","")</f>
        <v>Укладчик SBR/80, корд RP3, шкив RP60x18, направляющая RG/F, корпус SPG, трубка защитная PT</v>
      </c>
      <c r="R50" s="340"/>
      <c r="S50" s="340"/>
      <c r="T50" s="340"/>
      <c r="U50" s="340"/>
      <c r="V50" s="340"/>
      <c r="W50" s="340"/>
      <c r="X50" s="340"/>
      <c r="Y50" s="340"/>
      <c r="Z50" s="340"/>
      <c r="AA50" s="340"/>
      <c r="AB50" s="340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0"/>
      <c r="AZ50" s="280"/>
    </row>
    <row r="51" spans="1:52" s="217" customFormat="1" ht="16.5" customHeight="1">
      <c r="A51" s="287"/>
      <c r="B51" s="280"/>
      <c r="C51" s="280"/>
      <c r="D51" s="280"/>
      <c r="E51" s="280"/>
      <c r="F51" s="280"/>
      <c r="G51" s="280"/>
      <c r="H51" s="280"/>
      <c r="I51" s="280"/>
      <c r="J51" s="280"/>
      <c r="K51" s="282"/>
      <c r="L51" s="282"/>
      <c r="M51" s="282"/>
      <c r="N51" s="283"/>
      <c r="O51" s="283"/>
      <c r="P51" s="279"/>
      <c r="Q51" s="279"/>
      <c r="R51" s="279"/>
      <c r="S51" s="279"/>
      <c r="T51" s="279"/>
      <c r="U51" s="279"/>
      <c r="V51" s="279"/>
      <c r="W51" s="279"/>
      <c r="X51" s="279"/>
      <c r="Y51" s="279"/>
      <c r="Z51" s="279"/>
      <c r="AA51" s="279"/>
      <c r="AB51" s="279"/>
      <c r="AC51" s="287"/>
      <c r="AD51" s="287"/>
      <c r="AE51" s="287"/>
      <c r="AF51" s="287"/>
      <c r="AG51" s="287"/>
      <c r="AH51" s="287"/>
      <c r="AI51" s="287"/>
      <c r="AJ51" s="287"/>
      <c r="AK51" s="287"/>
      <c r="AL51" s="287"/>
      <c r="AM51" s="287"/>
      <c r="AN51" s="287"/>
      <c r="AO51" s="287"/>
      <c r="AP51" s="287"/>
      <c r="AQ51" s="287"/>
      <c r="AR51" s="287"/>
      <c r="AS51" s="287"/>
      <c r="AT51" s="287"/>
      <c r="AU51" s="287"/>
      <c r="AV51" s="287"/>
      <c r="AW51" s="287"/>
      <c r="AX51" s="287"/>
      <c r="AY51" s="280"/>
      <c r="AZ51" s="280"/>
    </row>
    <row r="52" spans="1:52" s="194" customFormat="1" ht="15.75" customHeight="1">
      <c r="A52" s="341"/>
      <c r="B52" s="341"/>
      <c r="C52" s="341"/>
      <c r="D52" s="341"/>
      <c r="E52" s="341"/>
      <c r="F52" s="341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1"/>
      <c r="AD52" s="341"/>
      <c r="AE52" s="341"/>
      <c r="AF52" s="341"/>
      <c r="AG52" s="341"/>
      <c r="AH52" s="341"/>
      <c r="AI52" s="341"/>
      <c r="AJ52" s="341"/>
      <c r="AK52" s="341"/>
      <c r="AL52" s="341"/>
      <c r="AM52" s="341"/>
      <c r="AN52" s="341"/>
      <c r="AO52" s="341"/>
      <c r="AP52" s="341"/>
      <c r="AQ52" s="341"/>
      <c r="AR52" s="341"/>
      <c r="AS52" s="341"/>
      <c r="AT52" s="341"/>
      <c r="AU52" s="341"/>
      <c r="AV52" s="341"/>
      <c r="AW52" s="341"/>
      <c r="AX52" s="341"/>
      <c r="AY52" s="341"/>
      <c r="AZ52" s="341"/>
    </row>
    <row r="53" spans="1:52" s="60" customFormat="1" ht="16.5" customHeight="1">
      <c r="A53" s="255" t="s">
        <v>120</v>
      </c>
      <c r="B53" s="256"/>
      <c r="C53" s="256"/>
      <c r="D53" s="256"/>
      <c r="E53" s="256"/>
      <c r="F53" s="256"/>
      <c r="G53" s="256"/>
      <c r="H53" s="256"/>
      <c r="I53" s="256"/>
      <c r="J53" s="256"/>
      <c r="K53" s="257"/>
      <c r="L53" s="257"/>
      <c r="M53" s="257"/>
      <c r="N53" s="258"/>
      <c r="O53" s="258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</row>
    <row r="54" spans="1:52" s="60" customFormat="1" ht="16.5" customHeight="1">
      <c r="A54" s="255" t="s">
        <v>135</v>
      </c>
      <c r="B54" s="256"/>
      <c r="C54" s="256"/>
      <c r="D54" s="256"/>
      <c r="E54" s="256"/>
      <c r="F54" s="256"/>
      <c r="G54" s="256"/>
      <c r="H54" s="256"/>
      <c r="I54" s="256"/>
      <c r="J54" s="256"/>
      <c r="K54" s="257"/>
      <c r="L54" s="257"/>
      <c r="M54" s="257"/>
      <c r="N54" s="258"/>
      <c r="O54" s="258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</row>
    <row r="55" spans="1:52" s="60" customFormat="1" ht="16.5" customHeight="1">
      <c r="A55" s="269" t="s">
        <v>224</v>
      </c>
      <c r="B55" s="256"/>
      <c r="C55" s="256"/>
      <c r="D55" s="256"/>
      <c r="E55" s="256"/>
      <c r="F55" s="256"/>
      <c r="G55" s="256"/>
      <c r="H55" s="256"/>
      <c r="I55" s="256"/>
      <c r="J55" s="256"/>
      <c r="K55" s="257"/>
      <c r="L55" s="257"/>
      <c r="M55" s="257"/>
      <c r="N55" s="258"/>
      <c r="O55" s="258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</row>
    <row r="56" spans="1:52" s="60" customFormat="1" ht="16.5" customHeight="1">
      <c r="A56" s="265" t="s">
        <v>228</v>
      </c>
      <c r="B56" s="256"/>
      <c r="C56" s="256"/>
      <c r="D56" s="256"/>
      <c r="E56" s="256"/>
      <c r="F56" s="256"/>
      <c r="G56" s="256"/>
      <c r="H56" s="256"/>
      <c r="I56" s="256"/>
      <c r="J56" s="256"/>
      <c r="K56" s="257"/>
      <c r="L56" s="257"/>
      <c r="M56" s="257"/>
      <c r="N56" s="258"/>
      <c r="O56" s="258"/>
      <c r="P56" s="64"/>
      <c r="Q56" s="64"/>
      <c r="R56" s="338"/>
      <c r="S56" s="338"/>
      <c r="T56" s="338"/>
      <c r="U56" s="338"/>
      <c r="V56" s="338"/>
      <c r="W56" s="338"/>
      <c r="X56" s="338"/>
      <c r="Y56" s="338"/>
      <c r="AB56" s="64"/>
      <c r="AC56" s="64"/>
      <c r="AD56" s="64"/>
      <c r="AE56" s="64"/>
    </row>
    <row r="57" spans="1:52" s="60" customFormat="1" ht="12.75" customHeight="1">
      <c r="A57" s="64"/>
      <c r="B57" s="256"/>
      <c r="C57" s="256"/>
      <c r="D57" s="256"/>
      <c r="E57" s="256"/>
      <c r="F57" s="256"/>
      <c r="G57" s="256"/>
      <c r="H57" s="256"/>
      <c r="I57" s="256"/>
      <c r="J57" s="256"/>
      <c r="K57" s="257"/>
      <c r="L57" s="257"/>
      <c r="M57" s="257"/>
      <c r="N57" s="258"/>
      <c r="O57" s="258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</row>
    <row r="58" spans="1:52" s="60" customFormat="1" ht="12.75" customHeight="1">
      <c r="A58" s="62"/>
      <c r="B58" s="219"/>
      <c r="C58" s="219"/>
      <c r="D58" s="219"/>
      <c r="E58" s="219"/>
      <c r="F58" s="219"/>
      <c r="G58" s="219"/>
      <c r="H58" s="219"/>
      <c r="I58" s="219"/>
      <c r="J58" s="219"/>
      <c r="K58" s="199"/>
      <c r="L58" s="199"/>
      <c r="M58" s="199"/>
      <c r="N58" s="193"/>
      <c r="O58" s="193"/>
    </row>
    <row r="59" spans="1:52" s="7" customFormat="1" ht="12.75" customHeight="1">
      <c r="B59" s="6"/>
      <c r="C59" s="6"/>
      <c r="D59" s="6"/>
      <c r="E59" s="6"/>
      <c r="F59" s="6"/>
      <c r="G59" s="6"/>
      <c r="H59" s="6"/>
      <c r="I59" s="6"/>
      <c r="J59" s="6"/>
      <c r="K59" s="3"/>
      <c r="L59" s="3"/>
      <c r="M59" s="3"/>
      <c r="N59" s="2"/>
      <c r="O59" s="2"/>
    </row>
    <row r="60" spans="1:52" s="7" customFormat="1" ht="12.75" customHeight="1"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2"/>
      <c r="O60" s="2"/>
    </row>
    <row r="61" spans="1:52" s="7" customFormat="1" ht="12.75" customHeight="1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2"/>
      <c r="O61" s="2"/>
    </row>
  </sheetData>
  <sheetProtection password="E048" sheet="1" objects="1" scenarios="1"/>
  <protectedRanges>
    <protectedRange sqref="A1:J1 L1:AZ9 M11 A20 A42 D11:G12 A5:G10 A11:C11 H5:H12 I5:J10 K1:K10 I12:K12 W11:Y11 O11:P11 A14:C16 V12:AZ12 L12:Q12 D13:AZ19" name="витрина"/>
    <protectedRange sqref="C45 A43:A44 B43:B45 I45:I50 C43 D43:G45 H43:I44 A46:G52 J43:AZ52 H51:I52" name="защита_3"/>
    <protectedRange sqref="N3 K4:L4 B4:I4 A2:M3" name="бизнес_4_1"/>
    <protectedRange sqref="B53:J55 B57:J57" name="бизнес_5_1"/>
    <protectedRange sqref="A53:A55" name="бизнес_1"/>
    <protectedRange sqref="B58:J58" name="бизнес_5_2"/>
    <protectedRange sqref="R11:T11 R12:U12" name="витрина_2"/>
    <protectedRange sqref="B56:J56" name="бизнес_5_1_1_1"/>
    <protectedRange sqref="A56" name="бизнес_1_1_1"/>
    <protectedRange sqref="D17:AZ19" name="витрина_1"/>
    <protectedRange sqref="A17:AE19" name="витрина_1_1"/>
    <protectedRange sqref="I11:K11" name="витрина_3"/>
  </protectedRanges>
  <mergeCells count="29">
    <mergeCell ref="R56:Y56"/>
    <mergeCell ref="M45:N45"/>
    <mergeCell ref="M46:N46"/>
    <mergeCell ref="M47:N47"/>
    <mergeCell ref="M48:N48"/>
    <mergeCell ref="M49:N49"/>
    <mergeCell ref="M50:N50"/>
    <mergeCell ref="A52:AZ52"/>
    <mergeCell ref="Q45:AZ45"/>
    <mergeCell ref="Q46:AZ46"/>
    <mergeCell ref="Q47:AZ47"/>
    <mergeCell ref="Q48:AB48"/>
    <mergeCell ref="Q49:AB49"/>
    <mergeCell ref="Q50:AB50"/>
    <mergeCell ref="A43:AZ43"/>
    <mergeCell ref="A5:AZ5"/>
    <mergeCell ref="A6:H9"/>
    <mergeCell ref="I6:AZ9"/>
    <mergeCell ref="A10:AZ10"/>
    <mergeCell ref="A11:C11"/>
    <mergeCell ref="E11:G11"/>
    <mergeCell ref="I11:L11"/>
    <mergeCell ref="M11:Q11"/>
    <mergeCell ref="W11:Z11"/>
    <mergeCell ref="A15:B15"/>
    <mergeCell ref="C15:D15"/>
    <mergeCell ref="B16:C16"/>
    <mergeCell ref="D16:H16"/>
    <mergeCell ref="R11:V11"/>
  </mergeCells>
  <pageMargins left="0.61" right="0.26" top="0.35433070866141736" bottom="0.35433070866141736" header="0.35433070866141736" footer="0.35433070866141736"/>
  <pageSetup paperSize="9" scale="37" orientation="portrait" r:id="rId1"/>
  <headerFooter alignWithMargins="0"/>
  <ignoredErrors>
    <ignoredError sqref="E11:I11 A20 B20:AC20 A42:AC42 AY42:AZ43 AD20:AZ20 B21:AZ41 R50:AC50 N50:P50 J50:L50 R49:AC49 N49:P49 J49:L49 B49:H49 R48:AC48 N48:P48 J48:L48 B48:H48 R47:AC47 N47:P47 J47:L47 B47:H47 R46:AC46 N46:P46 J46:L46 B46:H46 Q45:AC45 N45:P45 I45:L45 A45:H45 M44:AC44 H44:K44 B44:F44 B50:H50 AY44:AZ50 A51:AZ51 A49 A50 I50 A43:A44 G44 L44 AD44:AX44 AD45:AX45 A46 Q46 AD46:AX46 A47 Q47 AD47:AX47 A48 I48 M48 Q48 AD48:AX48 I49 M49 Q49 AD49:AX49 M50 Q50 AD50:AX50 I46:I47 M45:M47 B43:AC43 N11:R11 M11 A15:AC16 AY15:AZ16 A18" unlockedFormula="1"/>
  </ignoredErrors>
  <drawing r:id="rId2"/>
  <legacyDrawing r:id="rId3"/>
  <oleObjects>
    <oleObject progId="CorelDraw.Graphic.15" shapeId="111617" r:id="rId4"/>
  </oleObject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"/>
  <dimension ref="A2:DB614"/>
  <sheetViews>
    <sheetView zoomScale="80" zoomScaleNormal="80" workbookViewId="0">
      <selection activeCell="S6" sqref="S6"/>
    </sheetView>
  </sheetViews>
  <sheetFormatPr defaultRowHeight="12.75" outlineLevelRow="1"/>
  <cols>
    <col min="1" max="1" width="4.42578125" customWidth="1"/>
    <col min="2" max="51" width="5.7109375" customWidth="1"/>
    <col min="52" max="52" width="6.28515625" customWidth="1"/>
    <col min="53" max="106" width="5.7109375" customWidth="1"/>
  </cols>
  <sheetData>
    <row r="2" spans="1:61">
      <c r="A2" s="88"/>
      <c r="B2" s="116" t="s">
        <v>109</v>
      </c>
      <c r="C2" s="89"/>
      <c r="D2" s="89"/>
      <c r="E2" s="89"/>
      <c r="F2" s="88"/>
      <c r="G2" s="116" t="s">
        <v>94</v>
      </c>
      <c r="H2" s="89"/>
      <c r="I2" s="89"/>
      <c r="J2" s="88"/>
      <c r="K2" s="119" t="s">
        <v>96</v>
      </c>
      <c r="L2" s="119"/>
      <c r="M2" s="89"/>
      <c r="N2" s="88"/>
      <c r="O2" s="116" t="s">
        <v>97</v>
      </c>
      <c r="P2" s="116"/>
      <c r="Q2" s="89"/>
      <c r="R2" s="89"/>
      <c r="S2" s="88"/>
      <c r="T2" s="116" t="s">
        <v>100</v>
      </c>
      <c r="U2" s="116"/>
      <c r="V2" s="89"/>
      <c r="W2" s="88"/>
      <c r="X2" s="89" t="s">
        <v>66</v>
      </c>
      <c r="Y2" s="89"/>
      <c r="Z2" s="89"/>
      <c r="AA2" s="88"/>
      <c r="AB2" s="116" t="s">
        <v>103</v>
      </c>
      <c r="AC2" s="89"/>
      <c r="AD2" s="88"/>
      <c r="AE2" s="116" t="s">
        <v>190</v>
      </c>
      <c r="AF2" s="89"/>
      <c r="AG2" s="88"/>
      <c r="AH2" s="224">
        <v>39</v>
      </c>
      <c r="AI2" s="224">
        <v>41</v>
      </c>
      <c r="AJ2" s="224">
        <v>45</v>
      </c>
      <c r="AK2" s="224" t="s">
        <v>192</v>
      </c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</row>
    <row r="3" spans="1:61">
      <c r="A3" s="88"/>
      <c r="B3" s="117" t="s">
        <v>31</v>
      </c>
      <c r="C3" s="90">
        <v>1</v>
      </c>
      <c r="D3" s="117" t="s">
        <v>113</v>
      </c>
      <c r="E3" s="117">
        <f>CHOOSE($AF$3,AH3,AH4,AH5,AH6,AH7,AH8,AH9,AH10)</f>
        <v>6.81</v>
      </c>
      <c r="F3" s="88"/>
      <c r="G3" s="117" t="s">
        <v>98</v>
      </c>
      <c r="H3" s="90">
        <v>1</v>
      </c>
      <c r="I3" s="88">
        <v>1</v>
      </c>
      <c r="J3" s="88"/>
      <c r="K3" s="117" t="s">
        <v>95</v>
      </c>
      <c r="L3" s="90">
        <v>1</v>
      </c>
      <c r="M3" s="88">
        <v>1</v>
      </c>
      <c r="N3" s="88"/>
      <c r="O3" s="117" t="str">
        <f>CHOOSE($L$3,"Встроенный монтаж","")</f>
        <v>Встроенный монтаж</v>
      </c>
      <c r="P3" s="90">
        <v>1</v>
      </c>
      <c r="Q3" s="88">
        <v>1</v>
      </c>
      <c r="R3" s="88"/>
      <c r="S3" s="264" t="s">
        <v>225</v>
      </c>
      <c r="T3" s="117" t="s">
        <v>101</v>
      </c>
      <c r="U3" s="90">
        <v>1</v>
      </c>
      <c r="V3" s="88"/>
      <c r="W3" s="88"/>
      <c r="X3" s="88"/>
      <c r="Y3" s="88"/>
      <c r="Z3" s="88"/>
      <c r="AA3" s="88"/>
      <c r="AB3" s="117" t="s">
        <v>104</v>
      </c>
      <c r="AC3" s="90">
        <v>1</v>
      </c>
      <c r="AD3" s="88"/>
      <c r="AE3" s="117" t="s">
        <v>191</v>
      </c>
      <c r="AF3" s="90">
        <v>1</v>
      </c>
      <c r="AG3" s="88"/>
      <c r="AH3" s="88">
        <v>6.81</v>
      </c>
      <c r="AI3" s="88">
        <v>7.3</v>
      </c>
      <c r="AJ3" s="88">
        <v>7.7</v>
      </c>
      <c r="AK3" s="88">
        <v>9.8000000000000007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</row>
    <row r="4" spans="1:61">
      <c r="A4" s="88"/>
      <c r="B4" s="117" t="s">
        <v>32</v>
      </c>
      <c r="C4" s="88"/>
      <c r="D4" s="117" t="s">
        <v>114</v>
      </c>
      <c r="E4" s="117">
        <f>CHOOSE(AF3,AI3,AI4,AI5,AI6,AI7,AI8,AI9,AI10)</f>
        <v>7.3</v>
      </c>
      <c r="F4" s="88"/>
      <c r="G4" s="117" t="s">
        <v>99</v>
      </c>
      <c r="H4" s="88"/>
      <c r="I4" s="88">
        <v>1.03</v>
      </c>
      <c r="J4" s="88"/>
      <c r="K4" s="117" t="s">
        <v>65</v>
      </c>
      <c r="L4" s="88"/>
      <c r="M4" s="88">
        <v>1.1200000000000001</v>
      </c>
      <c r="N4" s="88"/>
      <c r="O4" s="117" t="str">
        <f>CHOOSE($L$3,"Накладной монтаж","")</f>
        <v>Накладной монтаж</v>
      </c>
      <c r="P4" s="88"/>
      <c r="Q4" s="88">
        <v>1.07</v>
      </c>
      <c r="R4" s="88"/>
      <c r="S4" s="264" t="s">
        <v>226</v>
      </c>
      <c r="T4" s="117" t="s">
        <v>75</v>
      </c>
      <c r="U4" s="88"/>
      <c r="V4" s="88"/>
      <c r="W4" s="88"/>
      <c r="X4" s="88"/>
      <c r="Y4" s="88"/>
      <c r="Z4" s="88"/>
      <c r="AA4" s="88"/>
      <c r="AB4" s="117" t="s">
        <v>108</v>
      </c>
      <c r="AC4" s="88"/>
      <c r="AD4" s="88"/>
      <c r="AE4" s="117">
        <v>1</v>
      </c>
      <c r="AF4" s="88"/>
      <c r="AG4" s="88"/>
      <c r="AH4" s="88">
        <v>6.36</v>
      </c>
      <c r="AI4" s="88">
        <v>6.7</v>
      </c>
      <c r="AJ4" s="88">
        <v>7</v>
      </c>
      <c r="AK4" s="88">
        <v>8.8000000000000007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>
      <c r="A5" s="88"/>
      <c r="B5" s="117" t="s">
        <v>33</v>
      </c>
      <c r="C5" s="88"/>
      <c r="D5" s="117" t="s">
        <v>115</v>
      </c>
      <c r="E5" s="117">
        <f>CHOOSE(AF3,AJ3,AJ4,AJ5,AJ6,AJ7,AJ8,AJ9,AJ10)</f>
        <v>7.7</v>
      </c>
      <c r="F5" s="88"/>
      <c r="G5" s="88"/>
      <c r="H5" s="88"/>
      <c r="I5" s="88"/>
      <c r="J5" s="88"/>
      <c r="K5" s="88"/>
      <c r="L5" s="88"/>
      <c r="O5" s="117" t="str">
        <f>CHOOSE($L$3,"Комбинированный монтаж","")</f>
        <v>Комбинированный монтаж</v>
      </c>
      <c r="P5" s="88"/>
      <c r="Q5" s="88">
        <v>1.05</v>
      </c>
      <c r="R5" s="88"/>
      <c r="S5" s="264" t="s">
        <v>227</v>
      </c>
      <c r="T5" s="117" t="s">
        <v>102</v>
      </c>
      <c r="U5" s="88"/>
      <c r="V5" s="88"/>
      <c r="W5" s="88"/>
      <c r="X5" s="88"/>
      <c r="Y5" s="88"/>
      <c r="Z5" s="88"/>
      <c r="AA5" s="88"/>
      <c r="AB5" s="88"/>
      <c r="AC5" s="88"/>
      <c r="AD5" s="88"/>
      <c r="AE5" s="88">
        <v>2</v>
      </c>
      <c r="AF5" s="88"/>
      <c r="AG5" s="88"/>
      <c r="AH5" s="88">
        <v>6.02</v>
      </c>
      <c r="AI5" s="88">
        <v>6.2</v>
      </c>
      <c r="AJ5" s="88">
        <v>6.5</v>
      </c>
      <c r="AK5" s="88">
        <v>8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</row>
    <row r="6" spans="1:61">
      <c r="A6" s="88"/>
      <c r="B6" s="117" t="s">
        <v>36</v>
      </c>
      <c r="C6" s="88"/>
      <c r="D6" s="117" t="s">
        <v>116</v>
      </c>
      <c r="E6" s="117">
        <f>CHOOSE(AF3,AK3,AK4,AK5,AK6,AK7,AK8,AK9,AK10)</f>
        <v>9.8000000000000007</v>
      </c>
      <c r="F6" s="88"/>
      <c r="G6" s="88"/>
      <c r="H6" s="88"/>
      <c r="I6" s="88"/>
      <c r="J6" s="88"/>
      <c r="K6" s="88"/>
      <c r="L6" s="88"/>
      <c r="O6" s="117"/>
      <c r="P6" s="88"/>
      <c r="Q6" s="88"/>
      <c r="R6" s="88"/>
      <c r="S6" s="117"/>
      <c r="T6" s="117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>
        <v>3</v>
      </c>
      <c r="AF6" s="88"/>
      <c r="AG6" s="88"/>
      <c r="AH6" s="88">
        <v>5.52</v>
      </c>
      <c r="AI6" s="88">
        <v>5.9</v>
      </c>
      <c r="AJ6" s="88">
        <v>6.1</v>
      </c>
      <c r="AK6" s="88">
        <v>7.5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</row>
    <row r="7" spans="1:61">
      <c r="A7" s="88"/>
      <c r="F7" s="88"/>
      <c r="G7" s="88"/>
      <c r="H7" s="88"/>
      <c r="I7" s="88"/>
      <c r="J7" s="88"/>
      <c r="K7" s="88"/>
      <c r="L7" s="88"/>
      <c r="M7" s="117"/>
      <c r="N7" s="88"/>
      <c r="O7" s="88"/>
      <c r="P7" s="88"/>
      <c r="Q7" s="88"/>
      <c r="R7" s="117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>
        <v>4</v>
      </c>
      <c r="AF7" s="88"/>
      <c r="AG7" s="88"/>
      <c r="AH7" s="88">
        <v>5.13</v>
      </c>
      <c r="AI7" s="88">
        <v>5.5</v>
      </c>
      <c r="AJ7" s="88">
        <v>5.7</v>
      </c>
      <c r="AK7" s="88">
        <v>6.8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</row>
    <row r="8" spans="1:61">
      <c r="A8" s="88"/>
      <c r="B8" s="117"/>
      <c r="C8" s="88"/>
      <c r="D8" s="117"/>
      <c r="E8" s="88"/>
      <c r="F8" s="88"/>
      <c r="G8" s="88"/>
      <c r="H8" s="88"/>
      <c r="I8" s="88"/>
      <c r="J8" s="88"/>
      <c r="K8" s="88"/>
      <c r="L8" s="88"/>
      <c r="M8" s="117"/>
      <c r="N8" s="88"/>
      <c r="O8" s="88"/>
      <c r="P8" s="88"/>
      <c r="Q8" s="88"/>
      <c r="R8" s="117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>
        <v>5</v>
      </c>
      <c r="AF8" s="88"/>
      <c r="AG8" s="88"/>
      <c r="AH8" s="88">
        <v>4.76</v>
      </c>
      <c r="AI8" s="88">
        <v>5.4</v>
      </c>
      <c r="AJ8" s="88">
        <v>5.5</v>
      </c>
      <c r="AK8" s="88">
        <v>6.5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</row>
    <row r="9" spans="1:61">
      <c r="A9" s="88"/>
      <c r="B9" s="117"/>
      <c r="C9" s="88"/>
      <c r="D9" s="117"/>
      <c r="E9" s="88"/>
      <c r="F9" s="88"/>
      <c r="G9" s="88"/>
      <c r="H9" s="88"/>
      <c r="I9" s="88"/>
      <c r="J9" s="88"/>
      <c r="K9" s="88"/>
      <c r="L9" s="88"/>
      <c r="M9" s="117"/>
      <c r="N9" s="88"/>
      <c r="O9" s="88"/>
      <c r="P9" s="88"/>
      <c r="Q9" s="88"/>
      <c r="R9" s="117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>
        <v>6</v>
      </c>
      <c r="AF9" s="88"/>
      <c r="AG9" s="88"/>
      <c r="AH9" s="88">
        <v>4.5</v>
      </c>
      <c r="AI9" s="88">
        <v>4.7</v>
      </c>
      <c r="AJ9" s="88">
        <v>4.8</v>
      </c>
      <c r="AK9" s="88">
        <v>6.1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</row>
    <row r="10" spans="1:61">
      <c r="A10" s="88"/>
      <c r="B10" s="259"/>
      <c r="C10" s="259"/>
      <c r="D10" s="259"/>
      <c r="E10" s="259"/>
      <c r="F10" s="259"/>
      <c r="G10" s="259"/>
      <c r="H10" s="259"/>
      <c r="I10" s="259"/>
      <c r="J10" s="259"/>
      <c r="K10" s="259"/>
      <c r="L10" s="260"/>
      <c r="M10" s="259"/>
      <c r="N10" s="259"/>
      <c r="O10" s="259"/>
      <c r="P10" s="259"/>
      <c r="Q10" s="260"/>
      <c r="R10" s="259"/>
      <c r="S10" s="259"/>
      <c r="T10" s="259"/>
      <c r="U10" s="259"/>
      <c r="V10" s="259"/>
      <c r="W10" s="259"/>
      <c r="X10" s="259"/>
      <c r="Y10" s="259"/>
      <c r="Z10" s="259"/>
      <c r="AA10" s="259"/>
      <c r="AB10" s="259"/>
      <c r="AC10" s="259"/>
      <c r="AD10" s="259"/>
      <c r="AE10" s="259">
        <v>7</v>
      </c>
      <c r="AF10" s="259"/>
      <c r="AG10" s="259"/>
      <c r="AH10" s="259">
        <v>4.29</v>
      </c>
      <c r="AI10" s="259">
        <v>4.4000000000000004</v>
      </c>
      <c r="AJ10" s="259">
        <v>4.5</v>
      </c>
      <c r="AK10" s="259">
        <v>5.6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</row>
    <row r="11" spans="1:61">
      <c r="A11" s="88"/>
      <c r="B11" s="117" t="s">
        <v>34</v>
      </c>
      <c r="C11" s="90">
        <v>1</v>
      </c>
      <c r="D11" s="117" t="s">
        <v>132</v>
      </c>
      <c r="E11" s="88">
        <f>CHOOSE(AF11,AH11,AH12,AH13,AH14,AH15,AH16,AH17,AH18)</f>
        <v>9.5</v>
      </c>
      <c r="F11" s="88"/>
      <c r="G11" s="117" t="s">
        <v>98</v>
      </c>
      <c r="H11" s="90">
        <v>1</v>
      </c>
      <c r="I11" s="88">
        <v>1</v>
      </c>
      <c r="J11" s="88"/>
      <c r="K11" s="117" t="s">
        <v>95</v>
      </c>
      <c r="L11" s="90">
        <v>1</v>
      </c>
      <c r="M11" s="88">
        <v>1</v>
      </c>
      <c r="N11" s="88"/>
      <c r="O11" s="117" t="str">
        <f>CHOOSE($L$11,"Встроенный монтаж","")</f>
        <v>Встроенный монтаж</v>
      </c>
      <c r="P11" s="90">
        <v>1</v>
      </c>
      <c r="Q11" s="88">
        <v>1</v>
      </c>
      <c r="R11" s="88"/>
      <c r="S11" s="117"/>
      <c r="T11" s="117" t="s">
        <v>101</v>
      </c>
      <c r="U11" s="90">
        <v>1</v>
      </c>
      <c r="V11" s="88"/>
      <c r="W11" s="88"/>
      <c r="X11" s="88"/>
      <c r="Y11" s="88"/>
      <c r="Z11" s="88"/>
      <c r="AA11" s="88"/>
      <c r="AB11" s="117" t="s">
        <v>104</v>
      </c>
      <c r="AC11" s="90">
        <v>2</v>
      </c>
      <c r="AD11" s="88"/>
      <c r="AE11" s="117" t="s">
        <v>191</v>
      </c>
      <c r="AF11" s="90">
        <v>1</v>
      </c>
      <c r="AG11" s="88"/>
      <c r="AH11" s="88">
        <v>9.5</v>
      </c>
      <c r="AI11" s="88">
        <v>10.3</v>
      </c>
      <c r="AJ11" s="88">
        <v>10.5</v>
      </c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</row>
    <row r="12" spans="1:61">
      <c r="A12" s="88"/>
      <c r="B12" s="117" t="s">
        <v>35</v>
      </c>
      <c r="C12" s="88"/>
      <c r="D12" s="117" t="s">
        <v>133</v>
      </c>
      <c r="E12" s="88">
        <f>CHOOSE(AF11,AI11,AI12,AI13,AI14,AI15,AI16,AI17,AI18)</f>
        <v>10.3</v>
      </c>
      <c r="F12" s="88"/>
      <c r="G12" s="117" t="s">
        <v>99</v>
      </c>
      <c r="H12" s="88"/>
      <c r="I12" s="88">
        <v>1.03</v>
      </c>
      <c r="J12" s="88"/>
      <c r="K12" s="117" t="s">
        <v>65</v>
      </c>
      <c r="L12" s="88"/>
      <c r="M12" s="88">
        <v>1.1200000000000001</v>
      </c>
      <c r="N12" s="88"/>
      <c r="O12" s="117" t="str">
        <f>CHOOSE($L$11,"Накладной монтаж","")</f>
        <v>Накладной монтаж</v>
      </c>
      <c r="P12" s="88"/>
      <c r="Q12" s="264">
        <v>1.1299999999999999</v>
      </c>
      <c r="R12" s="88"/>
      <c r="S12" s="117"/>
      <c r="T12" s="117" t="s">
        <v>75</v>
      </c>
      <c r="U12" s="88"/>
      <c r="V12" s="88"/>
      <c r="W12" s="88"/>
      <c r="X12" s="88"/>
      <c r="Y12" s="88"/>
      <c r="Z12" s="88"/>
      <c r="AA12" s="88"/>
      <c r="AB12" s="117" t="s">
        <v>108</v>
      </c>
      <c r="AC12" s="88"/>
      <c r="AD12" s="88"/>
      <c r="AE12" s="117">
        <v>1</v>
      </c>
      <c r="AF12" s="88"/>
      <c r="AG12" s="88"/>
      <c r="AH12" s="88">
        <v>8</v>
      </c>
      <c r="AI12" s="88">
        <v>8.6999999999999993</v>
      </c>
      <c r="AJ12" s="88">
        <v>9.3800000000000008</v>
      </c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</row>
    <row r="13" spans="1:61">
      <c r="A13" s="88"/>
      <c r="B13" s="117" t="s">
        <v>37</v>
      </c>
      <c r="C13" s="88"/>
      <c r="D13" s="117" t="s">
        <v>134</v>
      </c>
      <c r="E13" s="88">
        <f>CHOOSE(AF11,AJ11,AJ12,AJ13,AJ14,AJ15,AJ16,AJ17,AJ18)</f>
        <v>10.5</v>
      </c>
      <c r="F13" s="88"/>
      <c r="G13" s="88"/>
      <c r="H13" s="88"/>
      <c r="I13" s="88"/>
      <c r="J13" s="88"/>
      <c r="K13" s="88"/>
      <c r="L13" s="88"/>
      <c r="O13" s="117" t="str">
        <f>CHOOSE($L$11,"Комбинированный монтаж","")</f>
        <v>Комбинированный монтаж</v>
      </c>
      <c r="P13" s="88"/>
      <c r="Q13" s="88">
        <v>1.1000000000000001</v>
      </c>
      <c r="R13" s="88"/>
      <c r="S13" s="117"/>
      <c r="T13" s="117" t="s">
        <v>102</v>
      </c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>
        <v>2</v>
      </c>
      <c r="AF13" s="88"/>
      <c r="AG13" s="88"/>
      <c r="AH13" s="88">
        <v>7.2</v>
      </c>
      <c r="AI13" s="88">
        <v>7.9</v>
      </c>
      <c r="AJ13" s="88">
        <v>8.89</v>
      </c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</row>
    <row r="14" spans="1:61">
      <c r="A14" s="88"/>
      <c r="B14" s="117"/>
      <c r="C14" s="88"/>
      <c r="D14" s="117"/>
      <c r="E14" s="88"/>
      <c r="F14" s="88"/>
      <c r="G14" s="88"/>
      <c r="H14" s="88"/>
      <c r="I14" s="88"/>
      <c r="J14" s="88"/>
      <c r="K14" s="88"/>
      <c r="L14" s="88"/>
      <c r="O14" s="117"/>
      <c r="P14" s="88"/>
      <c r="Q14" s="88"/>
      <c r="R14" s="88"/>
      <c r="S14" s="117"/>
      <c r="T14" s="117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>
        <v>3</v>
      </c>
      <c r="AF14" s="88"/>
      <c r="AG14" s="88"/>
      <c r="AH14" s="88">
        <v>6.8</v>
      </c>
      <c r="AI14" s="88">
        <v>7.4</v>
      </c>
      <c r="AJ14" s="88">
        <v>8.1199999999999992</v>
      </c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</row>
    <row r="15" spans="1:61">
      <c r="A15" s="88"/>
      <c r="B15" s="117"/>
      <c r="C15" s="88"/>
      <c r="D15" s="117"/>
      <c r="E15" s="88"/>
      <c r="F15" s="88"/>
      <c r="G15" s="88"/>
      <c r="H15" s="88"/>
      <c r="I15" s="88"/>
      <c r="J15" s="88"/>
      <c r="K15" s="88"/>
      <c r="L15" s="88"/>
      <c r="O15" s="117"/>
      <c r="P15" s="88"/>
      <c r="Q15" s="88"/>
      <c r="R15" s="88"/>
      <c r="S15" s="117"/>
      <c r="T15" s="117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>
        <v>4</v>
      </c>
      <c r="AF15" s="88"/>
      <c r="AG15" s="88"/>
      <c r="AH15" s="88">
        <v>6.3</v>
      </c>
      <c r="AI15" s="88">
        <v>6.8</v>
      </c>
      <c r="AJ15" s="88">
        <v>7.29</v>
      </c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</row>
    <row r="16" spans="1:61">
      <c r="A16" s="88"/>
      <c r="B16" s="117"/>
      <c r="C16" s="88"/>
      <c r="D16" s="117"/>
      <c r="E16" s="88"/>
      <c r="F16" s="88"/>
      <c r="G16" s="88"/>
      <c r="H16" s="88"/>
      <c r="I16" s="88"/>
      <c r="J16" s="88"/>
      <c r="K16" s="88"/>
      <c r="L16" s="88"/>
      <c r="O16" s="117"/>
      <c r="P16" s="88"/>
      <c r="Q16" s="88"/>
      <c r="R16" s="88"/>
      <c r="S16" s="117"/>
      <c r="T16" s="117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>
        <v>5</v>
      </c>
      <c r="AF16" s="88"/>
      <c r="AG16" s="88"/>
      <c r="AH16" s="88">
        <v>5.9</v>
      </c>
      <c r="AI16" s="88">
        <v>6.4</v>
      </c>
      <c r="AJ16" s="88">
        <v>6.78</v>
      </c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</row>
    <row r="17" spans="1:57">
      <c r="A17" s="88"/>
      <c r="B17" s="117"/>
      <c r="C17" s="88"/>
      <c r="D17" s="117"/>
      <c r="E17" s="88"/>
      <c r="F17" s="88"/>
      <c r="G17" s="88"/>
      <c r="H17" s="88"/>
      <c r="I17" s="88"/>
      <c r="J17" s="88"/>
      <c r="K17" s="88"/>
      <c r="L17" s="88"/>
      <c r="O17" s="117"/>
      <c r="P17" s="88"/>
      <c r="Q17" s="88"/>
      <c r="R17" s="88"/>
      <c r="S17" s="117"/>
      <c r="T17" s="117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>
        <v>6</v>
      </c>
      <c r="AF17" s="88"/>
      <c r="AG17" s="88"/>
      <c r="AH17" s="88">
        <v>5.5</v>
      </c>
      <c r="AI17" s="88">
        <v>6</v>
      </c>
      <c r="AJ17" s="88">
        <v>6.24</v>
      </c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</row>
    <row r="18" spans="1:57">
      <c r="A18" s="88"/>
      <c r="B18" s="259"/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60"/>
      <c r="N18" s="259"/>
      <c r="O18" s="259"/>
      <c r="P18" s="259"/>
      <c r="Q18" s="259"/>
      <c r="R18" s="260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>
        <v>7</v>
      </c>
      <c r="AF18" s="259"/>
      <c r="AG18" s="259"/>
      <c r="AH18" s="259">
        <v>5.3</v>
      </c>
      <c r="AI18" s="259">
        <v>5.6</v>
      </c>
      <c r="AJ18" s="259">
        <v>6.05</v>
      </c>
      <c r="AK18" s="259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</row>
    <row r="19" spans="1:57">
      <c r="A19" s="88"/>
      <c r="B19" s="117" t="s">
        <v>38</v>
      </c>
      <c r="C19" s="90">
        <v>1</v>
      </c>
      <c r="D19" s="117" t="s">
        <v>138</v>
      </c>
      <c r="E19" s="88">
        <f>CHOOSE(AF19,AH19,AH20,AH21,AH22,AH23,AH24,AH25,AH26)</f>
        <v>18</v>
      </c>
      <c r="F19" s="88"/>
      <c r="G19" s="117" t="s">
        <v>98</v>
      </c>
      <c r="H19" s="90">
        <v>1</v>
      </c>
      <c r="I19" s="88">
        <v>1</v>
      </c>
      <c r="J19" s="88"/>
      <c r="K19" s="117" t="s">
        <v>95</v>
      </c>
      <c r="L19" s="90">
        <v>1</v>
      </c>
      <c r="M19" s="88">
        <v>1</v>
      </c>
      <c r="N19" s="88"/>
      <c r="O19" s="117" t="str">
        <f>CHOOSE($L$19,"Встроенный монтаж","")</f>
        <v>Встроенный монтаж</v>
      </c>
      <c r="P19" s="90">
        <v>1</v>
      </c>
      <c r="Q19" s="88">
        <v>1</v>
      </c>
      <c r="R19" s="88"/>
      <c r="S19" s="117"/>
      <c r="T19" s="117" t="s">
        <v>101</v>
      </c>
      <c r="U19" s="90">
        <v>1</v>
      </c>
      <c r="V19" s="88"/>
      <c r="W19" s="88"/>
      <c r="X19" s="88"/>
      <c r="Y19" s="88"/>
      <c r="Z19" s="88"/>
      <c r="AA19" s="88"/>
      <c r="AB19" s="117" t="s">
        <v>104</v>
      </c>
      <c r="AC19" s="90">
        <v>1</v>
      </c>
      <c r="AD19" s="88"/>
      <c r="AE19" s="117" t="s">
        <v>191</v>
      </c>
      <c r="AF19" s="90">
        <v>1</v>
      </c>
      <c r="AG19" s="88"/>
      <c r="AH19" s="88">
        <v>18</v>
      </c>
      <c r="AI19" s="88">
        <v>18</v>
      </c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</row>
    <row r="20" spans="1:57">
      <c r="A20" s="88"/>
      <c r="B20" s="181" t="s">
        <v>39</v>
      </c>
      <c r="C20" s="88"/>
      <c r="D20" s="117" t="s">
        <v>139</v>
      </c>
      <c r="E20" s="88">
        <f>CHOOSE(AF19,AI19,AI20,AI21,AI22,AI23,AI24,AI25,AI26)</f>
        <v>18</v>
      </c>
      <c r="F20" s="88"/>
      <c r="G20" s="117" t="s">
        <v>99</v>
      </c>
      <c r="H20" s="88"/>
      <c r="I20" s="88">
        <v>1.03</v>
      </c>
      <c r="J20" s="88"/>
      <c r="K20" s="117" t="s">
        <v>65</v>
      </c>
      <c r="L20" s="88"/>
      <c r="M20" s="88">
        <v>1.1200000000000001</v>
      </c>
      <c r="N20" s="88"/>
      <c r="O20" s="117" t="str">
        <f>CHOOSE($L$19,"Накладной монтаж","")</f>
        <v>Накладной монтаж</v>
      </c>
      <c r="P20" s="88"/>
      <c r="Q20" s="88">
        <v>1.1299999999999999</v>
      </c>
      <c r="R20" s="88"/>
      <c r="S20" s="117"/>
      <c r="T20" s="117" t="s">
        <v>75</v>
      </c>
      <c r="U20" s="88"/>
      <c r="V20" s="88"/>
      <c r="W20" s="88"/>
      <c r="X20" s="88"/>
      <c r="Y20" s="88"/>
      <c r="Z20" s="88"/>
      <c r="AA20" s="88"/>
      <c r="AB20" s="117" t="s">
        <v>108</v>
      </c>
      <c r="AC20" s="88"/>
      <c r="AD20" s="88"/>
      <c r="AE20" s="117">
        <v>1</v>
      </c>
      <c r="AF20" s="88"/>
      <c r="AG20" s="88"/>
      <c r="AH20" s="88">
        <v>17</v>
      </c>
      <c r="AI20" s="88">
        <v>18</v>
      </c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</row>
    <row r="21" spans="1:57">
      <c r="A21" s="88"/>
      <c r="B21" s="181"/>
      <c r="C21" s="88"/>
      <c r="D21" s="88"/>
      <c r="E21" s="88"/>
      <c r="F21" s="88"/>
      <c r="G21" s="88"/>
      <c r="H21" s="88"/>
      <c r="I21" s="88"/>
      <c r="J21" s="88"/>
      <c r="K21" s="88"/>
      <c r="L21" s="88"/>
      <c r="O21" s="117" t="str">
        <f>CHOOSE($L$19,"Комбинированный монтаж","")</f>
        <v>Комбинированный монтаж</v>
      </c>
      <c r="P21" s="88"/>
      <c r="Q21" s="88">
        <v>1.1000000000000001</v>
      </c>
      <c r="R21" s="88"/>
      <c r="S21" s="117"/>
      <c r="T21" s="117" t="s">
        <v>102</v>
      </c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>
        <v>2</v>
      </c>
      <c r="AF21" s="88"/>
      <c r="AG21" s="88"/>
      <c r="AH21" s="88">
        <v>14.5</v>
      </c>
      <c r="AI21" s="88">
        <v>15.5</v>
      </c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</row>
    <row r="22" spans="1:57">
      <c r="A22" s="88"/>
      <c r="B22" s="181"/>
      <c r="C22" s="88"/>
      <c r="D22" s="88"/>
      <c r="E22" s="88"/>
      <c r="F22" s="88"/>
      <c r="G22" s="88"/>
      <c r="H22" s="88"/>
      <c r="I22" s="88"/>
      <c r="J22" s="88"/>
      <c r="K22" s="88"/>
      <c r="L22" s="88"/>
      <c r="O22" s="117"/>
      <c r="P22" s="88"/>
      <c r="Q22" s="88"/>
      <c r="R22" s="88"/>
      <c r="S22" s="117"/>
      <c r="T22" s="117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>
        <v>3</v>
      </c>
      <c r="AF22" s="88"/>
      <c r="AG22" s="88"/>
      <c r="AH22" s="88">
        <v>13.8</v>
      </c>
      <c r="AI22" s="88">
        <v>14.3</v>
      </c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</row>
    <row r="23" spans="1:57">
      <c r="A23" s="88"/>
      <c r="B23" s="181"/>
      <c r="C23" s="88"/>
      <c r="D23" s="88"/>
      <c r="E23" s="88"/>
      <c r="F23" s="88"/>
      <c r="G23" s="88"/>
      <c r="H23" s="88"/>
      <c r="I23" s="88"/>
      <c r="J23" s="88"/>
      <c r="K23" s="88"/>
      <c r="L23" s="88"/>
      <c r="O23" s="117"/>
      <c r="P23" s="88"/>
      <c r="Q23" s="88"/>
      <c r="R23" s="88"/>
      <c r="S23" s="117"/>
      <c r="T23" s="117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>
        <v>4</v>
      </c>
      <c r="AF23" s="88"/>
      <c r="AG23" s="88"/>
      <c r="AH23" s="88">
        <v>12.7</v>
      </c>
      <c r="AI23" s="88">
        <v>12.9</v>
      </c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</row>
    <row r="24" spans="1:57">
      <c r="A24" s="88"/>
      <c r="B24" s="181"/>
      <c r="C24" s="88"/>
      <c r="D24" s="88"/>
      <c r="E24" s="88"/>
      <c r="F24" s="88"/>
      <c r="G24" s="88"/>
      <c r="H24" s="88"/>
      <c r="I24" s="88"/>
      <c r="J24" s="88"/>
      <c r="K24" s="88"/>
      <c r="L24" s="88"/>
      <c r="O24" s="117"/>
      <c r="P24" s="88"/>
      <c r="Q24" s="88"/>
      <c r="R24" s="88"/>
      <c r="S24" s="117"/>
      <c r="T24" s="117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>
        <v>5</v>
      </c>
      <c r="AF24" s="88"/>
      <c r="AG24" s="88"/>
      <c r="AH24" s="88">
        <v>11.7</v>
      </c>
      <c r="AI24" s="88">
        <v>12</v>
      </c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</row>
    <row r="25" spans="1:57">
      <c r="A25" s="88"/>
      <c r="B25" s="181"/>
      <c r="C25" s="88"/>
      <c r="D25" s="88"/>
      <c r="E25" s="88"/>
      <c r="F25" s="88"/>
      <c r="G25" s="88"/>
      <c r="H25" s="88"/>
      <c r="I25" s="88"/>
      <c r="J25" s="88"/>
      <c r="K25" s="88"/>
      <c r="L25" s="88"/>
      <c r="O25" s="117"/>
      <c r="P25" s="88"/>
      <c r="Q25" s="88"/>
      <c r="R25" s="88"/>
      <c r="S25" s="117"/>
      <c r="T25" s="117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>
        <v>6</v>
      </c>
      <c r="AF25" s="88"/>
      <c r="AG25" s="88"/>
      <c r="AH25" s="88">
        <v>10.8</v>
      </c>
      <c r="AI25" s="88">
        <v>11</v>
      </c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</row>
    <row r="26" spans="1:57">
      <c r="A26" s="88"/>
      <c r="B26" s="261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36"/>
      <c r="N26" s="236"/>
      <c r="O26" s="260"/>
      <c r="P26" s="259"/>
      <c r="Q26" s="259"/>
      <c r="R26" s="259"/>
      <c r="S26" s="260"/>
      <c r="T26" s="260"/>
      <c r="U26" s="259"/>
      <c r="V26" s="259"/>
      <c r="W26" s="259"/>
      <c r="X26" s="259"/>
      <c r="Y26" s="259"/>
      <c r="Z26" s="259"/>
      <c r="AA26" s="259"/>
      <c r="AB26" s="259"/>
      <c r="AC26" s="259"/>
      <c r="AD26" s="259"/>
      <c r="AE26" s="259">
        <v>7</v>
      </c>
      <c r="AF26" s="259"/>
      <c r="AG26" s="259"/>
      <c r="AH26" s="259">
        <v>10.1</v>
      </c>
      <c r="AI26" s="259">
        <v>10.4</v>
      </c>
      <c r="AJ26" s="259"/>
      <c r="AK26" s="259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</row>
    <row r="27" spans="1:57">
      <c r="A27" s="88"/>
      <c r="B27" s="181" t="s">
        <v>40</v>
      </c>
      <c r="C27" s="90">
        <v>1</v>
      </c>
      <c r="D27" s="117" t="s">
        <v>140</v>
      </c>
      <c r="E27" s="88">
        <f>CHOOSE(AF27,AH27,AH28,AH29,AH30,AH31,AH32,AH33,AH34)</f>
        <v>3.3</v>
      </c>
      <c r="F27" s="88"/>
      <c r="G27" s="117" t="s">
        <v>98</v>
      </c>
      <c r="H27" s="90">
        <v>1</v>
      </c>
      <c r="I27" s="88">
        <v>1</v>
      </c>
      <c r="J27" s="88"/>
      <c r="K27" s="117" t="s">
        <v>95</v>
      </c>
      <c r="L27" s="90">
        <v>1</v>
      </c>
      <c r="M27" s="88">
        <v>1</v>
      </c>
      <c r="N27" s="88"/>
      <c r="O27" s="117" t="str">
        <f>CHOOSE($L$27,"Встроенный монтаж","")</f>
        <v>Встроенный монтаж</v>
      </c>
      <c r="P27" s="90">
        <v>1</v>
      </c>
      <c r="Q27" s="88">
        <v>1</v>
      </c>
      <c r="R27" s="88"/>
      <c r="S27" s="117"/>
      <c r="T27" s="117" t="s">
        <v>101</v>
      </c>
      <c r="U27" s="90">
        <v>1</v>
      </c>
      <c r="V27" s="88"/>
      <c r="W27" s="88"/>
      <c r="X27" s="117" t="s">
        <v>148</v>
      </c>
      <c r="Y27" s="90">
        <v>1</v>
      </c>
      <c r="Z27" s="88">
        <v>1</v>
      </c>
      <c r="AA27" s="88"/>
      <c r="AB27" s="117" t="s">
        <v>104</v>
      </c>
      <c r="AC27" s="90">
        <v>2</v>
      </c>
      <c r="AD27" s="88"/>
      <c r="AE27" s="117" t="s">
        <v>191</v>
      </c>
      <c r="AF27" s="90">
        <v>1</v>
      </c>
      <c r="AG27" s="88"/>
      <c r="AH27" s="88">
        <v>3.3</v>
      </c>
      <c r="AI27" s="88">
        <v>4.7</v>
      </c>
      <c r="AJ27" s="88">
        <v>5.2</v>
      </c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</row>
    <row r="28" spans="1:57">
      <c r="A28" s="88"/>
      <c r="B28" s="181" t="s">
        <v>41</v>
      </c>
      <c r="C28" s="88"/>
      <c r="D28" s="117" t="s">
        <v>153</v>
      </c>
      <c r="E28" s="88">
        <f>CHOOSE(AF27,AI27,AI28,AI29,AI30,AI31,AI32,AI33,AI34)</f>
        <v>4.7</v>
      </c>
      <c r="F28" s="88"/>
      <c r="G28" s="117" t="s">
        <v>99</v>
      </c>
      <c r="H28" s="88"/>
      <c r="I28" s="88">
        <v>1.03</v>
      </c>
      <c r="J28" s="88"/>
      <c r="K28" s="117" t="s">
        <v>65</v>
      </c>
      <c r="L28" s="88"/>
      <c r="M28" s="88">
        <v>1.1200000000000001</v>
      </c>
      <c r="N28" s="88"/>
      <c r="O28" s="117" t="str">
        <f>CHOOSE($L$27,"Накладной монтаж","")</f>
        <v>Накладной монтаж</v>
      </c>
      <c r="P28" s="88"/>
      <c r="Q28" s="88">
        <v>1.1299999999999999</v>
      </c>
      <c r="R28" s="88"/>
      <c r="S28" s="117"/>
      <c r="T28" s="117" t="s">
        <v>102</v>
      </c>
      <c r="U28" s="88"/>
      <c r="V28" s="88"/>
      <c r="W28" s="88"/>
      <c r="X28" s="117" t="s">
        <v>147</v>
      </c>
      <c r="Y28" s="88"/>
      <c r="Z28" s="88">
        <v>1.05</v>
      </c>
      <c r="AA28" s="88"/>
      <c r="AB28" s="117" t="s">
        <v>108</v>
      </c>
      <c r="AC28" s="88"/>
      <c r="AD28" s="88"/>
      <c r="AE28" s="117">
        <v>1</v>
      </c>
      <c r="AF28" s="88"/>
      <c r="AG28" s="88"/>
      <c r="AH28" s="88">
        <v>2.9</v>
      </c>
      <c r="AI28" s="88">
        <v>4.0999999999999996</v>
      </c>
      <c r="AJ28" s="88">
        <v>4.9000000000000004</v>
      </c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</row>
    <row r="29" spans="1:57">
      <c r="A29" s="88"/>
      <c r="B29" s="181" t="s">
        <v>42</v>
      </c>
      <c r="C29" s="88"/>
      <c r="D29" s="117" t="s">
        <v>152</v>
      </c>
      <c r="E29" s="88">
        <f>CHOOSE(AF27,AJ27,AJ28,AJ29,AJ30,AJ31,AJ32,AJ33,AJ34)</f>
        <v>5.2</v>
      </c>
      <c r="F29" s="88"/>
      <c r="G29" s="88"/>
      <c r="H29" s="88"/>
      <c r="I29" s="88"/>
      <c r="J29" s="88"/>
      <c r="K29" s="88"/>
      <c r="L29" s="88"/>
      <c r="O29" s="117" t="str">
        <f>CHOOSE($L$27,"Комбинированный монтаж","")</f>
        <v>Комбинированный монтаж</v>
      </c>
      <c r="P29" s="88"/>
      <c r="Q29" s="88">
        <v>1.1000000000000001</v>
      </c>
      <c r="R29" s="88"/>
      <c r="S29" s="117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>
        <v>2</v>
      </c>
      <c r="AF29" s="88"/>
      <c r="AG29" s="88"/>
      <c r="AH29" s="88">
        <v>2.7</v>
      </c>
      <c r="AI29" s="88">
        <v>3.7</v>
      </c>
      <c r="AJ29" s="88">
        <v>4.4000000000000004</v>
      </c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</row>
    <row r="30" spans="1:57">
      <c r="A30" s="88"/>
      <c r="B30" s="181"/>
      <c r="C30" s="88"/>
      <c r="D30" s="117"/>
      <c r="E30" s="88"/>
      <c r="F30" s="88"/>
      <c r="G30" s="88"/>
      <c r="H30" s="88"/>
      <c r="I30" s="88"/>
      <c r="J30" s="88"/>
      <c r="K30" s="88"/>
      <c r="L30" s="88"/>
      <c r="O30" s="117"/>
      <c r="P30" s="88"/>
      <c r="Q30" s="88"/>
      <c r="R30" s="88"/>
      <c r="S30" s="117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>
        <v>3</v>
      </c>
      <c r="AF30" s="88"/>
      <c r="AG30" s="88"/>
      <c r="AH30" s="88">
        <v>2.5</v>
      </c>
      <c r="AI30" s="88">
        <v>3.3</v>
      </c>
      <c r="AJ30" s="88">
        <v>4</v>
      </c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</row>
    <row r="31" spans="1:57">
      <c r="A31" s="88"/>
      <c r="B31" s="181"/>
      <c r="C31" s="88"/>
      <c r="D31" s="117"/>
      <c r="E31" s="88"/>
      <c r="F31" s="88"/>
      <c r="G31" s="88"/>
      <c r="H31" s="88"/>
      <c r="I31" s="88"/>
      <c r="J31" s="88"/>
      <c r="K31" s="88"/>
      <c r="L31" s="88"/>
      <c r="O31" s="117"/>
      <c r="P31" s="88"/>
      <c r="Q31" s="88"/>
      <c r="R31" s="88"/>
      <c r="S31" s="117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>
        <v>4</v>
      </c>
      <c r="AF31" s="88"/>
      <c r="AG31" s="88"/>
      <c r="AH31" s="88">
        <v>2.4</v>
      </c>
      <c r="AI31" s="88">
        <v>3.1</v>
      </c>
      <c r="AJ31" s="88">
        <v>3.5</v>
      </c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</row>
    <row r="32" spans="1:57">
      <c r="A32" s="88"/>
      <c r="B32" s="181"/>
      <c r="C32" s="88"/>
      <c r="D32" s="117"/>
      <c r="E32" s="88"/>
      <c r="F32" s="88"/>
      <c r="G32" s="88"/>
      <c r="H32" s="88"/>
      <c r="I32" s="88"/>
      <c r="J32" s="88"/>
      <c r="K32" s="88"/>
      <c r="L32" s="88"/>
      <c r="O32" s="117"/>
      <c r="P32" s="88"/>
      <c r="Q32" s="88"/>
      <c r="R32" s="88"/>
      <c r="S32" s="117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>
        <v>5</v>
      </c>
      <c r="AF32" s="88"/>
      <c r="AG32" s="88"/>
      <c r="AH32" s="88">
        <v>2.2999999999999998</v>
      </c>
      <c r="AI32" s="88">
        <v>2.9</v>
      </c>
      <c r="AJ32" s="88">
        <v>3.3</v>
      </c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</row>
    <row r="33" spans="1:57">
      <c r="A33" s="88"/>
      <c r="B33" s="181"/>
      <c r="C33" s="88"/>
      <c r="D33" s="117"/>
      <c r="E33" s="88"/>
      <c r="F33" s="88"/>
      <c r="G33" s="88"/>
      <c r="H33" s="88"/>
      <c r="I33" s="88"/>
      <c r="J33" s="88"/>
      <c r="K33" s="88"/>
      <c r="L33" s="88"/>
      <c r="O33" s="117"/>
      <c r="P33" s="88"/>
      <c r="Q33" s="88"/>
      <c r="R33" s="88"/>
      <c r="S33" s="117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>
        <v>6</v>
      </c>
      <c r="AF33" s="88"/>
      <c r="AG33" s="88"/>
      <c r="AH33" s="88">
        <v>2.2000000000000002</v>
      </c>
      <c r="AI33" s="88">
        <v>2.8</v>
      </c>
      <c r="AJ33" s="88">
        <v>3.1</v>
      </c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</row>
    <row r="34" spans="1:57">
      <c r="A34" s="88"/>
      <c r="B34" s="181"/>
      <c r="C34" s="88"/>
      <c r="D34" s="117"/>
      <c r="E34" s="88"/>
      <c r="F34" s="88"/>
      <c r="G34" s="88"/>
      <c r="H34" s="88"/>
      <c r="I34" s="88"/>
      <c r="J34" s="88"/>
      <c r="K34" s="88"/>
      <c r="L34" s="88"/>
      <c r="O34" s="117"/>
      <c r="P34" s="88"/>
      <c r="Q34" s="88"/>
      <c r="R34" s="88"/>
      <c r="S34" s="117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>
        <v>7</v>
      </c>
      <c r="AF34" s="88"/>
      <c r="AG34" s="88"/>
      <c r="AH34" s="88">
        <v>2.1</v>
      </c>
      <c r="AI34" s="88">
        <v>2.7</v>
      </c>
      <c r="AJ34" s="88">
        <v>2.9</v>
      </c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</row>
    <row r="36" spans="1:57" ht="15.75" hidden="1" outlineLevel="1">
      <c r="B36" s="91" t="s">
        <v>67</v>
      </c>
      <c r="C36" s="92"/>
      <c r="D36" s="92"/>
      <c r="E36" s="92"/>
      <c r="F36" s="92"/>
      <c r="G36" s="92"/>
      <c r="H36" s="92"/>
      <c r="I36" s="91"/>
      <c r="J36" s="91"/>
      <c r="K36" s="91"/>
      <c r="L36" s="91"/>
    </row>
    <row r="37" spans="1:57" hidden="1" outlineLevel="1"/>
    <row r="38" spans="1:57" ht="15" hidden="1" outlineLevel="1">
      <c r="B38" t="s">
        <v>0</v>
      </c>
      <c r="C38" s="93">
        <v>400</v>
      </c>
      <c r="D38" s="93">
        <v>500</v>
      </c>
      <c r="E38" s="93">
        <v>600</v>
      </c>
      <c r="F38" s="93">
        <v>700</v>
      </c>
      <c r="G38" s="93">
        <v>800</v>
      </c>
      <c r="H38" s="93">
        <v>900</v>
      </c>
      <c r="I38" s="93">
        <v>1000</v>
      </c>
      <c r="J38" s="93">
        <v>1100</v>
      </c>
      <c r="K38" s="93">
        <v>1200</v>
      </c>
      <c r="L38" s="93">
        <v>1300</v>
      </c>
      <c r="M38" s="93">
        <v>1400</v>
      </c>
      <c r="N38" s="93">
        <v>1500</v>
      </c>
      <c r="O38" s="93">
        <v>1600</v>
      </c>
      <c r="P38" s="93">
        <v>1700</v>
      </c>
      <c r="Q38" s="93">
        <v>1800</v>
      </c>
      <c r="R38" s="93">
        <v>1900</v>
      </c>
      <c r="S38" s="93">
        <v>2000</v>
      </c>
      <c r="T38" s="93">
        <v>2100</v>
      </c>
      <c r="U38" s="93">
        <v>2200</v>
      </c>
      <c r="V38" s="93">
        <v>2300</v>
      </c>
      <c r="W38" s="93">
        <v>2400</v>
      </c>
      <c r="X38" s="93">
        <v>2500</v>
      </c>
      <c r="Y38" s="93">
        <v>2600</v>
      </c>
      <c r="Z38" s="93">
        <v>2700</v>
      </c>
      <c r="AA38" s="93">
        <v>2800</v>
      </c>
      <c r="AB38" s="93">
        <v>2900</v>
      </c>
      <c r="AC38" s="93">
        <v>3000</v>
      </c>
      <c r="AD38" s="93">
        <v>3100</v>
      </c>
      <c r="AE38" s="93">
        <v>3200</v>
      </c>
      <c r="AF38" s="93">
        <v>3300</v>
      </c>
    </row>
    <row r="39" spans="1:57" ht="15" hidden="1" outlineLevel="1">
      <c r="B39" s="93">
        <v>400</v>
      </c>
      <c r="C39" s="95">
        <v>164</v>
      </c>
      <c r="D39" s="95">
        <v>147</v>
      </c>
      <c r="E39" s="95">
        <v>136</v>
      </c>
      <c r="F39" s="95">
        <v>129</v>
      </c>
      <c r="G39" s="95">
        <v>123</v>
      </c>
      <c r="H39" s="95">
        <v>118</v>
      </c>
      <c r="I39" s="95">
        <v>115</v>
      </c>
      <c r="J39" s="95">
        <v>112</v>
      </c>
      <c r="K39" s="95">
        <v>110</v>
      </c>
      <c r="L39" s="95">
        <v>108</v>
      </c>
      <c r="M39" s="95">
        <v>106</v>
      </c>
      <c r="N39" s="95">
        <v>105</v>
      </c>
      <c r="O39" s="95">
        <v>105</v>
      </c>
      <c r="P39" s="95">
        <v>103</v>
      </c>
      <c r="Q39" s="95">
        <v>102</v>
      </c>
      <c r="R39" s="95">
        <v>101</v>
      </c>
      <c r="S39" s="95">
        <v>100</v>
      </c>
      <c r="T39" s="95">
        <v>100</v>
      </c>
      <c r="U39" s="95">
        <v>99</v>
      </c>
      <c r="V39" s="95">
        <v>99</v>
      </c>
      <c r="W39" s="95">
        <v>98</v>
      </c>
      <c r="X39" s="95">
        <v>98</v>
      </c>
      <c r="Y39" s="95">
        <v>97</v>
      </c>
      <c r="Z39" s="95">
        <v>97</v>
      </c>
      <c r="AA39" s="95">
        <v>96</v>
      </c>
      <c r="AB39" s="95">
        <v>96</v>
      </c>
      <c r="AC39" s="95">
        <v>96</v>
      </c>
      <c r="AD39" s="95">
        <v>96</v>
      </c>
      <c r="AE39" s="95">
        <v>95</v>
      </c>
      <c r="AF39" s="95">
        <v>95</v>
      </c>
    </row>
    <row r="40" spans="1:57" ht="15" hidden="1" outlineLevel="1">
      <c r="B40" s="93">
        <v>500</v>
      </c>
      <c r="C40" s="95">
        <v>141</v>
      </c>
      <c r="D40" s="95">
        <v>126</v>
      </c>
      <c r="E40" s="95">
        <v>117</v>
      </c>
      <c r="F40" s="95">
        <v>110</v>
      </c>
      <c r="G40" s="95">
        <v>105</v>
      </c>
      <c r="H40" s="95">
        <v>101</v>
      </c>
      <c r="I40" s="95">
        <v>98</v>
      </c>
      <c r="J40" s="95">
        <v>96</v>
      </c>
      <c r="K40" s="95">
        <v>95</v>
      </c>
      <c r="L40" s="95">
        <v>93</v>
      </c>
      <c r="M40" s="95">
        <v>91</v>
      </c>
      <c r="N40" s="95">
        <v>90</v>
      </c>
      <c r="O40" s="95">
        <v>90</v>
      </c>
      <c r="P40" s="95">
        <v>88</v>
      </c>
      <c r="Q40" s="95">
        <v>87</v>
      </c>
      <c r="R40" s="95">
        <v>87</v>
      </c>
      <c r="S40" s="95">
        <v>86</v>
      </c>
      <c r="T40" s="95">
        <v>86</v>
      </c>
      <c r="U40" s="95">
        <v>85</v>
      </c>
      <c r="V40" s="95">
        <v>84</v>
      </c>
      <c r="W40" s="95">
        <v>84</v>
      </c>
      <c r="X40" s="95">
        <v>84</v>
      </c>
      <c r="Y40" s="95">
        <v>83</v>
      </c>
      <c r="Z40" s="95">
        <v>83</v>
      </c>
      <c r="AA40" s="95">
        <v>82</v>
      </c>
      <c r="AB40" s="95">
        <v>82</v>
      </c>
      <c r="AC40" s="95">
        <v>82</v>
      </c>
      <c r="AD40" s="95">
        <v>82</v>
      </c>
      <c r="AE40" s="95">
        <v>81</v>
      </c>
      <c r="AF40" s="95">
        <v>81</v>
      </c>
    </row>
    <row r="41" spans="1:57" ht="15" hidden="1" outlineLevel="1">
      <c r="B41" s="93">
        <v>600</v>
      </c>
      <c r="C41" s="95">
        <v>127</v>
      </c>
      <c r="D41" s="95">
        <v>115</v>
      </c>
      <c r="E41" s="95">
        <v>106</v>
      </c>
      <c r="F41" s="95">
        <v>100</v>
      </c>
      <c r="G41" s="95">
        <v>96</v>
      </c>
      <c r="H41" s="95">
        <v>92</v>
      </c>
      <c r="I41" s="95">
        <v>90</v>
      </c>
      <c r="J41" s="95">
        <v>87</v>
      </c>
      <c r="K41" s="95">
        <v>86</v>
      </c>
      <c r="L41" s="95">
        <v>85</v>
      </c>
      <c r="M41" s="95">
        <v>83</v>
      </c>
      <c r="N41" s="95">
        <v>82</v>
      </c>
      <c r="O41" s="95">
        <v>82</v>
      </c>
      <c r="P41" s="95">
        <v>81</v>
      </c>
      <c r="Q41" s="95">
        <v>80</v>
      </c>
      <c r="R41" s="95">
        <v>79</v>
      </c>
      <c r="S41" s="95">
        <v>78</v>
      </c>
      <c r="T41" s="95">
        <v>78</v>
      </c>
      <c r="U41" s="95">
        <v>78</v>
      </c>
      <c r="V41" s="95">
        <v>77</v>
      </c>
      <c r="W41" s="95">
        <v>76</v>
      </c>
      <c r="X41" s="95">
        <v>77</v>
      </c>
      <c r="Y41" s="95">
        <v>76</v>
      </c>
      <c r="Z41" s="95">
        <v>76</v>
      </c>
      <c r="AA41" s="95">
        <v>75</v>
      </c>
      <c r="AB41" s="95">
        <v>75</v>
      </c>
      <c r="AC41" s="95">
        <v>75</v>
      </c>
      <c r="AD41" s="95">
        <v>75</v>
      </c>
      <c r="AE41" s="95">
        <v>74</v>
      </c>
      <c r="AF41" s="95">
        <v>74</v>
      </c>
    </row>
    <row r="42" spans="1:57" ht="15" hidden="1" outlineLevel="1">
      <c r="B42" s="93">
        <v>700</v>
      </c>
      <c r="C42" s="95">
        <v>116</v>
      </c>
      <c r="D42" s="95">
        <v>105</v>
      </c>
      <c r="E42" s="95">
        <v>97</v>
      </c>
      <c r="F42" s="95">
        <v>91</v>
      </c>
      <c r="G42" s="95">
        <v>87</v>
      </c>
      <c r="H42" s="95">
        <v>84</v>
      </c>
      <c r="I42" s="95">
        <v>82</v>
      </c>
      <c r="J42" s="95">
        <v>79</v>
      </c>
      <c r="K42" s="95">
        <v>79</v>
      </c>
      <c r="L42" s="95">
        <v>77</v>
      </c>
      <c r="M42" s="95">
        <v>76</v>
      </c>
      <c r="N42" s="95">
        <v>75</v>
      </c>
      <c r="O42" s="95">
        <v>74</v>
      </c>
      <c r="P42" s="95">
        <v>73</v>
      </c>
      <c r="Q42" s="95">
        <v>73</v>
      </c>
      <c r="R42" s="95">
        <v>72</v>
      </c>
      <c r="S42" s="95">
        <v>71</v>
      </c>
      <c r="T42" s="95">
        <v>71</v>
      </c>
      <c r="U42" s="95">
        <v>71</v>
      </c>
      <c r="V42" s="95">
        <v>70</v>
      </c>
      <c r="W42" s="95">
        <v>70</v>
      </c>
      <c r="X42" s="95">
        <v>70</v>
      </c>
      <c r="Y42" s="95">
        <v>69</v>
      </c>
      <c r="Z42" s="95">
        <v>69</v>
      </c>
      <c r="AA42" s="95">
        <v>68</v>
      </c>
      <c r="AB42" s="95">
        <v>68</v>
      </c>
      <c r="AC42" s="95">
        <v>68</v>
      </c>
      <c r="AD42" s="95">
        <v>68</v>
      </c>
      <c r="AE42" s="95">
        <v>68</v>
      </c>
      <c r="AF42" s="95">
        <v>67</v>
      </c>
    </row>
    <row r="43" spans="1:57" ht="15" hidden="1" outlineLevel="1">
      <c r="B43" s="93">
        <v>800</v>
      </c>
      <c r="C43" s="95">
        <v>109</v>
      </c>
      <c r="D43" s="95">
        <v>98</v>
      </c>
      <c r="E43" s="95">
        <v>91</v>
      </c>
      <c r="F43" s="95">
        <v>86</v>
      </c>
      <c r="G43" s="95">
        <v>82</v>
      </c>
      <c r="H43" s="95">
        <v>79</v>
      </c>
      <c r="I43" s="95">
        <v>77</v>
      </c>
      <c r="J43" s="95">
        <v>75</v>
      </c>
      <c r="K43" s="95">
        <v>74</v>
      </c>
      <c r="L43" s="95">
        <v>73</v>
      </c>
      <c r="M43" s="95">
        <v>71</v>
      </c>
      <c r="N43" s="95">
        <v>70</v>
      </c>
      <c r="O43" s="95">
        <v>70</v>
      </c>
      <c r="P43" s="95">
        <v>69</v>
      </c>
      <c r="Q43" s="95">
        <v>69</v>
      </c>
      <c r="R43" s="95">
        <v>68</v>
      </c>
      <c r="S43" s="95">
        <v>67</v>
      </c>
      <c r="T43" s="95">
        <v>67</v>
      </c>
      <c r="U43" s="95">
        <v>67</v>
      </c>
      <c r="V43" s="95">
        <v>66</v>
      </c>
      <c r="W43" s="95">
        <v>66</v>
      </c>
      <c r="X43" s="95">
        <v>66</v>
      </c>
      <c r="Y43" s="95">
        <v>65</v>
      </c>
      <c r="Z43" s="95">
        <v>65</v>
      </c>
      <c r="AA43" s="95">
        <v>65</v>
      </c>
      <c r="AB43" s="95">
        <v>64</v>
      </c>
      <c r="AC43" s="95">
        <v>64</v>
      </c>
      <c r="AD43" s="95">
        <v>64</v>
      </c>
      <c r="AE43" s="95">
        <v>64</v>
      </c>
      <c r="AF43" s="95">
        <v>64</v>
      </c>
    </row>
    <row r="44" spans="1:57" ht="15" hidden="1" outlineLevel="1">
      <c r="B44" s="93">
        <v>900</v>
      </c>
      <c r="C44" s="95">
        <v>102</v>
      </c>
      <c r="D44" s="95">
        <v>92</v>
      </c>
      <c r="E44" s="95">
        <v>85</v>
      </c>
      <c r="F44" s="95">
        <v>81</v>
      </c>
      <c r="G44" s="95">
        <v>77</v>
      </c>
      <c r="H44" s="95">
        <v>74</v>
      </c>
      <c r="I44" s="95">
        <v>72</v>
      </c>
      <c r="J44" s="95">
        <v>70</v>
      </c>
      <c r="K44" s="95">
        <v>69</v>
      </c>
      <c r="L44" s="95">
        <v>68</v>
      </c>
      <c r="M44" s="95">
        <v>67</v>
      </c>
      <c r="N44" s="95">
        <v>66</v>
      </c>
      <c r="O44" s="95">
        <v>66</v>
      </c>
      <c r="P44" s="95">
        <v>65</v>
      </c>
      <c r="Q44" s="95">
        <v>64</v>
      </c>
      <c r="R44" s="95">
        <v>64</v>
      </c>
      <c r="S44" s="95">
        <v>63</v>
      </c>
      <c r="T44" s="95">
        <v>63</v>
      </c>
      <c r="U44" s="95">
        <v>62</v>
      </c>
      <c r="V44" s="95">
        <v>62</v>
      </c>
      <c r="W44" s="95">
        <v>62</v>
      </c>
      <c r="X44" s="95">
        <v>61</v>
      </c>
      <c r="Y44" s="95">
        <v>61</v>
      </c>
      <c r="Z44" s="95">
        <v>61</v>
      </c>
      <c r="AA44" s="95">
        <v>60</v>
      </c>
      <c r="AB44" s="95">
        <v>60</v>
      </c>
      <c r="AC44" s="95">
        <v>60</v>
      </c>
      <c r="AD44" s="95">
        <v>60</v>
      </c>
      <c r="AE44" s="95">
        <v>60</v>
      </c>
      <c r="AF44" s="95">
        <v>60</v>
      </c>
    </row>
    <row r="45" spans="1:57" ht="15" hidden="1" outlineLevel="1">
      <c r="B45" s="93">
        <v>1000</v>
      </c>
      <c r="C45" s="95">
        <v>98</v>
      </c>
      <c r="D45" s="95">
        <v>89</v>
      </c>
      <c r="E45" s="95">
        <v>82</v>
      </c>
      <c r="F45" s="95">
        <v>78</v>
      </c>
      <c r="G45" s="95">
        <v>74</v>
      </c>
      <c r="H45" s="95">
        <v>72</v>
      </c>
      <c r="I45" s="95">
        <v>70</v>
      </c>
      <c r="J45" s="95">
        <v>68</v>
      </c>
      <c r="K45" s="95">
        <v>67</v>
      </c>
      <c r="L45" s="95">
        <v>66</v>
      </c>
      <c r="M45" s="95">
        <v>65</v>
      </c>
      <c r="N45" s="95">
        <v>64</v>
      </c>
      <c r="O45" s="95">
        <v>63</v>
      </c>
      <c r="P45" s="95">
        <v>62</v>
      </c>
      <c r="Q45" s="95">
        <v>62</v>
      </c>
      <c r="R45" s="95">
        <v>61</v>
      </c>
      <c r="S45" s="95">
        <v>61</v>
      </c>
      <c r="T45" s="95">
        <v>61</v>
      </c>
      <c r="U45" s="95">
        <v>60</v>
      </c>
      <c r="V45" s="95">
        <v>60</v>
      </c>
      <c r="W45" s="95">
        <v>59</v>
      </c>
      <c r="X45" s="95">
        <v>59</v>
      </c>
      <c r="Y45" s="95">
        <v>59</v>
      </c>
      <c r="Z45" s="95">
        <v>59</v>
      </c>
      <c r="AA45" s="95">
        <v>58</v>
      </c>
      <c r="AB45" s="95">
        <v>58</v>
      </c>
      <c r="AC45" s="95">
        <v>59</v>
      </c>
      <c r="AD45" s="95">
        <v>58</v>
      </c>
      <c r="AE45" s="95">
        <v>58</v>
      </c>
      <c r="AF45" s="95">
        <v>58</v>
      </c>
    </row>
    <row r="46" spans="1:57" ht="15" hidden="1" outlineLevel="1">
      <c r="B46" s="93">
        <v>1100</v>
      </c>
      <c r="C46" s="95">
        <v>94</v>
      </c>
      <c r="D46" s="95">
        <v>85</v>
      </c>
      <c r="E46" s="95">
        <v>79</v>
      </c>
      <c r="F46" s="95">
        <v>75</v>
      </c>
      <c r="G46" s="95">
        <v>72</v>
      </c>
      <c r="H46" s="95">
        <v>69</v>
      </c>
      <c r="I46" s="95">
        <v>67</v>
      </c>
      <c r="J46" s="95">
        <v>66</v>
      </c>
      <c r="K46" s="95">
        <v>65</v>
      </c>
      <c r="L46" s="95">
        <v>63</v>
      </c>
      <c r="M46" s="95">
        <v>62</v>
      </c>
      <c r="N46" s="95">
        <v>62</v>
      </c>
      <c r="O46" s="95">
        <v>61</v>
      </c>
      <c r="P46" s="95">
        <v>61</v>
      </c>
      <c r="Q46" s="95">
        <v>60</v>
      </c>
      <c r="R46" s="95">
        <v>59</v>
      </c>
      <c r="S46" s="95">
        <v>59</v>
      </c>
      <c r="T46" s="95">
        <v>59</v>
      </c>
      <c r="U46" s="95">
        <v>58</v>
      </c>
      <c r="V46" s="95">
        <v>58</v>
      </c>
      <c r="W46" s="95">
        <v>58</v>
      </c>
      <c r="X46" s="95">
        <v>57</v>
      </c>
      <c r="Y46" s="95">
        <v>57</v>
      </c>
      <c r="Z46" s="95">
        <v>57</v>
      </c>
      <c r="AA46" s="95">
        <v>57</v>
      </c>
      <c r="AB46" s="95">
        <v>57</v>
      </c>
      <c r="AC46" s="95">
        <v>57</v>
      </c>
      <c r="AD46" s="95">
        <v>57</v>
      </c>
      <c r="AE46" s="95">
        <v>56</v>
      </c>
      <c r="AF46" s="95">
        <v>56</v>
      </c>
    </row>
    <row r="47" spans="1:57" ht="15" hidden="1" outlineLevel="1">
      <c r="B47" s="93">
        <v>1200</v>
      </c>
      <c r="C47" s="95">
        <v>91</v>
      </c>
      <c r="D47" s="95">
        <v>82</v>
      </c>
      <c r="E47" s="95">
        <v>76</v>
      </c>
      <c r="F47" s="95">
        <v>72</v>
      </c>
      <c r="G47" s="95">
        <v>69</v>
      </c>
      <c r="H47" s="95">
        <v>66</v>
      </c>
      <c r="I47" s="95">
        <v>64</v>
      </c>
      <c r="J47" s="95">
        <v>63</v>
      </c>
      <c r="K47" s="95">
        <v>62</v>
      </c>
      <c r="L47" s="95">
        <v>61</v>
      </c>
      <c r="M47" s="95">
        <v>60</v>
      </c>
      <c r="N47" s="95">
        <v>59</v>
      </c>
      <c r="O47" s="95">
        <v>59</v>
      </c>
      <c r="P47" s="95">
        <v>58</v>
      </c>
      <c r="Q47" s="95">
        <v>57</v>
      </c>
      <c r="R47" s="95">
        <v>57</v>
      </c>
      <c r="S47" s="95">
        <v>56</v>
      </c>
      <c r="T47" s="95">
        <v>56</v>
      </c>
      <c r="U47" s="95">
        <v>56</v>
      </c>
      <c r="V47" s="95">
        <v>55</v>
      </c>
      <c r="W47" s="95">
        <v>55</v>
      </c>
      <c r="X47" s="95">
        <v>55</v>
      </c>
      <c r="Y47" s="95">
        <v>55</v>
      </c>
      <c r="Z47" s="95">
        <v>54</v>
      </c>
      <c r="AA47" s="95">
        <v>54</v>
      </c>
      <c r="AB47" s="95">
        <v>54</v>
      </c>
      <c r="AC47" s="95">
        <v>54</v>
      </c>
      <c r="AD47" s="95">
        <v>54</v>
      </c>
      <c r="AE47" s="95">
        <v>54</v>
      </c>
      <c r="AF47" s="95">
        <v>55</v>
      </c>
    </row>
    <row r="48" spans="1:57" ht="15" hidden="1" outlineLevel="1">
      <c r="B48" s="93">
        <v>1300</v>
      </c>
      <c r="C48" s="95">
        <v>89</v>
      </c>
      <c r="D48" s="95">
        <v>80</v>
      </c>
      <c r="E48" s="95">
        <v>74</v>
      </c>
      <c r="F48" s="95">
        <v>70</v>
      </c>
      <c r="G48" s="95">
        <v>67</v>
      </c>
      <c r="H48" s="95">
        <v>65</v>
      </c>
      <c r="I48" s="95">
        <v>63</v>
      </c>
      <c r="J48" s="95">
        <v>61</v>
      </c>
      <c r="K48" s="95">
        <v>61</v>
      </c>
      <c r="L48" s="95">
        <v>59</v>
      </c>
      <c r="M48" s="95">
        <v>59</v>
      </c>
      <c r="N48" s="95">
        <v>58</v>
      </c>
      <c r="O48" s="95">
        <v>57</v>
      </c>
      <c r="P48" s="95">
        <v>57</v>
      </c>
      <c r="Q48" s="95">
        <v>56</v>
      </c>
      <c r="R48" s="95">
        <v>56</v>
      </c>
      <c r="S48" s="95">
        <v>55</v>
      </c>
      <c r="T48" s="95">
        <v>55</v>
      </c>
      <c r="U48" s="95">
        <v>55</v>
      </c>
      <c r="V48" s="95">
        <v>54</v>
      </c>
      <c r="W48" s="95">
        <v>54</v>
      </c>
      <c r="X48" s="95">
        <v>54</v>
      </c>
      <c r="Y48" s="95">
        <v>54</v>
      </c>
      <c r="Z48" s="95">
        <v>53</v>
      </c>
      <c r="AA48" s="95">
        <v>53</v>
      </c>
      <c r="AB48" s="95">
        <v>53</v>
      </c>
      <c r="AC48" s="95">
        <v>53</v>
      </c>
      <c r="AD48" s="95">
        <v>53</v>
      </c>
      <c r="AE48" s="95">
        <v>54</v>
      </c>
      <c r="AF48" s="95">
        <v>54</v>
      </c>
    </row>
    <row r="49" spans="2:32" ht="15" hidden="1" outlineLevel="1">
      <c r="B49" s="93">
        <v>1400</v>
      </c>
      <c r="C49" s="95">
        <v>86</v>
      </c>
      <c r="D49" s="95">
        <v>77</v>
      </c>
      <c r="E49" s="95">
        <v>72</v>
      </c>
      <c r="F49" s="95">
        <v>68</v>
      </c>
      <c r="G49" s="95">
        <v>65</v>
      </c>
      <c r="H49" s="95">
        <v>63</v>
      </c>
      <c r="I49" s="95">
        <v>61</v>
      </c>
      <c r="J49" s="95">
        <v>59</v>
      </c>
      <c r="K49" s="95">
        <v>59</v>
      </c>
      <c r="L49" s="95">
        <v>57</v>
      </c>
      <c r="M49" s="95">
        <v>57</v>
      </c>
      <c r="N49" s="95">
        <v>56</v>
      </c>
      <c r="O49" s="95">
        <v>55</v>
      </c>
      <c r="P49" s="95">
        <v>55</v>
      </c>
      <c r="Q49" s="95">
        <v>54</v>
      </c>
      <c r="R49" s="95">
        <v>54</v>
      </c>
      <c r="S49" s="95">
        <v>53</v>
      </c>
      <c r="T49" s="95">
        <v>53</v>
      </c>
      <c r="U49" s="95">
        <v>53</v>
      </c>
      <c r="V49" s="95">
        <v>52</v>
      </c>
      <c r="W49" s="95">
        <v>52</v>
      </c>
      <c r="X49" s="95">
        <v>52</v>
      </c>
      <c r="Y49" s="95">
        <v>52</v>
      </c>
      <c r="Z49" s="95">
        <v>52</v>
      </c>
      <c r="AA49" s="95">
        <v>51</v>
      </c>
      <c r="AB49" s="95">
        <v>51</v>
      </c>
      <c r="AC49" s="95">
        <v>51</v>
      </c>
      <c r="AD49" s="95">
        <v>52</v>
      </c>
      <c r="AE49" s="95">
        <v>52</v>
      </c>
      <c r="AF49" s="95">
        <v>52</v>
      </c>
    </row>
    <row r="50" spans="2:32" ht="15" hidden="1" outlineLevel="1">
      <c r="B50" s="93">
        <v>1500</v>
      </c>
      <c r="C50" s="95">
        <v>84</v>
      </c>
      <c r="D50" s="95">
        <v>76</v>
      </c>
      <c r="E50" s="95">
        <v>71</v>
      </c>
      <c r="F50" s="95">
        <v>67</v>
      </c>
      <c r="G50" s="95">
        <v>64</v>
      </c>
      <c r="H50" s="95">
        <v>62</v>
      </c>
      <c r="I50" s="95">
        <v>60</v>
      </c>
      <c r="J50" s="95">
        <v>58</v>
      </c>
      <c r="K50" s="95">
        <v>58</v>
      </c>
      <c r="L50" s="95">
        <v>56</v>
      </c>
      <c r="M50" s="95">
        <v>56</v>
      </c>
      <c r="N50" s="95">
        <v>55</v>
      </c>
      <c r="O50" s="95">
        <v>54</v>
      </c>
      <c r="P50" s="95">
        <v>54</v>
      </c>
      <c r="Q50" s="95">
        <v>53</v>
      </c>
      <c r="R50" s="95">
        <v>53</v>
      </c>
      <c r="S50" s="95">
        <v>52</v>
      </c>
      <c r="T50" s="95">
        <v>52</v>
      </c>
      <c r="U50" s="95">
        <v>52</v>
      </c>
      <c r="V50" s="95">
        <v>51</v>
      </c>
      <c r="W50" s="95">
        <v>51</v>
      </c>
      <c r="X50" s="95">
        <v>51</v>
      </c>
      <c r="Y50" s="95">
        <v>51</v>
      </c>
      <c r="Z50" s="95">
        <v>51</v>
      </c>
      <c r="AA50" s="95">
        <v>51</v>
      </c>
      <c r="AB50" s="95">
        <v>50</v>
      </c>
      <c r="AC50" s="95">
        <v>50</v>
      </c>
      <c r="AD50" s="95">
        <v>51</v>
      </c>
      <c r="AE50" s="95">
        <v>51</v>
      </c>
      <c r="AF50" s="95">
        <v>51</v>
      </c>
    </row>
    <row r="51" spans="2:32" ht="15" hidden="1" outlineLevel="1">
      <c r="B51" s="93">
        <v>1600</v>
      </c>
      <c r="C51" s="95">
        <v>82</v>
      </c>
      <c r="D51" s="95">
        <v>74</v>
      </c>
      <c r="E51" s="95">
        <v>69</v>
      </c>
      <c r="F51" s="95">
        <v>65</v>
      </c>
      <c r="G51" s="95">
        <v>62</v>
      </c>
      <c r="H51" s="95">
        <v>60</v>
      </c>
      <c r="I51" s="95">
        <v>58</v>
      </c>
      <c r="J51" s="95">
        <v>57</v>
      </c>
      <c r="K51" s="95">
        <v>56</v>
      </c>
      <c r="L51" s="95">
        <v>55</v>
      </c>
      <c r="M51" s="95">
        <v>54</v>
      </c>
      <c r="N51" s="95">
        <v>53</v>
      </c>
      <c r="O51" s="95">
        <v>53</v>
      </c>
      <c r="P51" s="95">
        <v>52</v>
      </c>
      <c r="Q51" s="95">
        <v>52</v>
      </c>
      <c r="R51" s="95">
        <v>51</v>
      </c>
      <c r="S51" s="95">
        <v>51</v>
      </c>
      <c r="T51" s="95">
        <v>51</v>
      </c>
      <c r="U51" s="95">
        <v>50</v>
      </c>
      <c r="V51" s="95">
        <v>50</v>
      </c>
      <c r="W51" s="95">
        <v>50</v>
      </c>
      <c r="X51" s="95">
        <v>50</v>
      </c>
      <c r="Y51" s="95">
        <v>50</v>
      </c>
      <c r="Z51" s="95">
        <v>49</v>
      </c>
      <c r="AA51" s="95">
        <v>49</v>
      </c>
      <c r="AB51" s="95">
        <v>49</v>
      </c>
      <c r="AC51" s="95">
        <v>50</v>
      </c>
      <c r="AD51" s="95">
        <v>50</v>
      </c>
      <c r="AE51" s="95">
        <v>50</v>
      </c>
      <c r="AF51" s="95">
        <v>50</v>
      </c>
    </row>
    <row r="52" spans="2:32" ht="15" hidden="1" outlineLevel="1">
      <c r="B52" s="93">
        <v>1700</v>
      </c>
      <c r="C52" s="95">
        <v>81</v>
      </c>
      <c r="D52" s="95">
        <v>73</v>
      </c>
      <c r="E52" s="95">
        <v>68</v>
      </c>
      <c r="F52" s="95">
        <v>64</v>
      </c>
      <c r="G52" s="95">
        <v>62</v>
      </c>
      <c r="H52" s="95">
        <v>59</v>
      </c>
      <c r="I52" s="95">
        <v>58</v>
      </c>
      <c r="J52" s="95">
        <v>56</v>
      </c>
      <c r="K52" s="95">
        <v>56</v>
      </c>
      <c r="L52" s="95">
        <v>55</v>
      </c>
      <c r="M52" s="95">
        <v>54</v>
      </c>
      <c r="N52" s="95">
        <v>53</v>
      </c>
      <c r="O52" s="95">
        <v>53</v>
      </c>
      <c r="P52" s="95">
        <v>52</v>
      </c>
      <c r="Q52" s="95">
        <v>51</v>
      </c>
      <c r="R52" s="95">
        <v>51</v>
      </c>
      <c r="S52" s="95">
        <v>51</v>
      </c>
      <c r="T52" s="95">
        <v>50</v>
      </c>
      <c r="U52" s="95">
        <v>50</v>
      </c>
      <c r="V52" s="95">
        <v>50</v>
      </c>
      <c r="W52" s="95">
        <v>49</v>
      </c>
      <c r="X52" s="95">
        <v>50</v>
      </c>
      <c r="Y52" s="95">
        <v>49</v>
      </c>
      <c r="Z52" s="95">
        <v>49</v>
      </c>
      <c r="AA52" s="95">
        <v>49</v>
      </c>
      <c r="AB52" s="95">
        <v>50</v>
      </c>
      <c r="AC52" s="95">
        <v>50</v>
      </c>
      <c r="AD52" s="95">
        <v>50</v>
      </c>
      <c r="AE52" s="95">
        <v>50</v>
      </c>
      <c r="AF52" s="95">
        <v>50</v>
      </c>
    </row>
    <row r="53" spans="2:32" ht="15" hidden="1" outlineLevel="1">
      <c r="B53" s="93">
        <v>1800</v>
      </c>
      <c r="C53" s="95">
        <v>79</v>
      </c>
      <c r="D53" s="95">
        <v>71</v>
      </c>
      <c r="E53" s="95">
        <v>66</v>
      </c>
      <c r="F53" s="95">
        <v>63</v>
      </c>
      <c r="G53" s="95">
        <v>60</v>
      </c>
      <c r="H53" s="95">
        <v>58</v>
      </c>
      <c r="I53" s="95">
        <v>56</v>
      </c>
      <c r="J53" s="95">
        <v>55</v>
      </c>
      <c r="K53" s="95">
        <v>54</v>
      </c>
      <c r="L53" s="95">
        <v>53</v>
      </c>
      <c r="M53" s="95">
        <v>52</v>
      </c>
      <c r="N53" s="95">
        <v>52</v>
      </c>
      <c r="O53" s="95">
        <v>51</v>
      </c>
      <c r="P53" s="95">
        <v>51</v>
      </c>
      <c r="Q53" s="95">
        <v>50</v>
      </c>
      <c r="R53" s="95">
        <v>50</v>
      </c>
      <c r="S53" s="95">
        <v>49</v>
      </c>
      <c r="T53" s="95">
        <v>49</v>
      </c>
      <c r="U53" s="95">
        <v>49</v>
      </c>
      <c r="V53" s="95">
        <v>49</v>
      </c>
      <c r="W53" s="95">
        <v>48</v>
      </c>
      <c r="X53" s="95">
        <v>48</v>
      </c>
      <c r="Y53" s="95">
        <v>48</v>
      </c>
      <c r="Z53" s="95">
        <v>48</v>
      </c>
      <c r="AA53" s="95">
        <v>48</v>
      </c>
      <c r="AB53" s="95">
        <v>49</v>
      </c>
      <c r="AC53" s="95">
        <v>49</v>
      </c>
      <c r="AD53" s="95">
        <v>49</v>
      </c>
      <c r="AE53" s="95">
        <v>48</v>
      </c>
      <c r="AF53" s="95">
        <v>48</v>
      </c>
    </row>
    <row r="54" spans="2:32" ht="15" hidden="1" outlineLevel="1">
      <c r="B54" s="93">
        <v>1900</v>
      </c>
      <c r="C54" s="95">
        <v>78</v>
      </c>
      <c r="D54" s="95">
        <v>71</v>
      </c>
      <c r="E54" s="95">
        <v>66</v>
      </c>
      <c r="F54" s="95">
        <v>62</v>
      </c>
      <c r="G54" s="95">
        <v>60</v>
      </c>
      <c r="H54" s="95">
        <v>57</v>
      </c>
      <c r="I54" s="95">
        <v>56</v>
      </c>
      <c r="J54" s="95">
        <v>55</v>
      </c>
      <c r="K54" s="95">
        <v>54</v>
      </c>
      <c r="L54" s="95">
        <v>53</v>
      </c>
      <c r="M54" s="95">
        <v>52</v>
      </c>
      <c r="N54" s="95">
        <v>51</v>
      </c>
      <c r="O54" s="95">
        <v>51</v>
      </c>
      <c r="P54" s="95">
        <v>50</v>
      </c>
      <c r="Q54" s="95">
        <v>50</v>
      </c>
      <c r="R54" s="95">
        <v>49</v>
      </c>
      <c r="S54" s="95">
        <v>49</v>
      </c>
      <c r="T54" s="95">
        <v>49</v>
      </c>
      <c r="U54" s="95">
        <v>48</v>
      </c>
      <c r="V54" s="95">
        <v>48</v>
      </c>
      <c r="W54" s="95">
        <v>48</v>
      </c>
      <c r="X54" s="95">
        <v>48</v>
      </c>
      <c r="Y54" s="95">
        <v>48</v>
      </c>
      <c r="Z54" s="95">
        <v>47</v>
      </c>
      <c r="AA54" s="95">
        <v>49</v>
      </c>
      <c r="AB54" s="95">
        <v>48</v>
      </c>
      <c r="AC54" s="95">
        <v>48</v>
      </c>
      <c r="AD54" s="95">
        <v>48</v>
      </c>
      <c r="AE54" s="95">
        <v>48</v>
      </c>
      <c r="AF54" s="95">
        <v>48</v>
      </c>
    </row>
    <row r="55" spans="2:32" ht="15" hidden="1" outlineLevel="1">
      <c r="B55" s="93">
        <v>2000</v>
      </c>
      <c r="C55" s="95">
        <v>77</v>
      </c>
      <c r="D55" s="95">
        <v>70</v>
      </c>
      <c r="E55" s="95">
        <v>65</v>
      </c>
      <c r="F55" s="95">
        <v>62</v>
      </c>
      <c r="G55" s="95">
        <v>59</v>
      </c>
      <c r="H55" s="95">
        <v>57</v>
      </c>
      <c r="I55" s="95">
        <v>55</v>
      </c>
      <c r="J55" s="95">
        <v>54</v>
      </c>
      <c r="K55" s="95">
        <v>53</v>
      </c>
      <c r="L55" s="95">
        <v>52</v>
      </c>
      <c r="M55" s="95">
        <v>51</v>
      </c>
      <c r="N55" s="95">
        <v>51</v>
      </c>
      <c r="O55" s="95">
        <v>50</v>
      </c>
      <c r="P55" s="95">
        <v>50</v>
      </c>
      <c r="Q55" s="95">
        <v>49</v>
      </c>
      <c r="R55" s="95">
        <v>49</v>
      </c>
      <c r="S55" s="95">
        <v>48</v>
      </c>
      <c r="T55" s="95">
        <v>48</v>
      </c>
      <c r="U55" s="95">
        <v>48</v>
      </c>
      <c r="V55" s="95">
        <v>48</v>
      </c>
      <c r="W55" s="95">
        <v>48</v>
      </c>
      <c r="X55" s="95">
        <v>48</v>
      </c>
      <c r="Y55" s="95">
        <v>47</v>
      </c>
      <c r="Z55" s="95">
        <v>47</v>
      </c>
      <c r="AA55" s="95">
        <v>48</v>
      </c>
      <c r="AB55" s="95">
        <v>48</v>
      </c>
      <c r="AC55" s="95">
        <v>48</v>
      </c>
      <c r="AD55" s="95">
        <v>48</v>
      </c>
      <c r="AE55" s="95">
        <v>47</v>
      </c>
      <c r="AF55" s="95">
        <v>47</v>
      </c>
    </row>
    <row r="56" spans="2:32" ht="15" hidden="1" outlineLevel="1">
      <c r="B56" s="93">
        <v>2100</v>
      </c>
      <c r="C56" s="95">
        <v>76</v>
      </c>
      <c r="D56" s="95">
        <v>69</v>
      </c>
      <c r="E56" s="95">
        <v>64</v>
      </c>
      <c r="F56" s="95">
        <v>61</v>
      </c>
      <c r="G56" s="95">
        <v>58</v>
      </c>
      <c r="H56" s="95">
        <v>56</v>
      </c>
      <c r="I56" s="95">
        <v>55</v>
      </c>
      <c r="J56" s="95">
        <v>54</v>
      </c>
      <c r="K56" s="95">
        <v>53</v>
      </c>
      <c r="L56" s="95">
        <v>52</v>
      </c>
      <c r="M56" s="95">
        <v>51</v>
      </c>
      <c r="N56" s="95">
        <v>50</v>
      </c>
      <c r="O56" s="95">
        <v>50</v>
      </c>
      <c r="P56" s="95">
        <v>49</v>
      </c>
      <c r="Q56" s="95">
        <v>49</v>
      </c>
      <c r="R56" s="95">
        <v>48</v>
      </c>
      <c r="S56" s="95">
        <v>48</v>
      </c>
      <c r="T56" s="95">
        <v>48</v>
      </c>
      <c r="U56" s="95">
        <v>48</v>
      </c>
      <c r="V56" s="95">
        <v>47</v>
      </c>
      <c r="W56" s="95">
        <v>47</v>
      </c>
      <c r="X56" s="95">
        <v>47</v>
      </c>
      <c r="Y56" s="95">
        <v>47</v>
      </c>
      <c r="Z56" s="95">
        <v>47</v>
      </c>
      <c r="AA56" s="95">
        <v>47</v>
      </c>
      <c r="AB56" s="95">
        <v>47</v>
      </c>
      <c r="AC56" s="95">
        <v>47</v>
      </c>
      <c r="AD56" s="95">
        <v>47</v>
      </c>
      <c r="AE56" s="95">
        <v>47</v>
      </c>
      <c r="AF56" s="95">
        <v>46</v>
      </c>
    </row>
    <row r="57" spans="2:32" ht="15" hidden="1" outlineLevel="1">
      <c r="B57" s="93">
        <v>2200</v>
      </c>
      <c r="C57" s="95">
        <v>76</v>
      </c>
      <c r="D57" s="95">
        <v>69</v>
      </c>
      <c r="E57" s="95">
        <v>64</v>
      </c>
      <c r="F57" s="95">
        <v>60</v>
      </c>
      <c r="G57" s="95">
        <v>58</v>
      </c>
      <c r="H57" s="95">
        <v>56</v>
      </c>
      <c r="I57" s="95">
        <v>54</v>
      </c>
      <c r="J57" s="95">
        <v>53</v>
      </c>
      <c r="K57" s="95">
        <v>52</v>
      </c>
      <c r="L57" s="95">
        <v>51</v>
      </c>
      <c r="M57" s="95">
        <v>51</v>
      </c>
      <c r="N57" s="95">
        <v>50</v>
      </c>
      <c r="O57" s="95">
        <v>50</v>
      </c>
      <c r="P57" s="95">
        <v>49</v>
      </c>
      <c r="Q57" s="95">
        <v>49</v>
      </c>
      <c r="R57" s="95">
        <v>48</v>
      </c>
      <c r="S57" s="95">
        <v>48</v>
      </c>
      <c r="T57" s="95">
        <v>48</v>
      </c>
      <c r="U57" s="95">
        <v>47</v>
      </c>
      <c r="V57" s="95">
        <v>47</v>
      </c>
      <c r="W57" s="95">
        <v>47</v>
      </c>
      <c r="X57" s="95">
        <v>47</v>
      </c>
      <c r="Y57" s="95">
        <v>46</v>
      </c>
      <c r="Z57" s="95">
        <v>47</v>
      </c>
      <c r="AA57" s="95">
        <v>47</v>
      </c>
      <c r="AB57" s="95">
        <v>47</v>
      </c>
      <c r="AC57" s="95">
        <v>46</v>
      </c>
      <c r="AD57" s="95">
        <v>46</v>
      </c>
      <c r="AE57" s="95">
        <v>46</v>
      </c>
      <c r="AF57" s="95">
        <v>46</v>
      </c>
    </row>
    <row r="58" spans="2:32" ht="15" hidden="1" outlineLevel="1">
      <c r="B58" s="93">
        <v>2300</v>
      </c>
      <c r="C58" s="95">
        <v>74</v>
      </c>
      <c r="D58" s="95">
        <v>67</v>
      </c>
      <c r="E58" s="95">
        <v>63</v>
      </c>
      <c r="F58" s="95">
        <v>59</v>
      </c>
      <c r="G58" s="95">
        <v>57</v>
      </c>
      <c r="H58" s="95">
        <v>55</v>
      </c>
      <c r="I58" s="95">
        <v>54</v>
      </c>
      <c r="J58" s="95">
        <v>52</v>
      </c>
      <c r="K58" s="95">
        <v>51</v>
      </c>
      <c r="L58" s="95">
        <v>50</v>
      </c>
      <c r="M58" s="95">
        <v>50</v>
      </c>
      <c r="N58" s="95">
        <v>49</v>
      </c>
      <c r="O58" s="95">
        <v>49</v>
      </c>
      <c r="P58" s="95">
        <v>48</v>
      </c>
      <c r="Q58" s="95">
        <v>48</v>
      </c>
      <c r="R58" s="95">
        <v>47</v>
      </c>
      <c r="S58" s="95">
        <v>47</v>
      </c>
      <c r="T58" s="95">
        <v>47</v>
      </c>
      <c r="U58" s="95">
        <v>46</v>
      </c>
      <c r="V58" s="95">
        <v>46</v>
      </c>
      <c r="W58" s="95">
        <v>46</v>
      </c>
      <c r="X58" s="95">
        <v>46</v>
      </c>
      <c r="Y58" s="95">
        <v>46</v>
      </c>
      <c r="Z58" s="95">
        <v>46</v>
      </c>
      <c r="AA58" s="95">
        <v>46</v>
      </c>
      <c r="AB58" s="95">
        <v>46</v>
      </c>
      <c r="AC58" s="95">
        <v>46</v>
      </c>
      <c r="AD58" s="95">
        <v>45</v>
      </c>
      <c r="AE58" s="95">
        <v>45</v>
      </c>
      <c r="AF58" s="95">
        <v>45</v>
      </c>
    </row>
    <row r="59" spans="2:32" ht="15" hidden="1" outlineLevel="1">
      <c r="B59" s="93">
        <v>2400</v>
      </c>
      <c r="C59" s="95">
        <v>74</v>
      </c>
      <c r="D59" s="95">
        <v>67</v>
      </c>
      <c r="E59" s="95">
        <v>62</v>
      </c>
      <c r="F59" s="95">
        <v>59</v>
      </c>
      <c r="G59" s="95">
        <v>57</v>
      </c>
      <c r="H59" s="95">
        <v>55</v>
      </c>
      <c r="I59" s="95">
        <v>53</v>
      </c>
      <c r="J59" s="95">
        <v>52</v>
      </c>
      <c r="K59" s="95">
        <v>51</v>
      </c>
      <c r="L59" s="95">
        <v>50</v>
      </c>
      <c r="M59" s="95">
        <v>49</v>
      </c>
      <c r="N59" s="95">
        <v>49</v>
      </c>
      <c r="O59" s="95">
        <v>48</v>
      </c>
      <c r="P59" s="95">
        <v>48</v>
      </c>
      <c r="Q59" s="95">
        <v>47</v>
      </c>
      <c r="R59" s="95">
        <v>47</v>
      </c>
      <c r="S59" s="95">
        <v>47</v>
      </c>
      <c r="T59" s="95">
        <v>46</v>
      </c>
      <c r="U59" s="95">
        <v>46</v>
      </c>
      <c r="V59" s="95">
        <v>46</v>
      </c>
      <c r="W59" s="95">
        <v>46</v>
      </c>
      <c r="X59" s="95">
        <v>46</v>
      </c>
      <c r="Y59" s="95">
        <v>47</v>
      </c>
      <c r="Z59" s="95">
        <v>46</v>
      </c>
      <c r="AA59" s="95">
        <v>46</v>
      </c>
      <c r="AB59" s="95">
        <v>46</v>
      </c>
      <c r="AC59" s="95">
        <v>46</v>
      </c>
      <c r="AD59" s="95">
        <v>46</v>
      </c>
      <c r="AE59" s="95">
        <v>46</v>
      </c>
      <c r="AF59" s="95">
        <v>45</v>
      </c>
    </row>
    <row r="60" spans="2:32" ht="15" hidden="1" outlineLevel="1">
      <c r="B60" s="93">
        <v>2500</v>
      </c>
      <c r="C60" s="95">
        <v>73</v>
      </c>
      <c r="D60" s="95">
        <v>66</v>
      </c>
      <c r="E60" s="95">
        <v>62</v>
      </c>
      <c r="F60" s="95">
        <v>58</v>
      </c>
      <c r="G60" s="95">
        <v>56</v>
      </c>
      <c r="H60" s="95">
        <v>54</v>
      </c>
      <c r="I60" s="95">
        <v>52</v>
      </c>
      <c r="J60" s="95">
        <v>51</v>
      </c>
      <c r="K60" s="95">
        <v>50</v>
      </c>
      <c r="L60" s="95">
        <v>49</v>
      </c>
      <c r="M60" s="95">
        <v>49</v>
      </c>
      <c r="N60" s="95">
        <v>48</v>
      </c>
      <c r="O60" s="95">
        <v>48</v>
      </c>
      <c r="P60" s="95">
        <v>47</v>
      </c>
      <c r="Q60" s="95">
        <v>47</v>
      </c>
      <c r="R60" s="95">
        <v>46</v>
      </c>
      <c r="S60" s="95">
        <v>46</v>
      </c>
      <c r="T60" s="95">
        <v>46</v>
      </c>
      <c r="U60" s="95">
        <v>46</v>
      </c>
      <c r="V60" s="95">
        <v>45</v>
      </c>
      <c r="W60" s="95">
        <v>45</v>
      </c>
      <c r="X60" s="95">
        <v>45</v>
      </c>
      <c r="Y60" s="95">
        <v>46</v>
      </c>
      <c r="Z60" s="95">
        <v>46</v>
      </c>
      <c r="AA60" s="95">
        <v>45</v>
      </c>
      <c r="AB60" s="95">
        <v>45</v>
      </c>
      <c r="AC60" s="95">
        <v>45</v>
      </c>
      <c r="AD60" s="95">
        <v>45</v>
      </c>
      <c r="AE60" s="95">
        <v>45</v>
      </c>
      <c r="AF60" s="95">
        <v>45</v>
      </c>
    </row>
    <row r="61" spans="2:32" ht="15" hidden="1" outlineLevel="1">
      <c r="B61" s="93">
        <v>2600</v>
      </c>
      <c r="C61" s="95">
        <v>74</v>
      </c>
      <c r="D61" s="95">
        <v>67</v>
      </c>
      <c r="E61" s="95">
        <v>62</v>
      </c>
      <c r="F61" s="95">
        <v>59</v>
      </c>
      <c r="G61" s="95">
        <v>57</v>
      </c>
      <c r="H61" s="95">
        <v>55</v>
      </c>
      <c r="I61" s="95">
        <v>53</v>
      </c>
      <c r="J61" s="95">
        <v>52</v>
      </c>
      <c r="K61" s="95">
        <v>51</v>
      </c>
      <c r="L61" s="95">
        <v>50</v>
      </c>
      <c r="M61" s="95">
        <v>49</v>
      </c>
      <c r="N61" s="95">
        <v>49</v>
      </c>
      <c r="O61" s="95">
        <v>48</v>
      </c>
      <c r="P61" s="95">
        <v>48</v>
      </c>
      <c r="Q61" s="95">
        <v>47</v>
      </c>
      <c r="R61" s="95">
        <v>47</v>
      </c>
      <c r="S61" s="95">
        <v>46</v>
      </c>
      <c r="T61" s="95">
        <v>46</v>
      </c>
      <c r="U61" s="95">
        <v>46</v>
      </c>
      <c r="V61" s="95">
        <v>46</v>
      </c>
      <c r="W61" s="95">
        <v>45</v>
      </c>
      <c r="X61" s="95">
        <v>46</v>
      </c>
      <c r="Y61" s="95">
        <v>46</v>
      </c>
      <c r="Z61" s="95">
        <v>45</v>
      </c>
      <c r="AA61" s="95">
        <v>45</v>
      </c>
      <c r="AB61" s="95">
        <v>45</v>
      </c>
      <c r="AC61" s="95">
        <v>45</v>
      </c>
      <c r="AD61" s="95">
        <v>45</v>
      </c>
      <c r="AE61" s="95">
        <v>45</v>
      </c>
      <c r="AF61" s="95">
        <v>44</v>
      </c>
    </row>
    <row r="62" spans="2:32" ht="15" hidden="1" outlineLevel="1">
      <c r="B62" s="93">
        <v>2700</v>
      </c>
      <c r="C62" s="95">
        <v>74</v>
      </c>
      <c r="D62" s="95">
        <v>67</v>
      </c>
      <c r="E62" s="95">
        <v>62</v>
      </c>
      <c r="F62" s="95">
        <v>59</v>
      </c>
      <c r="G62" s="95">
        <v>56</v>
      </c>
      <c r="H62" s="95">
        <v>54</v>
      </c>
      <c r="I62" s="95">
        <v>53</v>
      </c>
      <c r="J62" s="95">
        <v>52</v>
      </c>
      <c r="K62" s="95">
        <v>51</v>
      </c>
      <c r="L62" s="95">
        <v>50</v>
      </c>
      <c r="M62" s="95">
        <v>49</v>
      </c>
      <c r="N62" s="95">
        <v>48</v>
      </c>
      <c r="O62" s="95">
        <v>48</v>
      </c>
      <c r="P62" s="95">
        <v>47</v>
      </c>
      <c r="Q62" s="95">
        <v>47</v>
      </c>
      <c r="R62" s="95">
        <v>46</v>
      </c>
      <c r="S62" s="95">
        <v>46</v>
      </c>
      <c r="T62" s="95">
        <v>46</v>
      </c>
      <c r="U62" s="95">
        <v>46</v>
      </c>
      <c r="V62" s="95">
        <v>45</v>
      </c>
      <c r="W62" s="95">
        <v>45</v>
      </c>
      <c r="X62" s="95">
        <v>46</v>
      </c>
      <c r="Y62" s="95">
        <v>45</v>
      </c>
      <c r="Z62" s="95">
        <v>45</v>
      </c>
      <c r="AA62" s="95">
        <v>45</v>
      </c>
      <c r="AB62" s="95">
        <v>45</v>
      </c>
      <c r="AC62" s="95">
        <v>45</v>
      </c>
      <c r="AD62" s="95">
        <v>45</v>
      </c>
      <c r="AE62" s="95">
        <v>44</v>
      </c>
      <c r="AF62" s="95">
        <v>45</v>
      </c>
    </row>
    <row r="63" spans="2:32" ht="15" hidden="1" outlineLevel="1">
      <c r="B63" s="93">
        <v>2800</v>
      </c>
      <c r="C63" s="95">
        <v>73</v>
      </c>
      <c r="D63" s="95">
        <v>66</v>
      </c>
      <c r="E63" s="95">
        <v>61</v>
      </c>
      <c r="F63" s="95">
        <v>58</v>
      </c>
      <c r="G63" s="95">
        <v>56</v>
      </c>
      <c r="H63" s="95">
        <v>54</v>
      </c>
      <c r="I63" s="95">
        <v>52</v>
      </c>
      <c r="J63" s="95">
        <v>51</v>
      </c>
      <c r="K63" s="95">
        <v>50</v>
      </c>
      <c r="L63" s="95">
        <v>49</v>
      </c>
      <c r="M63" s="95">
        <v>48</v>
      </c>
      <c r="N63" s="95">
        <v>48</v>
      </c>
      <c r="O63" s="95">
        <v>47</v>
      </c>
      <c r="P63" s="95">
        <v>47</v>
      </c>
      <c r="Q63" s="95">
        <v>46</v>
      </c>
      <c r="R63" s="95">
        <v>46</v>
      </c>
      <c r="S63" s="95">
        <v>46</v>
      </c>
      <c r="T63" s="95">
        <v>45</v>
      </c>
      <c r="U63" s="95">
        <v>45</v>
      </c>
      <c r="V63" s="95">
        <v>45</v>
      </c>
      <c r="W63" s="95">
        <v>45</v>
      </c>
      <c r="X63" s="95">
        <v>45</v>
      </c>
      <c r="Y63" s="95">
        <v>45</v>
      </c>
      <c r="Z63" s="95">
        <v>45</v>
      </c>
      <c r="AA63" s="95">
        <v>44</v>
      </c>
      <c r="AB63" s="95">
        <v>44</v>
      </c>
      <c r="AC63" s="95">
        <v>44</v>
      </c>
      <c r="AD63" s="95">
        <v>44</v>
      </c>
      <c r="AE63" s="95">
        <v>44</v>
      </c>
      <c r="AF63" s="95">
        <v>44</v>
      </c>
    </row>
    <row r="64" spans="2:32" ht="15" hidden="1" outlineLevel="1">
      <c r="B64" s="93">
        <v>2900</v>
      </c>
      <c r="C64" s="95">
        <v>72</v>
      </c>
      <c r="D64" s="95">
        <v>65</v>
      </c>
      <c r="E64" s="95">
        <v>61</v>
      </c>
      <c r="F64" s="95">
        <v>58</v>
      </c>
      <c r="G64" s="95">
        <v>55</v>
      </c>
      <c r="H64" s="95">
        <v>53</v>
      </c>
      <c r="I64" s="95">
        <v>52</v>
      </c>
      <c r="J64" s="95">
        <v>51</v>
      </c>
      <c r="K64" s="95">
        <v>50</v>
      </c>
      <c r="L64" s="95">
        <v>49</v>
      </c>
      <c r="M64" s="95">
        <v>48</v>
      </c>
      <c r="N64" s="95">
        <v>47</v>
      </c>
      <c r="O64" s="95">
        <v>47</v>
      </c>
      <c r="P64" s="95">
        <v>47</v>
      </c>
      <c r="Q64" s="95">
        <v>46</v>
      </c>
      <c r="R64" s="95">
        <v>46</v>
      </c>
      <c r="S64" s="95">
        <v>45</v>
      </c>
      <c r="T64" s="95">
        <v>45</v>
      </c>
      <c r="U64" s="95">
        <v>45</v>
      </c>
      <c r="V64" s="95">
        <v>45</v>
      </c>
      <c r="W64" s="95">
        <v>48</v>
      </c>
      <c r="X64" s="95">
        <v>47</v>
      </c>
      <c r="Y64" s="95">
        <v>47</v>
      </c>
      <c r="Z64" s="95">
        <v>47</v>
      </c>
      <c r="AA64" s="95">
        <v>47</v>
      </c>
      <c r="AB64" s="95">
        <v>47</v>
      </c>
      <c r="AC64" s="95">
        <v>46</v>
      </c>
      <c r="AD64" s="95">
        <v>46</v>
      </c>
      <c r="AE64" s="95">
        <v>47</v>
      </c>
      <c r="AF64" s="95">
        <v>46</v>
      </c>
    </row>
    <row r="65" spans="2:52" ht="15" hidden="1" outlineLevel="1">
      <c r="B65" s="93">
        <v>3000</v>
      </c>
      <c r="C65" s="95">
        <v>71</v>
      </c>
      <c r="D65" s="95">
        <v>65</v>
      </c>
      <c r="E65" s="95">
        <v>60</v>
      </c>
      <c r="F65" s="95">
        <v>57</v>
      </c>
      <c r="G65" s="95">
        <v>55</v>
      </c>
      <c r="H65" s="95">
        <v>53</v>
      </c>
      <c r="I65" s="95">
        <v>51</v>
      </c>
      <c r="J65" s="95">
        <v>50</v>
      </c>
      <c r="K65" s="95">
        <v>49</v>
      </c>
      <c r="L65" s="95">
        <v>48</v>
      </c>
      <c r="M65" s="95">
        <v>48</v>
      </c>
      <c r="N65" s="95">
        <v>47</v>
      </c>
      <c r="O65" s="95">
        <v>46</v>
      </c>
      <c r="P65" s="95">
        <v>46</v>
      </c>
      <c r="Q65" s="95">
        <v>46</v>
      </c>
      <c r="R65" s="95">
        <v>45</v>
      </c>
      <c r="S65" s="95">
        <v>45</v>
      </c>
      <c r="T65" s="95">
        <v>45</v>
      </c>
      <c r="U65" s="95">
        <v>44</v>
      </c>
      <c r="V65" s="95">
        <v>44</v>
      </c>
      <c r="W65" s="95">
        <v>47</v>
      </c>
      <c r="X65" s="95">
        <v>47</v>
      </c>
      <c r="Y65" s="95">
        <v>47</v>
      </c>
      <c r="Z65" s="95">
        <v>46</v>
      </c>
      <c r="AA65" s="95">
        <v>46</v>
      </c>
      <c r="AB65" s="95">
        <v>46</v>
      </c>
      <c r="AC65" s="95">
        <v>46</v>
      </c>
      <c r="AD65" s="95">
        <v>46</v>
      </c>
      <c r="AE65" s="95">
        <v>46</v>
      </c>
      <c r="AF65" s="95">
        <v>46</v>
      </c>
    </row>
    <row r="66" spans="2:52" collapsed="1"/>
    <row r="67" spans="2:52" ht="15.75">
      <c r="B67" s="91" t="s">
        <v>31</v>
      </c>
      <c r="C67" s="92"/>
      <c r="E67" s="94">
        <v>0</v>
      </c>
    </row>
    <row r="69" spans="2:52" ht="15">
      <c r="B69" t="s">
        <v>0</v>
      </c>
      <c r="C69" s="93">
        <v>400</v>
      </c>
      <c r="D69" s="93">
        <v>500</v>
      </c>
      <c r="E69" s="93">
        <v>600</v>
      </c>
      <c r="F69" s="93">
        <v>700</v>
      </c>
      <c r="G69" s="93">
        <v>800</v>
      </c>
      <c r="H69" s="93">
        <v>900</v>
      </c>
      <c r="I69" s="93">
        <v>1000</v>
      </c>
      <c r="J69" s="93">
        <v>1100</v>
      </c>
      <c r="K69" s="93">
        <v>1200</v>
      </c>
      <c r="L69" s="93">
        <v>1300</v>
      </c>
      <c r="M69" s="93">
        <v>1400</v>
      </c>
      <c r="N69" s="93">
        <f>CHOOSE($AF$3,1500,1500,1500,1500,1500,1500,1500,"")</f>
        <v>1500</v>
      </c>
      <c r="O69" s="93">
        <f>CHOOSE($AF$3,1600,1600,1600,1600,1600,"","","")</f>
        <v>1600</v>
      </c>
      <c r="P69" s="93">
        <f>CHOOSE($AF$3,1700,1700,1700,1700,1700,"","","")</f>
        <v>1700</v>
      </c>
      <c r="Q69" s="93">
        <f>CHOOSE($AF$3,1800,1800,1800,1800,"","","","")</f>
        <v>1800</v>
      </c>
      <c r="R69" s="93">
        <f>CHOOSE($AF$3,1900,1900,1900,"","","","","")</f>
        <v>1900</v>
      </c>
      <c r="S69" s="93">
        <f>CHOOSE($AF$3,2000,2000,2000,"","","","","")</f>
        <v>2000</v>
      </c>
      <c r="T69" s="93">
        <f>CHOOSE($AF$3,2100,2100,"","","","","","")</f>
        <v>2100</v>
      </c>
      <c r="U69" s="93">
        <f>CHOOSE($AF$3,2200,"","","","","","","")</f>
        <v>2200</v>
      </c>
      <c r="AG69" t="s">
        <v>0</v>
      </c>
      <c r="AH69" s="93">
        <f>C69</f>
        <v>400</v>
      </c>
      <c r="AI69" s="93">
        <f t="shared" ref="AI69:AZ69" si="0">D69</f>
        <v>500</v>
      </c>
      <c r="AJ69" s="93">
        <f t="shared" si="0"/>
        <v>600</v>
      </c>
      <c r="AK69" s="93">
        <f t="shared" si="0"/>
        <v>700</v>
      </c>
      <c r="AL69" s="93">
        <f t="shared" si="0"/>
        <v>800</v>
      </c>
      <c r="AM69" s="93">
        <f t="shared" si="0"/>
        <v>900</v>
      </c>
      <c r="AN69" s="93">
        <f t="shared" si="0"/>
        <v>1000</v>
      </c>
      <c r="AO69" s="93">
        <f t="shared" si="0"/>
        <v>1100</v>
      </c>
      <c r="AP69" s="93">
        <f t="shared" si="0"/>
        <v>1200</v>
      </c>
      <c r="AQ69" s="93">
        <f t="shared" si="0"/>
        <v>1300</v>
      </c>
      <c r="AR69" s="93">
        <f t="shared" si="0"/>
        <v>1400</v>
      </c>
      <c r="AS69" s="93">
        <f t="shared" si="0"/>
        <v>1500</v>
      </c>
      <c r="AT69" s="93">
        <f t="shared" si="0"/>
        <v>1600</v>
      </c>
      <c r="AU69" s="93">
        <f t="shared" si="0"/>
        <v>1700</v>
      </c>
      <c r="AV69" s="93">
        <f t="shared" si="0"/>
        <v>1800</v>
      </c>
      <c r="AW69" s="93">
        <f t="shared" si="0"/>
        <v>1900</v>
      </c>
      <c r="AX69" s="93">
        <f t="shared" si="0"/>
        <v>2000</v>
      </c>
      <c r="AY69" s="93">
        <f t="shared" si="0"/>
        <v>2100</v>
      </c>
      <c r="AZ69" s="93">
        <f t="shared" si="0"/>
        <v>2200</v>
      </c>
    </row>
    <row r="70" spans="2:52" ht="15">
      <c r="B70" s="93">
        <v>400</v>
      </c>
      <c r="C70" s="95">
        <f>IF(C$69="","",C39*(1+$E$67))</f>
        <v>164</v>
      </c>
      <c r="D70" s="95">
        <f t="shared" ref="D70:U70" si="1">IF(D$69="","",D39*(1+$E$67))</f>
        <v>147</v>
      </c>
      <c r="E70" s="95">
        <f t="shared" si="1"/>
        <v>136</v>
      </c>
      <c r="F70" s="95">
        <f t="shared" si="1"/>
        <v>129</v>
      </c>
      <c r="G70" s="95">
        <f t="shared" si="1"/>
        <v>123</v>
      </c>
      <c r="H70" s="95">
        <f t="shared" si="1"/>
        <v>118</v>
      </c>
      <c r="I70" s="95">
        <f t="shared" si="1"/>
        <v>115</v>
      </c>
      <c r="J70" s="95">
        <f t="shared" si="1"/>
        <v>112</v>
      </c>
      <c r="K70" s="95">
        <f t="shared" si="1"/>
        <v>110</v>
      </c>
      <c r="L70" s="95">
        <f t="shared" si="1"/>
        <v>108</v>
      </c>
      <c r="M70" s="95">
        <f t="shared" si="1"/>
        <v>106</v>
      </c>
      <c r="N70" s="95">
        <f t="shared" si="1"/>
        <v>105</v>
      </c>
      <c r="O70" s="95">
        <f t="shared" si="1"/>
        <v>105</v>
      </c>
      <c r="P70" s="95">
        <f t="shared" si="1"/>
        <v>103</v>
      </c>
      <c r="Q70" s="95">
        <f t="shared" si="1"/>
        <v>102</v>
      </c>
      <c r="R70" s="95">
        <f t="shared" si="1"/>
        <v>101</v>
      </c>
      <c r="S70" s="95">
        <f t="shared" si="1"/>
        <v>100</v>
      </c>
      <c r="T70" s="95">
        <f t="shared" si="1"/>
        <v>100</v>
      </c>
      <c r="U70" s="95">
        <f t="shared" si="1"/>
        <v>99</v>
      </c>
      <c r="AG70" s="93">
        <v>400</v>
      </c>
      <c r="AH70" s="95">
        <f>IF(C$70="","",ROUND(C70*(C$69*$B70/1000000),0))</f>
        <v>26</v>
      </c>
      <c r="AI70" s="95">
        <f t="shared" ref="AI70:AZ70" si="2">IF(D$70="","",ROUND(D70*(D$69*$B70/1000000),0))</f>
        <v>29</v>
      </c>
      <c r="AJ70" s="95">
        <f t="shared" si="2"/>
        <v>33</v>
      </c>
      <c r="AK70" s="95">
        <f t="shared" si="2"/>
        <v>36</v>
      </c>
      <c r="AL70" s="95">
        <f t="shared" si="2"/>
        <v>39</v>
      </c>
      <c r="AM70" s="95">
        <f t="shared" si="2"/>
        <v>42</v>
      </c>
      <c r="AN70" s="95">
        <f t="shared" si="2"/>
        <v>46</v>
      </c>
      <c r="AO70" s="95">
        <f t="shared" si="2"/>
        <v>49</v>
      </c>
      <c r="AP70" s="95">
        <f t="shared" si="2"/>
        <v>53</v>
      </c>
      <c r="AQ70" s="95">
        <f t="shared" si="2"/>
        <v>56</v>
      </c>
      <c r="AR70" s="95">
        <f t="shared" si="2"/>
        <v>59</v>
      </c>
      <c r="AS70" s="95">
        <f t="shared" si="2"/>
        <v>63</v>
      </c>
      <c r="AT70" s="95">
        <f t="shared" si="2"/>
        <v>67</v>
      </c>
      <c r="AU70" s="95">
        <f t="shared" si="2"/>
        <v>70</v>
      </c>
      <c r="AV70" s="95">
        <f t="shared" si="2"/>
        <v>73</v>
      </c>
      <c r="AW70" s="95">
        <f t="shared" si="2"/>
        <v>77</v>
      </c>
      <c r="AX70" s="95">
        <f t="shared" si="2"/>
        <v>80</v>
      </c>
      <c r="AY70" s="95">
        <f t="shared" si="2"/>
        <v>84</v>
      </c>
      <c r="AZ70" s="95">
        <f t="shared" si="2"/>
        <v>87</v>
      </c>
    </row>
    <row r="71" spans="2:52" ht="15">
      <c r="B71" s="93">
        <v>500</v>
      </c>
      <c r="C71" s="95">
        <f t="shared" ref="C71:U71" si="3">IF(C$69="","",C40*(1+$E$67))</f>
        <v>141</v>
      </c>
      <c r="D71" s="95">
        <f t="shared" si="3"/>
        <v>126</v>
      </c>
      <c r="E71" s="95">
        <f t="shared" si="3"/>
        <v>117</v>
      </c>
      <c r="F71" s="95">
        <f t="shared" si="3"/>
        <v>110</v>
      </c>
      <c r="G71" s="95">
        <f t="shared" si="3"/>
        <v>105</v>
      </c>
      <c r="H71" s="95">
        <f t="shared" si="3"/>
        <v>101</v>
      </c>
      <c r="I71" s="95">
        <f t="shared" si="3"/>
        <v>98</v>
      </c>
      <c r="J71" s="95">
        <f t="shared" si="3"/>
        <v>96</v>
      </c>
      <c r="K71" s="95">
        <f t="shared" si="3"/>
        <v>95</v>
      </c>
      <c r="L71" s="95">
        <f t="shared" si="3"/>
        <v>93</v>
      </c>
      <c r="M71" s="95">
        <f t="shared" si="3"/>
        <v>91</v>
      </c>
      <c r="N71" s="95">
        <f t="shared" si="3"/>
        <v>90</v>
      </c>
      <c r="O71" s="95">
        <f t="shared" si="3"/>
        <v>90</v>
      </c>
      <c r="P71" s="95">
        <f t="shared" si="3"/>
        <v>88</v>
      </c>
      <c r="Q71" s="95">
        <f t="shared" si="3"/>
        <v>87</v>
      </c>
      <c r="R71" s="95">
        <f t="shared" si="3"/>
        <v>87</v>
      </c>
      <c r="S71" s="95">
        <f t="shared" si="3"/>
        <v>86</v>
      </c>
      <c r="T71" s="95">
        <f t="shared" si="3"/>
        <v>86</v>
      </c>
      <c r="U71" s="95">
        <f t="shared" si="3"/>
        <v>85</v>
      </c>
      <c r="AG71" s="93">
        <v>500</v>
      </c>
      <c r="AH71" s="95">
        <f t="shared" ref="AH71:AH96" si="4">IF(C$70="","",ROUND(C71*(C$69*$B71/1000000),0))</f>
        <v>28</v>
      </c>
      <c r="AI71" s="95">
        <f t="shared" ref="AI71:AI96" si="5">IF(D$70="","",ROUND(D71*(D$69*$B71/1000000),0))</f>
        <v>32</v>
      </c>
      <c r="AJ71" s="95">
        <f t="shared" ref="AJ71:AJ96" si="6">IF(E$70="","",ROUND(E71*(E$69*$B71/1000000),0))</f>
        <v>35</v>
      </c>
      <c r="AK71" s="95">
        <f t="shared" ref="AK71:AK96" si="7">IF(F$70="","",ROUND(F71*(F$69*$B71/1000000),0))</f>
        <v>39</v>
      </c>
      <c r="AL71" s="95">
        <f t="shared" ref="AL71:AL96" si="8">IF(G$70="","",ROUND(G71*(G$69*$B71/1000000),0))</f>
        <v>42</v>
      </c>
      <c r="AM71" s="95">
        <f t="shared" ref="AM71:AM96" si="9">IF(H$70="","",ROUND(H71*(H$69*$B71/1000000),0))</f>
        <v>45</v>
      </c>
      <c r="AN71" s="95">
        <f t="shared" ref="AN71:AN96" si="10">IF(I$70="","",ROUND(I71*(I$69*$B71/1000000),0))</f>
        <v>49</v>
      </c>
      <c r="AO71" s="95">
        <f t="shared" ref="AO71:AO96" si="11">IF(J$70="","",ROUND(J71*(J$69*$B71/1000000),0))</f>
        <v>53</v>
      </c>
      <c r="AP71" s="95">
        <f t="shared" ref="AP71:AP96" si="12">IF(K$70="","",ROUND(K71*(K$69*$B71/1000000),0))</f>
        <v>57</v>
      </c>
      <c r="AQ71" s="95">
        <f t="shared" ref="AQ71:AQ96" si="13">IF(L$70="","",ROUND(L71*(L$69*$B71/1000000),0))</f>
        <v>60</v>
      </c>
      <c r="AR71" s="95">
        <f t="shared" ref="AR71:AR96" si="14">IF(M$70="","",ROUND(M71*(M$69*$B71/1000000),0))</f>
        <v>64</v>
      </c>
      <c r="AS71" s="95">
        <f t="shared" ref="AS71:AS96" si="15">IF(N$70="","",ROUND(N71*(N$69*$B71/1000000),0))</f>
        <v>68</v>
      </c>
      <c r="AT71" s="95">
        <f t="shared" ref="AT71:AT96" si="16">IF(O$70="","",ROUND(O71*(O$69*$B71/1000000),0))</f>
        <v>72</v>
      </c>
      <c r="AU71" s="95">
        <f t="shared" ref="AU71:AU96" si="17">IF(P$70="","",ROUND(P71*(P$69*$B71/1000000),0))</f>
        <v>75</v>
      </c>
      <c r="AV71" s="95">
        <f t="shared" ref="AV71:AV96" si="18">IF(Q$70="","",ROUND(Q71*(Q$69*$B71/1000000),0))</f>
        <v>78</v>
      </c>
      <c r="AW71" s="95">
        <f t="shared" ref="AW71:AW96" si="19">IF(R$70="","",ROUND(R71*(R$69*$B71/1000000),0))</f>
        <v>83</v>
      </c>
      <c r="AX71" s="95">
        <f t="shared" ref="AX71:AX96" si="20">IF(S$70="","",ROUND(S71*(S$69*$B71/1000000),0))</f>
        <v>86</v>
      </c>
      <c r="AY71" s="95">
        <f t="shared" ref="AY71:AY96" si="21">IF(T$70="","",ROUND(T71*(T$69*$B71/1000000),0))</f>
        <v>90</v>
      </c>
      <c r="AZ71" s="95">
        <f t="shared" ref="AZ71:AZ96" si="22">IF(U$70="","",ROUND(U71*(U$69*$B71/1000000),0))</f>
        <v>94</v>
      </c>
    </row>
    <row r="72" spans="2:52" ht="15">
      <c r="B72" s="93">
        <v>600</v>
      </c>
      <c r="C72" s="95">
        <f t="shared" ref="C72:U72" si="23">IF(C$69="","",C41*(1+$E$67))</f>
        <v>127</v>
      </c>
      <c r="D72" s="95">
        <f t="shared" si="23"/>
        <v>115</v>
      </c>
      <c r="E72" s="95">
        <f t="shared" si="23"/>
        <v>106</v>
      </c>
      <c r="F72" s="95">
        <f t="shared" si="23"/>
        <v>100</v>
      </c>
      <c r="G72" s="95">
        <f t="shared" si="23"/>
        <v>96</v>
      </c>
      <c r="H72" s="95">
        <f t="shared" si="23"/>
        <v>92</v>
      </c>
      <c r="I72" s="95">
        <f t="shared" si="23"/>
        <v>90</v>
      </c>
      <c r="J72" s="95">
        <f t="shared" si="23"/>
        <v>87</v>
      </c>
      <c r="K72" s="95">
        <f t="shared" si="23"/>
        <v>86</v>
      </c>
      <c r="L72" s="95">
        <f t="shared" si="23"/>
        <v>85</v>
      </c>
      <c r="M72" s="95">
        <f t="shared" si="23"/>
        <v>83</v>
      </c>
      <c r="N72" s="95">
        <f t="shared" si="23"/>
        <v>82</v>
      </c>
      <c r="O72" s="95">
        <f t="shared" si="23"/>
        <v>82</v>
      </c>
      <c r="P72" s="95">
        <f t="shared" si="23"/>
        <v>81</v>
      </c>
      <c r="Q72" s="95">
        <f t="shared" si="23"/>
        <v>80</v>
      </c>
      <c r="R72" s="95">
        <f t="shared" si="23"/>
        <v>79</v>
      </c>
      <c r="S72" s="95">
        <f t="shared" si="23"/>
        <v>78</v>
      </c>
      <c r="T72" s="95">
        <f t="shared" si="23"/>
        <v>78</v>
      </c>
      <c r="U72" s="95">
        <f t="shared" si="23"/>
        <v>78</v>
      </c>
      <c r="AG72" s="93">
        <v>600</v>
      </c>
      <c r="AH72" s="95">
        <f t="shared" si="4"/>
        <v>30</v>
      </c>
      <c r="AI72" s="95">
        <f t="shared" si="5"/>
        <v>35</v>
      </c>
      <c r="AJ72" s="95">
        <f t="shared" si="6"/>
        <v>38</v>
      </c>
      <c r="AK72" s="95">
        <f t="shared" si="7"/>
        <v>42</v>
      </c>
      <c r="AL72" s="95">
        <f t="shared" si="8"/>
        <v>46</v>
      </c>
      <c r="AM72" s="95">
        <f t="shared" si="9"/>
        <v>50</v>
      </c>
      <c r="AN72" s="95">
        <f t="shared" si="10"/>
        <v>54</v>
      </c>
      <c r="AO72" s="95">
        <f t="shared" si="11"/>
        <v>57</v>
      </c>
      <c r="AP72" s="95">
        <f t="shared" si="12"/>
        <v>62</v>
      </c>
      <c r="AQ72" s="95">
        <f t="shared" si="13"/>
        <v>66</v>
      </c>
      <c r="AR72" s="95">
        <f t="shared" si="14"/>
        <v>70</v>
      </c>
      <c r="AS72" s="95">
        <f t="shared" si="15"/>
        <v>74</v>
      </c>
      <c r="AT72" s="95">
        <f t="shared" si="16"/>
        <v>79</v>
      </c>
      <c r="AU72" s="95">
        <f t="shared" si="17"/>
        <v>83</v>
      </c>
      <c r="AV72" s="95">
        <f t="shared" si="18"/>
        <v>86</v>
      </c>
      <c r="AW72" s="95">
        <f t="shared" si="19"/>
        <v>90</v>
      </c>
      <c r="AX72" s="95">
        <f t="shared" si="20"/>
        <v>94</v>
      </c>
      <c r="AY72" s="95">
        <f t="shared" si="21"/>
        <v>98</v>
      </c>
      <c r="AZ72" s="95">
        <f t="shared" si="22"/>
        <v>103</v>
      </c>
    </row>
    <row r="73" spans="2:52" ht="15">
      <c r="B73" s="93">
        <v>700</v>
      </c>
      <c r="C73" s="95">
        <f t="shared" ref="C73:U73" si="24">IF(C$69="","",C42*(1+$E$67))</f>
        <v>116</v>
      </c>
      <c r="D73" s="95">
        <f t="shared" si="24"/>
        <v>105</v>
      </c>
      <c r="E73" s="95">
        <f t="shared" si="24"/>
        <v>97</v>
      </c>
      <c r="F73" s="95">
        <f t="shared" si="24"/>
        <v>91</v>
      </c>
      <c r="G73" s="95">
        <f t="shared" si="24"/>
        <v>87</v>
      </c>
      <c r="H73" s="95">
        <f t="shared" si="24"/>
        <v>84</v>
      </c>
      <c r="I73" s="95">
        <f t="shared" si="24"/>
        <v>82</v>
      </c>
      <c r="J73" s="95">
        <f t="shared" si="24"/>
        <v>79</v>
      </c>
      <c r="K73" s="95">
        <f t="shared" si="24"/>
        <v>79</v>
      </c>
      <c r="L73" s="95">
        <f t="shared" si="24"/>
        <v>77</v>
      </c>
      <c r="M73" s="95">
        <f t="shared" si="24"/>
        <v>76</v>
      </c>
      <c r="N73" s="95">
        <f t="shared" si="24"/>
        <v>75</v>
      </c>
      <c r="O73" s="95">
        <f t="shared" si="24"/>
        <v>74</v>
      </c>
      <c r="P73" s="95">
        <f t="shared" si="24"/>
        <v>73</v>
      </c>
      <c r="Q73" s="95">
        <f t="shared" si="24"/>
        <v>73</v>
      </c>
      <c r="R73" s="95">
        <f t="shared" si="24"/>
        <v>72</v>
      </c>
      <c r="S73" s="95">
        <f t="shared" si="24"/>
        <v>71</v>
      </c>
      <c r="T73" s="95">
        <f t="shared" si="24"/>
        <v>71</v>
      </c>
      <c r="U73" s="95">
        <f t="shared" si="24"/>
        <v>71</v>
      </c>
      <c r="AG73" s="93">
        <v>700</v>
      </c>
      <c r="AH73" s="95">
        <f t="shared" si="4"/>
        <v>32</v>
      </c>
      <c r="AI73" s="95">
        <f t="shared" si="5"/>
        <v>37</v>
      </c>
      <c r="AJ73" s="95">
        <f t="shared" si="6"/>
        <v>41</v>
      </c>
      <c r="AK73" s="95">
        <f t="shared" si="7"/>
        <v>45</v>
      </c>
      <c r="AL73" s="95">
        <f t="shared" si="8"/>
        <v>49</v>
      </c>
      <c r="AM73" s="95">
        <f t="shared" si="9"/>
        <v>53</v>
      </c>
      <c r="AN73" s="95">
        <f t="shared" si="10"/>
        <v>57</v>
      </c>
      <c r="AO73" s="95">
        <f t="shared" si="11"/>
        <v>61</v>
      </c>
      <c r="AP73" s="95">
        <f t="shared" si="12"/>
        <v>66</v>
      </c>
      <c r="AQ73" s="95">
        <f t="shared" si="13"/>
        <v>70</v>
      </c>
      <c r="AR73" s="95">
        <f t="shared" si="14"/>
        <v>74</v>
      </c>
      <c r="AS73" s="95">
        <f t="shared" si="15"/>
        <v>79</v>
      </c>
      <c r="AT73" s="95">
        <f t="shared" si="16"/>
        <v>83</v>
      </c>
      <c r="AU73" s="95">
        <f t="shared" si="17"/>
        <v>87</v>
      </c>
      <c r="AV73" s="95">
        <f t="shared" si="18"/>
        <v>92</v>
      </c>
      <c r="AW73" s="95">
        <f t="shared" si="19"/>
        <v>96</v>
      </c>
      <c r="AX73" s="95">
        <f t="shared" si="20"/>
        <v>99</v>
      </c>
      <c r="AY73" s="95">
        <f t="shared" si="21"/>
        <v>104</v>
      </c>
      <c r="AZ73" s="95">
        <f t="shared" si="22"/>
        <v>109</v>
      </c>
    </row>
    <row r="74" spans="2:52" ht="15">
      <c r="B74" s="93">
        <v>800</v>
      </c>
      <c r="C74" s="95">
        <f t="shared" ref="C74:U74" si="25">IF(C$69="","",C43*(1+$E$67))</f>
        <v>109</v>
      </c>
      <c r="D74" s="95">
        <f t="shared" si="25"/>
        <v>98</v>
      </c>
      <c r="E74" s="95">
        <f t="shared" si="25"/>
        <v>91</v>
      </c>
      <c r="F74" s="95">
        <f t="shared" si="25"/>
        <v>86</v>
      </c>
      <c r="G74" s="95">
        <f t="shared" si="25"/>
        <v>82</v>
      </c>
      <c r="H74" s="95">
        <f t="shared" si="25"/>
        <v>79</v>
      </c>
      <c r="I74" s="95">
        <f t="shared" si="25"/>
        <v>77</v>
      </c>
      <c r="J74" s="95">
        <f t="shared" si="25"/>
        <v>75</v>
      </c>
      <c r="K74" s="95">
        <f t="shared" si="25"/>
        <v>74</v>
      </c>
      <c r="L74" s="95">
        <f t="shared" si="25"/>
        <v>73</v>
      </c>
      <c r="M74" s="95">
        <f t="shared" si="25"/>
        <v>71</v>
      </c>
      <c r="N74" s="95">
        <f t="shared" si="25"/>
        <v>70</v>
      </c>
      <c r="O74" s="95">
        <f t="shared" si="25"/>
        <v>70</v>
      </c>
      <c r="P74" s="95">
        <f t="shared" si="25"/>
        <v>69</v>
      </c>
      <c r="Q74" s="95">
        <f t="shared" si="25"/>
        <v>69</v>
      </c>
      <c r="R74" s="95">
        <f t="shared" si="25"/>
        <v>68</v>
      </c>
      <c r="S74" s="95">
        <f t="shared" si="25"/>
        <v>67</v>
      </c>
      <c r="T74" s="95">
        <f t="shared" si="25"/>
        <v>67</v>
      </c>
      <c r="U74" s="95">
        <f t="shared" si="25"/>
        <v>67</v>
      </c>
      <c r="AG74" s="93">
        <v>800</v>
      </c>
      <c r="AH74" s="95">
        <f t="shared" si="4"/>
        <v>35</v>
      </c>
      <c r="AI74" s="95">
        <f t="shared" si="5"/>
        <v>39</v>
      </c>
      <c r="AJ74" s="95">
        <f t="shared" si="6"/>
        <v>44</v>
      </c>
      <c r="AK74" s="95">
        <f t="shared" si="7"/>
        <v>48</v>
      </c>
      <c r="AL74" s="95">
        <f t="shared" si="8"/>
        <v>52</v>
      </c>
      <c r="AM74" s="95">
        <f t="shared" si="9"/>
        <v>57</v>
      </c>
      <c r="AN74" s="95">
        <f t="shared" si="10"/>
        <v>62</v>
      </c>
      <c r="AO74" s="95">
        <f t="shared" si="11"/>
        <v>66</v>
      </c>
      <c r="AP74" s="95">
        <f t="shared" si="12"/>
        <v>71</v>
      </c>
      <c r="AQ74" s="95">
        <f t="shared" si="13"/>
        <v>76</v>
      </c>
      <c r="AR74" s="95">
        <f t="shared" si="14"/>
        <v>80</v>
      </c>
      <c r="AS74" s="95">
        <f t="shared" si="15"/>
        <v>84</v>
      </c>
      <c r="AT74" s="95">
        <f t="shared" si="16"/>
        <v>90</v>
      </c>
      <c r="AU74" s="95">
        <f t="shared" si="17"/>
        <v>94</v>
      </c>
      <c r="AV74" s="95">
        <f t="shared" si="18"/>
        <v>99</v>
      </c>
      <c r="AW74" s="95">
        <f t="shared" si="19"/>
        <v>103</v>
      </c>
      <c r="AX74" s="95">
        <f t="shared" si="20"/>
        <v>107</v>
      </c>
      <c r="AY74" s="95">
        <f t="shared" si="21"/>
        <v>113</v>
      </c>
      <c r="AZ74" s="95">
        <f t="shared" si="22"/>
        <v>118</v>
      </c>
    </row>
    <row r="75" spans="2:52" ht="15">
      <c r="B75" s="93">
        <v>900</v>
      </c>
      <c r="C75" s="95">
        <f t="shared" ref="C75:U75" si="26">IF(C$69="","",C44*(1+$E$67))</f>
        <v>102</v>
      </c>
      <c r="D75" s="95">
        <f t="shared" si="26"/>
        <v>92</v>
      </c>
      <c r="E75" s="95">
        <f t="shared" si="26"/>
        <v>85</v>
      </c>
      <c r="F75" s="95">
        <f t="shared" si="26"/>
        <v>81</v>
      </c>
      <c r="G75" s="95">
        <f t="shared" si="26"/>
        <v>77</v>
      </c>
      <c r="H75" s="95">
        <f t="shared" si="26"/>
        <v>74</v>
      </c>
      <c r="I75" s="95">
        <f t="shared" si="26"/>
        <v>72</v>
      </c>
      <c r="J75" s="95">
        <f t="shared" si="26"/>
        <v>70</v>
      </c>
      <c r="K75" s="95">
        <f t="shared" si="26"/>
        <v>69</v>
      </c>
      <c r="L75" s="95">
        <f t="shared" si="26"/>
        <v>68</v>
      </c>
      <c r="M75" s="95">
        <f t="shared" si="26"/>
        <v>67</v>
      </c>
      <c r="N75" s="95">
        <f t="shared" si="26"/>
        <v>66</v>
      </c>
      <c r="O75" s="95">
        <f t="shared" si="26"/>
        <v>66</v>
      </c>
      <c r="P75" s="95">
        <f t="shared" si="26"/>
        <v>65</v>
      </c>
      <c r="Q75" s="95">
        <f t="shared" si="26"/>
        <v>64</v>
      </c>
      <c r="R75" s="95">
        <f t="shared" si="26"/>
        <v>64</v>
      </c>
      <c r="S75" s="95">
        <f t="shared" si="26"/>
        <v>63</v>
      </c>
      <c r="T75" s="95">
        <f t="shared" si="26"/>
        <v>63</v>
      </c>
      <c r="U75" s="95">
        <f t="shared" si="26"/>
        <v>62</v>
      </c>
      <c r="AG75" s="93">
        <v>900</v>
      </c>
      <c r="AH75" s="95">
        <f t="shared" si="4"/>
        <v>37</v>
      </c>
      <c r="AI75" s="95">
        <f t="shared" si="5"/>
        <v>41</v>
      </c>
      <c r="AJ75" s="95">
        <f t="shared" si="6"/>
        <v>46</v>
      </c>
      <c r="AK75" s="95">
        <f t="shared" si="7"/>
        <v>51</v>
      </c>
      <c r="AL75" s="95">
        <f t="shared" si="8"/>
        <v>55</v>
      </c>
      <c r="AM75" s="95">
        <f t="shared" si="9"/>
        <v>60</v>
      </c>
      <c r="AN75" s="95">
        <f t="shared" si="10"/>
        <v>65</v>
      </c>
      <c r="AO75" s="95">
        <f t="shared" si="11"/>
        <v>69</v>
      </c>
      <c r="AP75" s="95">
        <f t="shared" si="12"/>
        <v>75</v>
      </c>
      <c r="AQ75" s="95">
        <f t="shared" si="13"/>
        <v>80</v>
      </c>
      <c r="AR75" s="95">
        <f t="shared" si="14"/>
        <v>84</v>
      </c>
      <c r="AS75" s="95">
        <f t="shared" si="15"/>
        <v>89</v>
      </c>
      <c r="AT75" s="95">
        <f t="shared" si="16"/>
        <v>95</v>
      </c>
      <c r="AU75" s="95">
        <f t="shared" si="17"/>
        <v>99</v>
      </c>
      <c r="AV75" s="95">
        <f t="shared" si="18"/>
        <v>104</v>
      </c>
      <c r="AW75" s="95">
        <f t="shared" si="19"/>
        <v>109</v>
      </c>
      <c r="AX75" s="95">
        <f t="shared" si="20"/>
        <v>113</v>
      </c>
      <c r="AY75" s="95">
        <f t="shared" si="21"/>
        <v>119</v>
      </c>
      <c r="AZ75" s="95">
        <f t="shared" si="22"/>
        <v>123</v>
      </c>
    </row>
    <row r="76" spans="2:52" ht="15">
      <c r="B76" s="93">
        <v>1000</v>
      </c>
      <c r="C76" s="95">
        <f t="shared" ref="C76:U76" si="27">IF(C$69="","",C45*(1+$E$67))</f>
        <v>98</v>
      </c>
      <c r="D76" s="95">
        <f t="shared" si="27"/>
        <v>89</v>
      </c>
      <c r="E76" s="95">
        <f t="shared" si="27"/>
        <v>82</v>
      </c>
      <c r="F76" s="95">
        <f t="shared" si="27"/>
        <v>78</v>
      </c>
      <c r="G76" s="95">
        <f t="shared" si="27"/>
        <v>74</v>
      </c>
      <c r="H76" s="95">
        <f t="shared" si="27"/>
        <v>72</v>
      </c>
      <c r="I76" s="95">
        <f t="shared" si="27"/>
        <v>70</v>
      </c>
      <c r="J76" s="95">
        <f t="shared" si="27"/>
        <v>68</v>
      </c>
      <c r="K76" s="95">
        <f t="shared" si="27"/>
        <v>67</v>
      </c>
      <c r="L76" s="95">
        <f t="shared" si="27"/>
        <v>66</v>
      </c>
      <c r="M76" s="95">
        <f t="shared" si="27"/>
        <v>65</v>
      </c>
      <c r="N76" s="95">
        <f t="shared" si="27"/>
        <v>64</v>
      </c>
      <c r="O76" s="95">
        <f t="shared" si="27"/>
        <v>63</v>
      </c>
      <c r="P76" s="95">
        <f t="shared" si="27"/>
        <v>62</v>
      </c>
      <c r="Q76" s="95">
        <f t="shared" si="27"/>
        <v>62</v>
      </c>
      <c r="R76" s="95">
        <f t="shared" si="27"/>
        <v>61</v>
      </c>
      <c r="S76" s="95">
        <f t="shared" si="27"/>
        <v>61</v>
      </c>
      <c r="T76" s="95">
        <f t="shared" si="27"/>
        <v>61</v>
      </c>
      <c r="U76" s="95">
        <f t="shared" si="27"/>
        <v>60</v>
      </c>
      <c r="AG76" s="93">
        <v>1000</v>
      </c>
      <c r="AH76" s="95">
        <f t="shared" si="4"/>
        <v>39</v>
      </c>
      <c r="AI76" s="95">
        <f t="shared" si="5"/>
        <v>45</v>
      </c>
      <c r="AJ76" s="95">
        <f t="shared" si="6"/>
        <v>49</v>
      </c>
      <c r="AK76" s="95">
        <f t="shared" si="7"/>
        <v>55</v>
      </c>
      <c r="AL76" s="95">
        <f t="shared" si="8"/>
        <v>59</v>
      </c>
      <c r="AM76" s="95">
        <f t="shared" si="9"/>
        <v>65</v>
      </c>
      <c r="AN76" s="95">
        <f t="shared" si="10"/>
        <v>70</v>
      </c>
      <c r="AO76" s="95">
        <f t="shared" si="11"/>
        <v>75</v>
      </c>
      <c r="AP76" s="95">
        <f t="shared" si="12"/>
        <v>80</v>
      </c>
      <c r="AQ76" s="95">
        <f t="shared" si="13"/>
        <v>86</v>
      </c>
      <c r="AR76" s="95">
        <f t="shared" si="14"/>
        <v>91</v>
      </c>
      <c r="AS76" s="95">
        <f t="shared" si="15"/>
        <v>96</v>
      </c>
      <c r="AT76" s="95">
        <f t="shared" si="16"/>
        <v>101</v>
      </c>
      <c r="AU76" s="95">
        <f t="shared" si="17"/>
        <v>105</v>
      </c>
      <c r="AV76" s="95">
        <f t="shared" si="18"/>
        <v>112</v>
      </c>
      <c r="AW76" s="95">
        <f t="shared" si="19"/>
        <v>116</v>
      </c>
      <c r="AX76" s="95">
        <f t="shared" si="20"/>
        <v>122</v>
      </c>
      <c r="AY76" s="95">
        <f t="shared" si="21"/>
        <v>128</v>
      </c>
      <c r="AZ76" s="95">
        <f t="shared" si="22"/>
        <v>132</v>
      </c>
    </row>
    <row r="77" spans="2:52" ht="15">
      <c r="B77" s="93">
        <v>1100</v>
      </c>
      <c r="C77" s="95">
        <f t="shared" ref="C77:U77" si="28">IF(C$69="","",C46*(1+$E$67))</f>
        <v>94</v>
      </c>
      <c r="D77" s="95">
        <f t="shared" si="28"/>
        <v>85</v>
      </c>
      <c r="E77" s="95">
        <f t="shared" si="28"/>
        <v>79</v>
      </c>
      <c r="F77" s="95">
        <f t="shared" si="28"/>
        <v>75</v>
      </c>
      <c r="G77" s="95">
        <f t="shared" si="28"/>
        <v>72</v>
      </c>
      <c r="H77" s="95">
        <f t="shared" si="28"/>
        <v>69</v>
      </c>
      <c r="I77" s="95">
        <f t="shared" si="28"/>
        <v>67</v>
      </c>
      <c r="J77" s="95">
        <f t="shared" si="28"/>
        <v>66</v>
      </c>
      <c r="K77" s="95">
        <f t="shared" si="28"/>
        <v>65</v>
      </c>
      <c r="L77" s="95">
        <f t="shared" si="28"/>
        <v>63</v>
      </c>
      <c r="M77" s="95">
        <f t="shared" si="28"/>
        <v>62</v>
      </c>
      <c r="N77" s="95">
        <f t="shared" si="28"/>
        <v>62</v>
      </c>
      <c r="O77" s="95">
        <f t="shared" si="28"/>
        <v>61</v>
      </c>
      <c r="P77" s="95">
        <f t="shared" si="28"/>
        <v>61</v>
      </c>
      <c r="Q77" s="95">
        <f t="shared" si="28"/>
        <v>60</v>
      </c>
      <c r="R77" s="95">
        <f t="shared" si="28"/>
        <v>59</v>
      </c>
      <c r="S77" s="95">
        <f t="shared" si="28"/>
        <v>59</v>
      </c>
      <c r="T77" s="95">
        <f t="shared" si="28"/>
        <v>59</v>
      </c>
      <c r="U77" s="95">
        <f t="shared" si="28"/>
        <v>58</v>
      </c>
      <c r="AG77" s="93">
        <v>1100</v>
      </c>
      <c r="AH77" s="95">
        <f t="shared" si="4"/>
        <v>41</v>
      </c>
      <c r="AI77" s="95">
        <f t="shared" si="5"/>
        <v>47</v>
      </c>
      <c r="AJ77" s="95">
        <f t="shared" si="6"/>
        <v>52</v>
      </c>
      <c r="AK77" s="95">
        <f t="shared" si="7"/>
        <v>58</v>
      </c>
      <c r="AL77" s="95">
        <f t="shared" si="8"/>
        <v>63</v>
      </c>
      <c r="AM77" s="95">
        <f t="shared" si="9"/>
        <v>68</v>
      </c>
      <c r="AN77" s="95">
        <f t="shared" si="10"/>
        <v>74</v>
      </c>
      <c r="AO77" s="95">
        <f t="shared" si="11"/>
        <v>80</v>
      </c>
      <c r="AP77" s="95">
        <f t="shared" si="12"/>
        <v>86</v>
      </c>
      <c r="AQ77" s="95">
        <f t="shared" si="13"/>
        <v>90</v>
      </c>
      <c r="AR77" s="95">
        <f t="shared" si="14"/>
        <v>95</v>
      </c>
      <c r="AS77" s="95">
        <f t="shared" si="15"/>
        <v>102</v>
      </c>
      <c r="AT77" s="95">
        <f t="shared" si="16"/>
        <v>107</v>
      </c>
      <c r="AU77" s="95">
        <f t="shared" si="17"/>
        <v>114</v>
      </c>
      <c r="AV77" s="95">
        <f t="shared" si="18"/>
        <v>119</v>
      </c>
      <c r="AW77" s="95">
        <f t="shared" si="19"/>
        <v>123</v>
      </c>
      <c r="AX77" s="95">
        <f t="shared" si="20"/>
        <v>130</v>
      </c>
      <c r="AY77" s="95">
        <f t="shared" si="21"/>
        <v>136</v>
      </c>
      <c r="AZ77" s="95">
        <f t="shared" si="22"/>
        <v>140</v>
      </c>
    </row>
    <row r="78" spans="2:52" ht="15">
      <c r="B78" s="93">
        <v>1200</v>
      </c>
      <c r="C78" s="95">
        <f t="shared" ref="C78:U78" si="29">IF(C$69="","",C47*(1+$E$67))</f>
        <v>91</v>
      </c>
      <c r="D78" s="95">
        <f t="shared" si="29"/>
        <v>82</v>
      </c>
      <c r="E78" s="95">
        <f t="shared" si="29"/>
        <v>76</v>
      </c>
      <c r="F78" s="95">
        <f t="shared" si="29"/>
        <v>72</v>
      </c>
      <c r="G78" s="95">
        <f t="shared" si="29"/>
        <v>69</v>
      </c>
      <c r="H78" s="95">
        <f t="shared" si="29"/>
        <v>66</v>
      </c>
      <c r="I78" s="95">
        <f t="shared" si="29"/>
        <v>64</v>
      </c>
      <c r="J78" s="95">
        <f t="shared" si="29"/>
        <v>63</v>
      </c>
      <c r="K78" s="95">
        <f t="shared" si="29"/>
        <v>62</v>
      </c>
      <c r="L78" s="95">
        <f t="shared" si="29"/>
        <v>61</v>
      </c>
      <c r="M78" s="95">
        <f t="shared" si="29"/>
        <v>60</v>
      </c>
      <c r="N78" s="95">
        <f t="shared" si="29"/>
        <v>59</v>
      </c>
      <c r="O78" s="95">
        <f t="shared" si="29"/>
        <v>59</v>
      </c>
      <c r="P78" s="95">
        <f t="shared" si="29"/>
        <v>58</v>
      </c>
      <c r="Q78" s="95">
        <f t="shared" si="29"/>
        <v>57</v>
      </c>
      <c r="R78" s="95">
        <f t="shared" si="29"/>
        <v>57</v>
      </c>
      <c r="S78" s="95">
        <f t="shared" si="29"/>
        <v>56</v>
      </c>
      <c r="T78" s="95">
        <f t="shared" si="29"/>
        <v>56</v>
      </c>
      <c r="U78" s="95">
        <f t="shared" si="29"/>
        <v>56</v>
      </c>
      <c r="AG78" s="93">
        <v>1200</v>
      </c>
      <c r="AH78" s="95">
        <f t="shared" si="4"/>
        <v>44</v>
      </c>
      <c r="AI78" s="95">
        <f t="shared" si="5"/>
        <v>49</v>
      </c>
      <c r="AJ78" s="95">
        <f t="shared" si="6"/>
        <v>55</v>
      </c>
      <c r="AK78" s="95">
        <f t="shared" si="7"/>
        <v>60</v>
      </c>
      <c r="AL78" s="95">
        <f t="shared" si="8"/>
        <v>66</v>
      </c>
      <c r="AM78" s="95">
        <f t="shared" si="9"/>
        <v>71</v>
      </c>
      <c r="AN78" s="95">
        <f t="shared" si="10"/>
        <v>77</v>
      </c>
      <c r="AO78" s="95">
        <f t="shared" si="11"/>
        <v>83</v>
      </c>
      <c r="AP78" s="95">
        <f t="shared" si="12"/>
        <v>89</v>
      </c>
      <c r="AQ78" s="95">
        <f t="shared" si="13"/>
        <v>95</v>
      </c>
      <c r="AR78" s="95">
        <f t="shared" si="14"/>
        <v>101</v>
      </c>
      <c r="AS78" s="95">
        <f t="shared" si="15"/>
        <v>106</v>
      </c>
      <c r="AT78" s="95">
        <f t="shared" si="16"/>
        <v>113</v>
      </c>
      <c r="AU78" s="95">
        <f t="shared" si="17"/>
        <v>118</v>
      </c>
      <c r="AV78" s="95">
        <f t="shared" si="18"/>
        <v>123</v>
      </c>
      <c r="AW78" s="95">
        <f t="shared" si="19"/>
        <v>130</v>
      </c>
      <c r="AX78" s="95">
        <f t="shared" si="20"/>
        <v>134</v>
      </c>
      <c r="AY78" s="95">
        <f t="shared" si="21"/>
        <v>141</v>
      </c>
      <c r="AZ78" s="95">
        <f t="shared" si="22"/>
        <v>148</v>
      </c>
    </row>
    <row r="79" spans="2:52" ht="15">
      <c r="B79" s="93">
        <v>1300</v>
      </c>
      <c r="C79" s="95">
        <f t="shared" ref="C79:U79" si="30">IF(C$69="","",C48*(1+$E$67))</f>
        <v>89</v>
      </c>
      <c r="D79" s="95">
        <f t="shared" si="30"/>
        <v>80</v>
      </c>
      <c r="E79" s="95">
        <f t="shared" si="30"/>
        <v>74</v>
      </c>
      <c r="F79" s="95">
        <f t="shared" si="30"/>
        <v>70</v>
      </c>
      <c r="G79" s="95">
        <f t="shared" si="30"/>
        <v>67</v>
      </c>
      <c r="H79" s="95">
        <f t="shared" si="30"/>
        <v>65</v>
      </c>
      <c r="I79" s="95">
        <f t="shared" si="30"/>
        <v>63</v>
      </c>
      <c r="J79" s="95">
        <f t="shared" si="30"/>
        <v>61</v>
      </c>
      <c r="K79" s="95">
        <f t="shared" si="30"/>
        <v>61</v>
      </c>
      <c r="L79" s="95">
        <f t="shared" si="30"/>
        <v>59</v>
      </c>
      <c r="M79" s="95">
        <f t="shared" si="30"/>
        <v>59</v>
      </c>
      <c r="N79" s="95">
        <f t="shared" si="30"/>
        <v>58</v>
      </c>
      <c r="O79" s="95">
        <f t="shared" si="30"/>
        <v>57</v>
      </c>
      <c r="P79" s="95">
        <f t="shared" si="30"/>
        <v>57</v>
      </c>
      <c r="Q79" s="95">
        <f t="shared" si="30"/>
        <v>56</v>
      </c>
      <c r="R79" s="95">
        <f t="shared" si="30"/>
        <v>56</v>
      </c>
      <c r="S79" s="95">
        <f t="shared" si="30"/>
        <v>55</v>
      </c>
      <c r="T79" s="95">
        <f t="shared" si="30"/>
        <v>55</v>
      </c>
      <c r="U79" s="95">
        <f t="shared" si="30"/>
        <v>55</v>
      </c>
      <c r="AG79" s="93">
        <v>1300</v>
      </c>
      <c r="AH79" s="95">
        <f t="shared" si="4"/>
        <v>46</v>
      </c>
      <c r="AI79" s="95">
        <f t="shared" si="5"/>
        <v>52</v>
      </c>
      <c r="AJ79" s="95">
        <f t="shared" si="6"/>
        <v>58</v>
      </c>
      <c r="AK79" s="95">
        <f t="shared" si="7"/>
        <v>64</v>
      </c>
      <c r="AL79" s="95">
        <f t="shared" si="8"/>
        <v>70</v>
      </c>
      <c r="AM79" s="95">
        <f t="shared" si="9"/>
        <v>76</v>
      </c>
      <c r="AN79" s="95">
        <f t="shared" si="10"/>
        <v>82</v>
      </c>
      <c r="AO79" s="95">
        <f t="shared" si="11"/>
        <v>87</v>
      </c>
      <c r="AP79" s="95">
        <f t="shared" si="12"/>
        <v>95</v>
      </c>
      <c r="AQ79" s="95">
        <f t="shared" si="13"/>
        <v>100</v>
      </c>
      <c r="AR79" s="95">
        <f t="shared" si="14"/>
        <v>107</v>
      </c>
      <c r="AS79" s="95">
        <f t="shared" si="15"/>
        <v>113</v>
      </c>
      <c r="AT79" s="95">
        <f t="shared" si="16"/>
        <v>119</v>
      </c>
      <c r="AU79" s="95">
        <f t="shared" si="17"/>
        <v>126</v>
      </c>
      <c r="AV79" s="95">
        <f t="shared" si="18"/>
        <v>131</v>
      </c>
      <c r="AW79" s="95">
        <f t="shared" si="19"/>
        <v>138</v>
      </c>
      <c r="AX79" s="95">
        <f t="shared" si="20"/>
        <v>143</v>
      </c>
      <c r="AY79" s="95">
        <f t="shared" si="21"/>
        <v>150</v>
      </c>
      <c r="AZ79" s="95">
        <f t="shared" si="22"/>
        <v>157</v>
      </c>
    </row>
    <row r="80" spans="2:52" ht="15">
      <c r="B80" s="93">
        <v>1400</v>
      </c>
      <c r="C80" s="95">
        <f t="shared" ref="C80:U80" si="31">IF(C$69="","",C49*(1+$E$67))</f>
        <v>86</v>
      </c>
      <c r="D80" s="95">
        <f t="shared" si="31"/>
        <v>77</v>
      </c>
      <c r="E80" s="95">
        <f t="shared" si="31"/>
        <v>72</v>
      </c>
      <c r="F80" s="95">
        <f t="shared" si="31"/>
        <v>68</v>
      </c>
      <c r="G80" s="95">
        <f t="shared" si="31"/>
        <v>65</v>
      </c>
      <c r="H80" s="95">
        <f t="shared" si="31"/>
        <v>63</v>
      </c>
      <c r="I80" s="95">
        <f t="shared" si="31"/>
        <v>61</v>
      </c>
      <c r="J80" s="95">
        <f t="shared" si="31"/>
        <v>59</v>
      </c>
      <c r="K80" s="95">
        <f t="shared" si="31"/>
        <v>59</v>
      </c>
      <c r="L80" s="95">
        <f t="shared" si="31"/>
        <v>57</v>
      </c>
      <c r="M80" s="95">
        <f t="shared" si="31"/>
        <v>57</v>
      </c>
      <c r="N80" s="95">
        <f t="shared" si="31"/>
        <v>56</v>
      </c>
      <c r="O80" s="95">
        <f t="shared" si="31"/>
        <v>55</v>
      </c>
      <c r="P80" s="95">
        <f t="shared" si="31"/>
        <v>55</v>
      </c>
      <c r="Q80" s="95">
        <f t="shared" si="31"/>
        <v>54</v>
      </c>
      <c r="R80" s="95">
        <f t="shared" si="31"/>
        <v>54</v>
      </c>
      <c r="S80" s="95">
        <f t="shared" si="31"/>
        <v>53</v>
      </c>
      <c r="T80" s="95">
        <f t="shared" si="31"/>
        <v>53</v>
      </c>
      <c r="U80" s="95">
        <f t="shared" si="31"/>
        <v>53</v>
      </c>
      <c r="AG80" s="93">
        <v>1400</v>
      </c>
      <c r="AH80" s="95">
        <f t="shared" si="4"/>
        <v>48</v>
      </c>
      <c r="AI80" s="95">
        <f t="shared" si="5"/>
        <v>54</v>
      </c>
      <c r="AJ80" s="95">
        <f t="shared" si="6"/>
        <v>60</v>
      </c>
      <c r="AK80" s="95">
        <f t="shared" si="7"/>
        <v>67</v>
      </c>
      <c r="AL80" s="95">
        <f t="shared" si="8"/>
        <v>73</v>
      </c>
      <c r="AM80" s="95">
        <f t="shared" si="9"/>
        <v>79</v>
      </c>
      <c r="AN80" s="95">
        <f t="shared" si="10"/>
        <v>85</v>
      </c>
      <c r="AO80" s="95">
        <f t="shared" si="11"/>
        <v>91</v>
      </c>
      <c r="AP80" s="95">
        <f t="shared" si="12"/>
        <v>99</v>
      </c>
      <c r="AQ80" s="95">
        <f t="shared" si="13"/>
        <v>104</v>
      </c>
      <c r="AR80" s="95">
        <f t="shared" si="14"/>
        <v>112</v>
      </c>
      <c r="AS80" s="95">
        <f t="shared" si="15"/>
        <v>118</v>
      </c>
      <c r="AT80" s="95">
        <f t="shared" si="16"/>
        <v>123</v>
      </c>
      <c r="AU80" s="95">
        <f t="shared" si="17"/>
        <v>131</v>
      </c>
      <c r="AV80" s="95">
        <f t="shared" si="18"/>
        <v>136</v>
      </c>
      <c r="AW80" s="95">
        <f t="shared" si="19"/>
        <v>144</v>
      </c>
      <c r="AX80" s="95">
        <f t="shared" si="20"/>
        <v>148</v>
      </c>
      <c r="AY80" s="95">
        <f t="shared" si="21"/>
        <v>156</v>
      </c>
      <c r="AZ80" s="95">
        <f t="shared" si="22"/>
        <v>163</v>
      </c>
    </row>
    <row r="81" spans="2:52" ht="15">
      <c r="B81" s="93">
        <v>1500</v>
      </c>
      <c r="C81" s="95">
        <f t="shared" ref="C81:U81" si="32">IF(C$69="","",C50*(1+$E$67))</f>
        <v>84</v>
      </c>
      <c r="D81" s="95">
        <f t="shared" si="32"/>
        <v>76</v>
      </c>
      <c r="E81" s="95">
        <f t="shared" si="32"/>
        <v>71</v>
      </c>
      <c r="F81" s="95">
        <f t="shared" si="32"/>
        <v>67</v>
      </c>
      <c r="G81" s="95">
        <f t="shared" si="32"/>
        <v>64</v>
      </c>
      <c r="H81" s="95">
        <f t="shared" si="32"/>
        <v>62</v>
      </c>
      <c r="I81" s="95">
        <f t="shared" si="32"/>
        <v>60</v>
      </c>
      <c r="J81" s="95">
        <f t="shared" si="32"/>
        <v>58</v>
      </c>
      <c r="K81" s="95">
        <f t="shared" si="32"/>
        <v>58</v>
      </c>
      <c r="L81" s="95">
        <f t="shared" si="32"/>
        <v>56</v>
      </c>
      <c r="M81" s="95">
        <f t="shared" si="32"/>
        <v>56</v>
      </c>
      <c r="N81" s="95">
        <f t="shared" si="32"/>
        <v>55</v>
      </c>
      <c r="O81" s="95">
        <f t="shared" si="32"/>
        <v>54</v>
      </c>
      <c r="P81" s="95">
        <f t="shared" si="32"/>
        <v>54</v>
      </c>
      <c r="Q81" s="95">
        <f t="shared" si="32"/>
        <v>53</v>
      </c>
      <c r="R81" s="95">
        <f t="shared" si="32"/>
        <v>53</v>
      </c>
      <c r="S81" s="95">
        <f t="shared" si="32"/>
        <v>52</v>
      </c>
      <c r="T81" s="95">
        <f t="shared" si="32"/>
        <v>52</v>
      </c>
      <c r="U81" s="95">
        <f t="shared" si="32"/>
        <v>52</v>
      </c>
      <c r="AG81" s="93">
        <v>1500</v>
      </c>
      <c r="AH81" s="95">
        <f t="shared" si="4"/>
        <v>50</v>
      </c>
      <c r="AI81" s="95">
        <f t="shared" si="5"/>
        <v>57</v>
      </c>
      <c r="AJ81" s="95">
        <f t="shared" si="6"/>
        <v>64</v>
      </c>
      <c r="AK81" s="95">
        <f t="shared" si="7"/>
        <v>70</v>
      </c>
      <c r="AL81" s="95">
        <f t="shared" si="8"/>
        <v>77</v>
      </c>
      <c r="AM81" s="95">
        <f t="shared" si="9"/>
        <v>84</v>
      </c>
      <c r="AN81" s="95">
        <f t="shared" si="10"/>
        <v>90</v>
      </c>
      <c r="AO81" s="95">
        <f t="shared" si="11"/>
        <v>96</v>
      </c>
      <c r="AP81" s="95">
        <f t="shared" si="12"/>
        <v>104</v>
      </c>
      <c r="AQ81" s="95">
        <f t="shared" si="13"/>
        <v>109</v>
      </c>
      <c r="AR81" s="95">
        <f t="shared" si="14"/>
        <v>118</v>
      </c>
      <c r="AS81" s="95">
        <f t="shared" si="15"/>
        <v>124</v>
      </c>
      <c r="AT81" s="95">
        <f t="shared" si="16"/>
        <v>130</v>
      </c>
      <c r="AU81" s="95">
        <f t="shared" si="17"/>
        <v>138</v>
      </c>
      <c r="AV81" s="95">
        <f t="shared" si="18"/>
        <v>143</v>
      </c>
      <c r="AW81" s="95">
        <f t="shared" si="19"/>
        <v>151</v>
      </c>
      <c r="AX81" s="95">
        <f t="shared" si="20"/>
        <v>156</v>
      </c>
      <c r="AY81" s="95">
        <f t="shared" si="21"/>
        <v>164</v>
      </c>
      <c r="AZ81" s="95">
        <f t="shared" si="22"/>
        <v>172</v>
      </c>
    </row>
    <row r="82" spans="2:52" ht="15">
      <c r="B82" s="93">
        <v>1600</v>
      </c>
      <c r="C82" s="95">
        <f t="shared" ref="C82:U82" si="33">IF(C$69="","",C51*(1+$E$67))</f>
        <v>82</v>
      </c>
      <c r="D82" s="95">
        <f t="shared" si="33"/>
        <v>74</v>
      </c>
      <c r="E82" s="95">
        <f t="shared" si="33"/>
        <v>69</v>
      </c>
      <c r="F82" s="95">
        <f t="shared" si="33"/>
        <v>65</v>
      </c>
      <c r="G82" s="95">
        <f t="shared" si="33"/>
        <v>62</v>
      </c>
      <c r="H82" s="95">
        <f t="shared" si="33"/>
        <v>60</v>
      </c>
      <c r="I82" s="95">
        <f t="shared" si="33"/>
        <v>58</v>
      </c>
      <c r="J82" s="95">
        <f t="shared" si="33"/>
        <v>57</v>
      </c>
      <c r="K82" s="95">
        <f t="shared" si="33"/>
        <v>56</v>
      </c>
      <c r="L82" s="95">
        <f t="shared" si="33"/>
        <v>55</v>
      </c>
      <c r="M82" s="95">
        <f t="shared" si="33"/>
        <v>54</v>
      </c>
      <c r="N82" s="95">
        <f t="shared" si="33"/>
        <v>53</v>
      </c>
      <c r="O82" s="95">
        <f t="shared" si="33"/>
        <v>53</v>
      </c>
      <c r="P82" s="95">
        <f t="shared" si="33"/>
        <v>52</v>
      </c>
      <c r="Q82" s="95">
        <f t="shared" si="33"/>
        <v>52</v>
      </c>
      <c r="R82" s="95">
        <f t="shared" si="33"/>
        <v>51</v>
      </c>
      <c r="S82" s="95">
        <f t="shared" si="33"/>
        <v>51</v>
      </c>
      <c r="T82" s="95">
        <f t="shared" si="33"/>
        <v>51</v>
      </c>
      <c r="U82" s="95">
        <f t="shared" si="33"/>
        <v>50</v>
      </c>
      <c r="AG82" s="93">
        <v>1600</v>
      </c>
      <c r="AH82" s="95">
        <f t="shared" si="4"/>
        <v>52</v>
      </c>
      <c r="AI82" s="95">
        <f t="shared" si="5"/>
        <v>59</v>
      </c>
      <c r="AJ82" s="95">
        <f t="shared" si="6"/>
        <v>66</v>
      </c>
      <c r="AK82" s="95">
        <f t="shared" si="7"/>
        <v>73</v>
      </c>
      <c r="AL82" s="95">
        <f t="shared" si="8"/>
        <v>79</v>
      </c>
      <c r="AM82" s="95">
        <f t="shared" si="9"/>
        <v>86</v>
      </c>
      <c r="AN82" s="95">
        <f t="shared" si="10"/>
        <v>93</v>
      </c>
      <c r="AO82" s="95">
        <f t="shared" si="11"/>
        <v>100</v>
      </c>
      <c r="AP82" s="95">
        <f t="shared" si="12"/>
        <v>108</v>
      </c>
      <c r="AQ82" s="95">
        <f t="shared" si="13"/>
        <v>114</v>
      </c>
      <c r="AR82" s="95">
        <f t="shared" si="14"/>
        <v>121</v>
      </c>
      <c r="AS82" s="95">
        <f t="shared" si="15"/>
        <v>127</v>
      </c>
      <c r="AT82" s="95">
        <f t="shared" si="16"/>
        <v>136</v>
      </c>
      <c r="AU82" s="95">
        <f t="shared" si="17"/>
        <v>141</v>
      </c>
      <c r="AV82" s="95">
        <f t="shared" si="18"/>
        <v>150</v>
      </c>
      <c r="AW82" s="95">
        <f t="shared" si="19"/>
        <v>155</v>
      </c>
      <c r="AX82" s="95">
        <f t="shared" si="20"/>
        <v>163</v>
      </c>
      <c r="AY82" s="95">
        <f t="shared" si="21"/>
        <v>171</v>
      </c>
      <c r="AZ82" s="95">
        <f t="shared" si="22"/>
        <v>176</v>
      </c>
    </row>
    <row r="83" spans="2:52" ht="15">
      <c r="B83" s="93">
        <v>1700</v>
      </c>
      <c r="C83" s="95">
        <f t="shared" ref="C83:U83" si="34">IF(C$69="","",C52*(1+$E$67))</f>
        <v>81</v>
      </c>
      <c r="D83" s="95">
        <f t="shared" si="34"/>
        <v>73</v>
      </c>
      <c r="E83" s="95">
        <f t="shared" si="34"/>
        <v>68</v>
      </c>
      <c r="F83" s="95">
        <f t="shared" si="34"/>
        <v>64</v>
      </c>
      <c r="G83" s="95">
        <f t="shared" si="34"/>
        <v>62</v>
      </c>
      <c r="H83" s="95">
        <f t="shared" si="34"/>
        <v>59</v>
      </c>
      <c r="I83" s="95">
        <f t="shared" si="34"/>
        <v>58</v>
      </c>
      <c r="J83" s="95">
        <f t="shared" si="34"/>
        <v>56</v>
      </c>
      <c r="K83" s="95">
        <f t="shared" si="34"/>
        <v>56</v>
      </c>
      <c r="L83" s="95">
        <f t="shared" si="34"/>
        <v>55</v>
      </c>
      <c r="M83" s="95">
        <f t="shared" si="34"/>
        <v>54</v>
      </c>
      <c r="N83" s="95">
        <f t="shared" si="34"/>
        <v>53</v>
      </c>
      <c r="O83" s="95">
        <f t="shared" si="34"/>
        <v>53</v>
      </c>
      <c r="P83" s="95">
        <f t="shared" si="34"/>
        <v>52</v>
      </c>
      <c r="Q83" s="95">
        <f t="shared" si="34"/>
        <v>51</v>
      </c>
      <c r="R83" s="95">
        <f t="shared" si="34"/>
        <v>51</v>
      </c>
      <c r="S83" s="95">
        <f t="shared" si="34"/>
        <v>51</v>
      </c>
      <c r="T83" s="95">
        <f t="shared" si="34"/>
        <v>50</v>
      </c>
      <c r="U83" s="95">
        <f t="shared" si="34"/>
        <v>50</v>
      </c>
      <c r="AG83" s="93">
        <v>1700</v>
      </c>
      <c r="AH83" s="95">
        <f t="shared" si="4"/>
        <v>55</v>
      </c>
      <c r="AI83" s="95">
        <f t="shared" si="5"/>
        <v>62</v>
      </c>
      <c r="AJ83" s="95">
        <f t="shared" si="6"/>
        <v>69</v>
      </c>
      <c r="AK83" s="95">
        <f t="shared" si="7"/>
        <v>76</v>
      </c>
      <c r="AL83" s="95">
        <f t="shared" si="8"/>
        <v>84</v>
      </c>
      <c r="AM83" s="95">
        <f t="shared" si="9"/>
        <v>90</v>
      </c>
      <c r="AN83" s="95">
        <f t="shared" si="10"/>
        <v>99</v>
      </c>
      <c r="AO83" s="95">
        <f t="shared" si="11"/>
        <v>105</v>
      </c>
      <c r="AP83" s="95">
        <f t="shared" si="12"/>
        <v>114</v>
      </c>
      <c r="AQ83" s="95">
        <f t="shared" si="13"/>
        <v>122</v>
      </c>
      <c r="AR83" s="95">
        <f t="shared" si="14"/>
        <v>129</v>
      </c>
      <c r="AS83" s="95">
        <f t="shared" si="15"/>
        <v>135</v>
      </c>
      <c r="AT83" s="95">
        <f t="shared" si="16"/>
        <v>144</v>
      </c>
      <c r="AU83" s="95">
        <f t="shared" si="17"/>
        <v>150</v>
      </c>
      <c r="AV83" s="95">
        <f t="shared" si="18"/>
        <v>156</v>
      </c>
      <c r="AW83" s="95">
        <f t="shared" si="19"/>
        <v>165</v>
      </c>
      <c r="AX83" s="95">
        <f t="shared" si="20"/>
        <v>173</v>
      </c>
      <c r="AY83" s="95">
        <f t="shared" si="21"/>
        <v>179</v>
      </c>
      <c r="AZ83" s="95">
        <f t="shared" si="22"/>
        <v>187</v>
      </c>
    </row>
    <row r="84" spans="2:52" ht="15">
      <c r="B84" s="93">
        <v>1800</v>
      </c>
      <c r="C84" s="95">
        <f t="shared" ref="C84:U84" si="35">IF(C$69="","",C53*(1+$E$67))</f>
        <v>79</v>
      </c>
      <c r="D84" s="95">
        <f t="shared" si="35"/>
        <v>71</v>
      </c>
      <c r="E84" s="95">
        <f t="shared" si="35"/>
        <v>66</v>
      </c>
      <c r="F84" s="95">
        <f t="shared" si="35"/>
        <v>63</v>
      </c>
      <c r="G84" s="95">
        <f t="shared" si="35"/>
        <v>60</v>
      </c>
      <c r="H84" s="95">
        <f t="shared" si="35"/>
        <v>58</v>
      </c>
      <c r="I84" s="95">
        <f t="shared" si="35"/>
        <v>56</v>
      </c>
      <c r="J84" s="95">
        <f t="shared" si="35"/>
        <v>55</v>
      </c>
      <c r="K84" s="95">
        <f t="shared" si="35"/>
        <v>54</v>
      </c>
      <c r="L84" s="95">
        <f t="shared" si="35"/>
        <v>53</v>
      </c>
      <c r="M84" s="95">
        <f t="shared" si="35"/>
        <v>52</v>
      </c>
      <c r="N84" s="95">
        <f t="shared" si="35"/>
        <v>52</v>
      </c>
      <c r="O84" s="95">
        <f t="shared" si="35"/>
        <v>51</v>
      </c>
      <c r="P84" s="95">
        <f t="shared" si="35"/>
        <v>51</v>
      </c>
      <c r="Q84" s="95">
        <f t="shared" si="35"/>
        <v>50</v>
      </c>
      <c r="R84" s="95">
        <f t="shared" si="35"/>
        <v>50</v>
      </c>
      <c r="S84" s="95">
        <f t="shared" si="35"/>
        <v>49</v>
      </c>
      <c r="T84" s="95">
        <f t="shared" si="35"/>
        <v>49</v>
      </c>
      <c r="U84" s="95">
        <f t="shared" si="35"/>
        <v>49</v>
      </c>
      <c r="AG84" s="93">
        <v>1800</v>
      </c>
      <c r="AH84" s="95">
        <f t="shared" si="4"/>
        <v>57</v>
      </c>
      <c r="AI84" s="95">
        <f t="shared" si="5"/>
        <v>64</v>
      </c>
      <c r="AJ84" s="95">
        <f t="shared" si="6"/>
        <v>71</v>
      </c>
      <c r="AK84" s="95">
        <f t="shared" si="7"/>
        <v>79</v>
      </c>
      <c r="AL84" s="95">
        <f t="shared" si="8"/>
        <v>86</v>
      </c>
      <c r="AM84" s="95">
        <f t="shared" si="9"/>
        <v>94</v>
      </c>
      <c r="AN84" s="95">
        <f t="shared" si="10"/>
        <v>101</v>
      </c>
      <c r="AO84" s="95">
        <f t="shared" si="11"/>
        <v>109</v>
      </c>
      <c r="AP84" s="95">
        <f t="shared" si="12"/>
        <v>117</v>
      </c>
      <c r="AQ84" s="95">
        <f t="shared" si="13"/>
        <v>124</v>
      </c>
      <c r="AR84" s="95">
        <f t="shared" si="14"/>
        <v>131</v>
      </c>
      <c r="AS84" s="95">
        <f t="shared" si="15"/>
        <v>140</v>
      </c>
      <c r="AT84" s="95">
        <f t="shared" si="16"/>
        <v>147</v>
      </c>
      <c r="AU84" s="95">
        <f t="shared" si="17"/>
        <v>156</v>
      </c>
      <c r="AV84" s="95">
        <f t="shared" si="18"/>
        <v>162</v>
      </c>
      <c r="AW84" s="95">
        <f t="shared" si="19"/>
        <v>171</v>
      </c>
      <c r="AX84" s="95">
        <f t="shared" si="20"/>
        <v>176</v>
      </c>
      <c r="AY84" s="95">
        <f t="shared" si="21"/>
        <v>185</v>
      </c>
      <c r="AZ84" s="95">
        <f t="shared" si="22"/>
        <v>194</v>
      </c>
    </row>
    <row r="85" spans="2:52" ht="15">
      <c r="B85" s="93">
        <v>1900</v>
      </c>
      <c r="C85" s="95">
        <f t="shared" ref="C85:U85" si="36">IF(C$69="","",C54*(1+$E$67))</f>
        <v>78</v>
      </c>
      <c r="D85" s="95">
        <f t="shared" si="36"/>
        <v>71</v>
      </c>
      <c r="E85" s="95">
        <f t="shared" si="36"/>
        <v>66</v>
      </c>
      <c r="F85" s="95">
        <f t="shared" si="36"/>
        <v>62</v>
      </c>
      <c r="G85" s="95">
        <f t="shared" si="36"/>
        <v>60</v>
      </c>
      <c r="H85" s="95">
        <f t="shared" si="36"/>
        <v>57</v>
      </c>
      <c r="I85" s="95">
        <f t="shared" si="36"/>
        <v>56</v>
      </c>
      <c r="J85" s="95">
        <f t="shared" si="36"/>
        <v>55</v>
      </c>
      <c r="K85" s="95">
        <f t="shared" si="36"/>
        <v>54</v>
      </c>
      <c r="L85" s="95">
        <f t="shared" si="36"/>
        <v>53</v>
      </c>
      <c r="M85" s="95">
        <f t="shared" si="36"/>
        <v>52</v>
      </c>
      <c r="N85" s="95">
        <f t="shared" si="36"/>
        <v>51</v>
      </c>
      <c r="O85" s="95">
        <f t="shared" si="36"/>
        <v>51</v>
      </c>
      <c r="P85" s="95">
        <f t="shared" si="36"/>
        <v>50</v>
      </c>
      <c r="Q85" s="95">
        <f t="shared" si="36"/>
        <v>50</v>
      </c>
      <c r="R85" s="95">
        <f t="shared" si="36"/>
        <v>49</v>
      </c>
      <c r="S85" s="95">
        <f t="shared" si="36"/>
        <v>49</v>
      </c>
      <c r="T85" s="95">
        <f t="shared" si="36"/>
        <v>49</v>
      </c>
      <c r="U85" s="95">
        <f t="shared" si="36"/>
        <v>48</v>
      </c>
      <c r="AG85" s="93">
        <v>1900</v>
      </c>
      <c r="AH85" s="95">
        <f t="shared" si="4"/>
        <v>59</v>
      </c>
      <c r="AI85" s="95">
        <f t="shared" si="5"/>
        <v>67</v>
      </c>
      <c r="AJ85" s="95">
        <f t="shared" si="6"/>
        <v>75</v>
      </c>
      <c r="AK85" s="95">
        <f t="shared" si="7"/>
        <v>82</v>
      </c>
      <c r="AL85" s="95">
        <f t="shared" si="8"/>
        <v>91</v>
      </c>
      <c r="AM85" s="95">
        <f t="shared" si="9"/>
        <v>97</v>
      </c>
      <c r="AN85" s="95">
        <f t="shared" si="10"/>
        <v>106</v>
      </c>
      <c r="AO85" s="95">
        <f t="shared" si="11"/>
        <v>115</v>
      </c>
      <c r="AP85" s="95">
        <f t="shared" si="12"/>
        <v>123</v>
      </c>
      <c r="AQ85" s="95">
        <f t="shared" si="13"/>
        <v>131</v>
      </c>
      <c r="AR85" s="95">
        <f t="shared" si="14"/>
        <v>138</v>
      </c>
      <c r="AS85" s="95">
        <f t="shared" si="15"/>
        <v>145</v>
      </c>
      <c r="AT85" s="95">
        <f t="shared" si="16"/>
        <v>155</v>
      </c>
      <c r="AU85" s="95">
        <f t="shared" si="17"/>
        <v>162</v>
      </c>
      <c r="AV85" s="95">
        <f t="shared" si="18"/>
        <v>171</v>
      </c>
      <c r="AW85" s="95">
        <f t="shared" si="19"/>
        <v>177</v>
      </c>
      <c r="AX85" s="95">
        <f t="shared" si="20"/>
        <v>186</v>
      </c>
      <c r="AY85" s="95">
        <f t="shared" si="21"/>
        <v>196</v>
      </c>
      <c r="AZ85" s="95">
        <f t="shared" si="22"/>
        <v>201</v>
      </c>
    </row>
    <row r="86" spans="2:52" ht="15">
      <c r="B86" s="93">
        <v>2000</v>
      </c>
      <c r="C86" s="95">
        <f t="shared" ref="C86:U86" si="37">IF(C$69="","",C55*(1+$E$67))</f>
        <v>77</v>
      </c>
      <c r="D86" s="95">
        <f t="shared" si="37"/>
        <v>70</v>
      </c>
      <c r="E86" s="95">
        <f t="shared" si="37"/>
        <v>65</v>
      </c>
      <c r="F86" s="95">
        <f t="shared" si="37"/>
        <v>62</v>
      </c>
      <c r="G86" s="95">
        <f t="shared" si="37"/>
        <v>59</v>
      </c>
      <c r="H86" s="95">
        <f t="shared" si="37"/>
        <v>57</v>
      </c>
      <c r="I86" s="95">
        <f t="shared" si="37"/>
        <v>55</v>
      </c>
      <c r="J86" s="95">
        <f t="shared" si="37"/>
        <v>54</v>
      </c>
      <c r="K86" s="95">
        <f t="shared" si="37"/>
        <v>53</v>
      </c>
      <c r="L86" s="95">
        <f t="shared" si="37"/>
        <v>52</v>
      </c>
      <c r="M86" s="95">
        <f t="shared" si="37"/>
        <v>51</v>
      </c>
      <c r="N86" s="95">
        <f t="shared" si="37"/>
        <v>51</v>
      </c>
      <c r="O86" s="95">
        <f t="shared" si="37"/>
        <v>50</v>
      </c>
      <c r="P86" s="95">
        <f t="shared" si="37"/>
        <v>50</v>
      </c>
      <c r="Q86" s="95">
        <f t="shared" si="37"/>
        <v>49</v>
      </c>
      <c r="R86" s="95">
        <f t="shared" si="37"/>
        <v>49</v>
      </c>
      <c r="S86" s="95">
        <f t="shared" si="37"/>
        <v>48</v>
      </c>
      <c r="T86" s="95">
        <f t="shared" si="37"/>
        <v>48</v>
      </c>
      <c r="U86" s="95">
        <f t="shared" si="37"/>
        <v>48</v>
      </c>
      <c r="AG86" s="93">
        <v>2000</v>
      </c>
      <c r="AH86" s="95">
        <f t="shared" si="4"/>
        <v>62</v>
      </c>
      <c r="AI86" s="95">
        <f t="shared" si="5"/>
        <v>70</v>
      </c>
      <c r="AJ86" s="95">
        <f t="shared" si="6"/>
        <v>78</v>
      </c>
      <c r="AK86" s="95">
        <f t="shared" si="7"/>
        <v>87</v>
      </c>
      <c r="AL86" s="95">
        <f t="shared" si="8"/>
        <v>94</v>
      </c>
      <c r="AM86" s="95">
        <f t="shared" si="9"/>
        <v>103</v>
      </c>
      <c r="AN86" s="95">
        <f t="shared" si="10"/>
        <v>110</v>
      </c>
      <c r="AO86" s="95">
        <f t="shared" si="11"/>
        <v>119</v>
      </c>
      <c r="AP86" s="95">
        <f t="shared" si="12"/>
        <v>127</v>
      </c>
      <c r="AQ86" s="95">
        <f t="shared" si="13"/>
        <v>135</v>
      </c>
      <c r="AR86" s="95">
        <f t="shared" si="14"/>
        <v>143</v>
      </c>
      <c r="AS86" s="95">
        <f t="shared" si="15"/>
        <v>153</v>
      </c>
      <c r="AT86" s="95">
        <f t="shared" si="16"/>
        <v>160</v>
      </c>
      <c r="AU86" s="95">
        <f t="shared" si="17"/>
        <v>170</v>
      </c>
      <c r="AV86" s="95">
        <f t="shared" si="18"/>
        <v>176</v>
      </c>
      <c r="AW86" s="95">
        <f t="shared" si="19"/>
        <v>186</v>
      </c>
      <c r="AX86" s="95">
        <f t="shared" si="20"/>
        <v>192</v>
      </c>
      <c r="AY86" s="95">
        <f t="shared" si="21"/>
        <v>202</v>
      </c>
      <c r="AZ86" s="95">
        <f t="shared" si="22"/>
        <v>211</v>
      </c>
    </row>
    <row r="87" spans="2:52" ht="15">
      <c r="B87" s="93">
        <v>2100</v>
      </c>
      <c r="C87" s="95">
        <f t="shared" ref="C87:U87" si="38">IF(C$69="","",C56*(1+$E$67))</f>
        <v>76</v>
      </c>
      <c r="D87" s="95">
        <f t="shared" si="38"/>
        <v>69</v>
      </c>
      <c r="E87" s="95">
        <f t="shared" si="38"/>
        <v>64</v>
      </c>
      <c r="F87" s="95">
        <f t="shared" si="38"/>
        <v>61</v>
      </c>
      <c r="G87" s="95">
        <f t="shared" si="38"/>
        <v>58</v>
      </c>
      <c r="H87" s="95">
        <f t="shared" si="38"/>
        <v>56</v>
      </c>
      <c r="I87" s="95">
        <f t="shared" si="38"/>
        <v>55</v>
      </c>
      <c r="J87" s="95">
        <f t="shared" si="38"/>
        <v>54</v>
      </c>
      <c r="K87" s="95">
        <f t="shared" si="38"/>
        <v>53</v>
      </c>
      <c r="L87" s="95">
        <f t="shared" si="38"/>
        <v>52</v>
      </c>
      <c r="M87" s="95">
        <f t="shared" si="38"/>
        <v>51</v>
      </c>
      <c r="N87" s="95">
        <f t="shared" si="38"/>
        <v>50</v>
      </c>
      <c r="O87" s="95">
        <f t="shared" si="38"/>
        <v>50</v>
      </c>
      <c r="P87" s="95">
        <f t="shared" si="38"/>
        <v>49</v>
      </c>
      <c r="Q87" s="95">
        <f t="shared" si="38"/>
        <v>49</v>
      </c>
      <c r="R87" s="95">
        <f t="shared" si="38"/>
        <v>48</v>
      </c>
      <c r="S87" s="95">
        <f t="shared" si="38"/>
        <v>48</v>
      </c>
      <c r="T87" s="95">
        <f t="shared" si="38"/>
        <v>48</v>
      </c>
      <c r="U87" s="95">
        <f t="shared" si="38"/>
        <v>48</v>
      </c>
      <c r="AG87" s="93">
        <v>2100</v>
      </c>
      <c r="AH87" s="95">
        <f t="shared" si="4"/>
        <v>64</v>
      </c>
      <c r="AI87" s="95">
        <f t="shared" si="5"/>
        <v>72</v>
      </c>
      <c r="AJ87" s="95">
        <f t="shared" si="6"/>
        <v>81</v>
      </c>
      <c r="AK87" s="95">
        <f t="shared" si="7"/>
        <v>90</v>
      </c>
      <c r="AL87" s="95">
        <f t="shared" si="8"/>
        <v>97</v>
      </c>
      <c r="AM87" s="95">
        <f t="shared" si="9"/>
        <v>106</v>
      </c>
      <c r="AN87" s="95">
        <f t="shared" si="10"/>
        <v>116</v>
      </c>
      <c r="AO87" s="95">
        <f t="shared" si="11"/>
        <v>125</v>
      </c>
      <c r="AP87" s="95">
        <f t="shared" si="12"/>
        <v>134</v>
      </c>
      <c r="AQ87" s="95">
        <f t="shared" si="13"/>
        <v>142</v>
      </c>
      <c r="AR87" s="95">
        <f t="shared" si="14"/>
        <v>150</v>
      </c>
      <c r="AS87" s="95">
        <f t="shared" si="15"/>
        <v>158</v>
      </c>
      <c r="AT87" s="95">
        <f t="shared" si="16"/>
        <v>168</v>
      </c>
      <c r="AU87" s="95">
        <f t="shared" si="17"/>
        <v>175</v>
      </c>
      <c r="AV87" s="95">
        <f t="shared" si="18"/>
        <v>185</v>
      </c>
      <c r="AW87" s="95">
        <f t="shared" si="19"/>
        <v>192</v>
      </c>
      <c r="AX87" s="95">
        <f t="shared" si="20"/>
        <v>202</v>
      </c>
      <c r="AY87" s="95">
        <f t="shared" si="21"/>
        <v>212</v>
      </c>
      <c r="AZ87" s="95">
        <f t="shared" si="22"/>
        <v>222</v>
      </c>
    </row>
    <row r="88" spans="2:52" ht="15">
      <c r="B88" s="93">
        <v>2200</v>
      </c>
      <c r="C88" s="95">
        <f t="shared" ref="C88:U88" si="39">IF(C$69="","",C57*(1+$E$67))</f>
        <v>76</v>
      </c>
      <c r="D88" s="95">
        <f t="shared" si="39"/>
        <v>69</v>
      </c>
      <c r="E88" s="95">
        <f t="shared" si="39"/>
        <v>64</v>
      </c>
      <c r="F88" s="95">
        <f t="shared" si="39"/>
        <v>60</v>
      </c>
      <c r="G88" s="95">
        <f t="shared" si="39"/>
        <v>58</v>
      </c>
      <c r="H88" s="95">
        <f t="shared" si="39"/>
        <v>56</v>
      </c>
      <c r="I88" s="95">
        <f t="shared" si="39"/>
        <v>54</v>
      </c>
      <c r="J88" s="95">
        <f t="shared" si="39"/>
        <v>53</v>
      </c>
      <c r="K88" s="95">
        <f t="shared" si="39"/>
        <v>52</v>
      </c>
      <c r="L88" s="95">
        <f t="shared" si="39"/>
        <v>51</v>
      </c>
      <c r="M88" s="95">
        <f t="shared" si="39"/>
        <v>51</v>
      </c>
      <c r="N88" s="95">
        <f t="shared" si="39"/>
        <v>50</v>
      </c>
      <c r="O88" s="95">
        <f t="shared" si="39"/>
        <v>50</v>
      </c>
      <c r="P88" s="95">
        <f t="shared" si="39"/>
        <v>49</v>
      </c>
      <c r="Q88" s="95">
        <f t="shared" si="39"/>
        <v>49</v>
      </c>
      <c r="R88" s="95">
        <f t="shared" si="39"/>
        <v>48</v>
      </c>
      <c r="S88" s="95">
        <f t="shared" si="39"/>
        <v>48</v>
      </c>
      <c r="T88" s="95">
        <f t="shared" si="39"/>
        <v>48</v>
      </c>
      <c r="U88" s="95">
        <f t="shared" si="39"/>
        <v>47</v>
      </c>
      <c r="AG88" s="93">
        <v>2200</v>
      </c>
      <c r="AH88" s="95">
        <f t="shared" si="4"/>
        <v>67</v>
      </c>
      <c r="AI88" s="95">
        <f t="shared" si="5"/>
        <v>76</v>
      </c>
      <c r="AJ88" s="95">
        <f t="shared" si="6"/>
        <v>84</v>
      </c>
      <c r="AK88" s="95">
        <f t="shared" si="7"/>
        <v>92</v>
      </c>
      <c r="AL88" s="95">
        <f t="shared" si="8"/>
        <v>102</v>
      </c>
      <c r="AM88" s="95">
        <f t="shared" si="9"/>
        <v>111</v>
      </c>
      <c r="AN88" s="95">
        <f t="shared" si="10"/>
        <v>119</v>
      </c>
      <c r="AO88" s="95">
        <f t="shared" si="11"/>
        <v>128</v>
      </c>
      <c r="AP88" s="95">
        <f t="shared" si="12"/>
        <v>137</v>
      </c>
      <c r="AQ88" s="95">
        <f t="shared" si="13"/>
        <v>146</v>
      </c>
      <c r="AR88" s="95">
        <f t="shared" si="14"/>
        <v>157</v>
      </c>
      <c r="AS88" s="95">
        <f t="shared" si="15"/>
        <v>165</v>
      </c>
      <c r="AT88" s="95">
        <f t="shared" si="16"/>
        <v>176</v>
      </c>
      <c r="AU88" s="95">
        <f t="shared" si="17"/>
        <v>183</v>
      </c>
      <c r="AV88" s="95">
        <f t="shared" si="18"/>
        <v>194</v>
      </c>
      <c r="AW88" s="95">
        <f t="shared" si="19"/>
        <v>201</v>
      </c>
      <c r="AX88" s="95">
        <f t="shared" si="20"/>
        <v>211</v>
      </c>
      <c r="AY88" s="95">
        <f t="shared" si="21"/>
        <v>222</v>
      </c>
      <c r="AZ88" s="95">
        <f t="shared" si="22"/>
        <v>227</v>
      </c>
    </row>
    <row r="89" spans="2:52" ht="15">
      <c r="B89" s="93">
        <v>2300</v>
      </c>
      <c r="C89" s="95">
        <f t="shared" ref="C89:U89" si="40">IF(C$69="","",C58*(1+$E$67))</f>
        <v>74</v>
      </c>
      <c r="D89" s="95">
        <f t="shared" si="40"/>
        <v>67</v>
      </c>
      <c r="E89" s="95">
        <f t="shared" si="40"/>
        <v>63</v>
      </c>
      <c r="F89" s="95">
        <f t="shared" si="40"/>
        <v>59</v>
      </c>
      <c r="G89" s="95">
        <f t="shared" si="40"/>
        <v>57</v>
      </c>
      <c r="H89" s="95">
        <f t="shared" si="40"/>
        <v>55</v>
      </c>
      <c r="I89" s="95">
        <f t="shared" si="40"/>
        <v>54</v>
      </c>
      <c r="J89" s="95">
        <f t="shared" si="40"/>
        <v>52</v>
      </c>
      <c r="K89" s="95">
        <f t="shared" si="40"/>
        <v>51</v>
      </c>
      <c r="L89" s="95">
        <f t="shared" si="40"/>
        <v>50</v>
      </c>
      <c r="M89" s="95">
        <f t="shared" si="40"/>
        <v>50</v>
      </c>
      <c r="N89" s="95">
        <f t="shared" si="40"/>
        <v>49</v>
      </c>
      <c r="O89" s="95">
        <f t="shared" si="40"/>
        <v>49</v>
      </c>
      <c r="P89" s="95">
        <f t="shared" si="40"/>
        <v>48</v>
      </c>
      <c r="Q89" s="95">
        <f t="shared" si="40"/>
        <v>48</v>
      </c>
      <c r="R89" s="95">
        <f t="shared" si="40"/>
        <v>47</v>
      </c>
      <c r="S89" s="95">
        <f t="shared" si="40"/>
        <v>47</v>
      </c>
      <c r="T89" s="95">
        <f t="shared" si="40"/>
        <v>47</v>
      </c>
      <c r="U89" s="95">
        <f t="shared" si="40"/>
        <v>46</v>
      </c>
      <c r="AG89" s="93">
        <v>2300</v>
      </c>
      <c r="AH89" s="95">
        <f t="shared" si="4"/>
        <v>68</v>
      </c>
      <c r="AI89" s="95">
        <f t="shared" si="5"/>
        <v>77</v>
      </c>
      <c r="AJ89" s="95">
        <f t="shared" si="6"/>
        <v>87</v>
      </c>
      <c r="AK89" s="95">
        <f t="shared" si="7"/>
        <v>95</v>
      </c>
      <c r="AL89" s="95">
        <f t="shared" si="8"/>
        <v>105</v>
      </c>
      <c r="AM89" s="95">
        <f t="shared" si="9"/>
        <v>114</v>
      </c>
      <c r="AN89" s="95">
        <f t="shared" si="10"/>
        <v>124</v>
      </c>
      <c r="AO89" s="95">
        <f t="shared" si="11"/>
        <v>132</v>
      </c>
      <c r="AP89" s="95">
        <f t="shared" si="12"/>
        <v>141</v>
      </c>
      <c r="AQ89" s="95">
        <f t="shared" si="13"/>
        <v>150</v>
      </c>
      <c r="AR89" s="95">
        <f t="shared" si="14"/>
        <v>161</v>
      </c>
      <c r="AS89" s="95">
        <f t="shared" si="15"/>
        <v>169</v>
      </c>
      <c r="AT89" s="95">
        <f t="shared" si="16"/>
        <v>180</v>
      </c>
      <c r="AU89" s="95">
        <f t="shared" si="17"/>
        <v>188</v>
      </c>
      <c r="AV89" s="95">
        <f t="shared" si="18"/>
        <v>199</v>
      </c>
      <c r="AW89" s="95">
        <f t="shared" si="19"/>
        <v>205</v>
      </c>
      <c r="AX89" s="95">
        <f t="shared" si="20"/>
        <v>216</v>
      </c>
      <c r="AY89" s="95">
        <f t="shared" si="21"/>
        <v>227</v>
      </c>
      <c r="AZ89" s="95">
        <f t="shared" si="22"/>
        <v>233</v>
      </c>
    </row>
    <row r="90" spans="2:52" ht="15">
      <c r="B90" s="93">
        <v>2400</v>
      </c>
      <c r="C90" s="95">
        <f t="shared" ref="C90:U90" si="41">IF(C$69="","",C59*(1+$E$67))</f>
        <v>74</v>
      </c>
      <c r="D90" s="95">
        <f t="shared" si="41"/>
        <v>67</v>
      </c>
      <c r="E90" s="95">
        <f t="shared" si="41"/>
        <v>62</v>
      </c>
      <c r="F90" s="95">
        <f t="shared" si="41"/>
        <v>59</v>
      </c>
      <c r="G90" s="95">
        <f t="shared" si="41"/>
        <v>57</v>
      </c>
      <c r="H90" s="95">
        <f t="shared" si="41"/>
        <v>55</v>
      </c>
      <c r="I90" s="95">
        <f t="shared" si="41"/>
        <v>53</v>
      </c>
      <c r="J90" s="95">
        <f t="shared" si="41"/>
        <v>52</v>
      </c>
      <c r="K90" s="95">
        <f t="shared" si="41"/>
        <v>51</v>
      </c>
      <c r="L90" s="95">
        <f t="shared" si="41"/>
        <v>50</v>
      </c>
      <c r="M90" s="95">
        <f t="shared" si="41"/>
        <v>49</v>
      </c>
      <c r="N90" s="95">
        <f t="shared" si="41"/>
        <v>49</v>
      </c>
      <c r="O90" s="95">
        <f t="shared" si="41"/>
        <v>48</v>
      </c>
      <c r="P90" s="95">
        <f t="shared" si="41"/>
        <v>48</v>
      </c>
      <c r="Q90" s="95">
        <f t="shared" si="41"/>
        <v>47</v>
      </c>
      <c r="R90" s="95">
        <f t="shared" si="41"/>
        <v>47</v>
      </c>
      <c r="S90" s="95">
        <f t="shared" si="41"/>
        <v>47</v>
      </c>
      <c r="T90" s="95">
        <f t="shared" si="41"/>
        <v>46</v>
      </c>
      <c r="U90" s="95">
        <f t="shared" si="41"/>
        <v>46</v>
      </c>
      <c r="AG90" s="93">
        <v>2400</v>
      </c>
      <c r="AH90" s="95">
        <f t="shared" si="4"/>
        <v>71</v>
      </c>
      <c r="AI90" s="95">
        <f t="shared" si="5"/>
        <v>80</v>
      </c>
      <c r="AJ90" s="95">
        <f t="shared" si="6"/>
        <v>89</v>
      </c>
      <c r="AK90" s="95">
        <f t="shared" si="7"/>
        <v>99</v>
      </c>
      <c r="AL90" s="95">
        <f t="shared" si="8"/>
        <v>109</v>
      </c>
      <c r="AM90" s="95">
        <f t="shared" si="9"/>
        <v>119</v>
      </c>
      <c r="AN90" s="95">
        <f t="shared" si="10"/>
        <v>127</v>
      </c>
      <c r="AO90" s="95">
        <f t="shared" si="11"/>
        <v>137</v>
      </c>
      <c r="AP90" s="95">
        <f t="shared" si="12"/>
        <v>147</v>
      </c>
      <c r="AQ90" s="95">
        <f t="shared" si="13"/>
        <v>156</v>
      </c>
      <c r="AR90" s="95">
        <f t="shared" si="14"/>
        <v>165</v>
      </c>
      <c r="AS90" s="95">
        <f t="shared" si="15"/>
        <v>176</v>
      </c>
      <c r="AT90" s="95">
        <f t="shared" si="16"/>
        <v>184</v>
      </c>
      <c r="AU90" s="95">
        <f t="shared" si="17"/>
        <v>196</v>
      </c>
      <c r="AV90" s="95">
        <f t="shared" si="18"/>
        <v>203</v>
      </c>
      <c r="AW90" s="95">
        <f t="shared" si="19"/>
        <v>214</v>
      </c>
      <c r="AX90" s="95">
        <f t="shared" si="20"/>
        <v>226</v>
      </c>
      <c r="AY90" s="95">
        <f t="shared" si="21"/>
        <v>232</v>
      </c>
      <c r="AZ90" s="95">
        <f t="shared" si="22"/>
        <v>243</v>
      </c>
    </row>
    <row r="91" spans="2:52" ht="15">
      <c r="B91" s="93">
        <v>2500</v>
      </c>
      <c r="C91" s="95">
        <f t="shared" ref="C91:U91" si="42">IF(C$69="","",C60*(1+$E$67))</f>
        <v>73</v>
      </c>
      <c r="D91" s="95">
        <f t="shared" si="42"/>
        <v>66</v>
      </c>
      <c r="E91" s="95">
        <f t="shared" si="42"/>
        <v>62</v>
      </c>
      <c r="F91" s="95">
        <f t="shared" si="42"/>
        <v>58</v>
      </c>
      <c r="G91" s="95">
        <f t="shared" si="42"/>
        <v>56</v>
      </c>
      <c r="H91" s="95">
        <f t="shared" si="42"/>
        <v>54</v>
      </c>
      <c r="I91" s="95">
        <f t="shared" si="42"/>
        <v>52</v>
      </c>
      <c r="J91" s="95">
        <f t="shared" si="42"/>
        <v>51</v>
      </c>
      <c r="K91" s="95">
        <f t="shared" si="42"/>
        <v>50</v>
      </c>
      <c r="L91" s="95">
        <f t="shared" si="42"/>
        <v>49</v>
      </c>
      <c r="M91" s="95">
        <f t="shared" si="42"/>
        <v>49</v>
      </c>
      <c r="N91" s="95">
        <f t="shared" si="42"/>
        <v>48</v>
      </c>
      <c r="O91" s="95">
        <f t="shared" si="42"/>
        <v>48</v>
      </c>
      <c r="P91" s="95">
        <f t="shared" si="42"/>
        <v>47</v>
      </c>
      <c r="Q91" s="95">
        <f t="shared" si="42"/>
        <v>47</v>
      </c>
      <c r="R91" s="95">
        <f t="shared" si="42"/>
        <v>46</v>
      </c>
      <c r="S91" s="95">
        <f t="shared" si="42"/>
        <v>46</v>
      </c>
      <c r="T91" s="95">
        <f t="shared" si="42"/>
        <v>46</v>
      </c>
      <c r="U91" s="95">
        <f t="shared" si="42"/>
        <v>46</v>
      </c>
      <c r="AG91" s="93">
        <v>2500</v>
      </c>
      <c r="AH91" s="95">
        <f t="shared" si="4"/>
        <v>73</v>
      </c>
      <c r="AI91" s="95">
        <f t="shared" si="5"/>
        <v>83</v>
      </c>
      <c r="AJ91" s="95">
        <f t="shared" si="6"/>
        <v>93</v>
      </c>
      <c r="AK91" s="95">
        <f t="shared" si="7"/>
        <v>102</v>
      </c>
      <c r="AL91" s="95">
        <f t="shared" si="8"/>
        <v>112</v>
      </c>
      <c r="AM91" s="95">
        <f t="shared" si="9"/>
        <v>122</v>
      </c>
      <c r="AN91" s="95">
        <f t="shared" si="10"/>
        <v>130</v>
      </c>
      <c r="AO91" s="95">
        <f t="shared" si="11"/>
        <v>140</v>
      </c>
      <c r="AP91" s="95">
        <f t="shared" si="12"/>
        <v>150</v>
      </c>
      <c r="AQ91" s="95">
        <f t="shared" si="13"/>
        <v>159</v>
      </c>
      <c r="AR91" s="95">
        <f t="shared" si="14"/>
        <v>172</v>
      </c>
      <c r="AS91" s="95">
        <f t="shared" si="15"/>
        <v>180</v>
      </c>
      <c r="AT91" s="95">
        <f t="shared" si="16"/>
        <v>192</v>
      </c>
      <c r="AU91" s="95">
        <f t="shared" si="17"/>
        <v>200</v>
      </c>
      <c r="AV91" s="95">
        <f t="shared" si="18"/>
        <v>212</v>
      </c>
      <c r="AW91" s="95">
        <f t="shared" si="19"/>
        <v>219</v>
      </c>
      <c r="AX91" s="95">
        <f t="shared" si="20"/>
        <v>230</v>
      </c>
      <c r="AY91" s="95">
        <f t="shared" si="21"/>
        <v>242</v>
      </c>
      <c r="AZ91" s="95">
        <f t="shared" si="22"/>
        <v>253</v>
      </c>
    </row>
    <row r="92" spans="2:52" ht="15">
      <c r="B92" s="93">
        <v>2600</v>
      </c>
      <c r="C92" s="95">
        <f t="shared" ref="C92:U92" si="43">IF(C$69="","",C61*(1+$E$67))</f>
        <v>74</v>
      </c>
      <c r="D92" s="95">
        <f t="shared" si="43"/>
        <v>67</v>
      </c>
      <c r="E92" s="95">
        <f t="shared" si="43"/>
        <v>62</v>
      </c>
      <c r="F92" s="95">
        <f t="shared" si="43"/>
        <v>59</v>
      </c>
      <c r="G92" s="95">
        <f t="shared" si="43"/>
        <v>57</v>
      </c>
      <c r="H92" s="95">
        <f t="shared" si="43"/>
        <v>55</v>
      </c>
      <c r="I92" s="95">
        <f t="shared" si="43"/>
        <v>53</v>
      </c>
      <c r="J92" s="95">
        <f t="shared" si="43"/>
        <v>52</v>
      </c>
      <c r="K92" s="95">
        <f t="shared" si="43"/>
        <v>51</v>
      </c>
      <c r="L92" s="95">
        <f t="shared" si="43"/>
        <v>50</v>
      </c>
      <c r="M92" s="95">
        <f t="shared" si="43"/>
        <v>49</v>
      </c>
      <c r="N92" s="95">
        <f t="shared" si="43"/>
        <v>49</v>
      </c>
      <c r="O92" s="95">
        <f t="shared" si="43"/>
        <v>48</v>
      </c>
      <c r="P92" s="95">
        <f t="shared" si="43"/>
        <v>48</v>
      </c>
      <c r="Q92" s="95">
        <f t="shared" si="43"/>
        <v>47</v>
      </c>
      <c r="R92" s="95">
        <f t="shared" si="43"/>
        <v>47</v>
      </c>
      <c r="S92" s="95">
        <f t="shared" si="43"/>
        <v>46</v>
      </c>
      <c r="T92" s="95">
        <f t="shared" si="43"/>
        <v>46</v>
      </c>
      <c r="U92" s="95">
        <f t="shared" si="43"/>
        <v>46</v>
      </c>
      <c r="AG92" s="93">
        <v>2600</v>
      </c>
      <c r="AH92" s="95">
        <f t="shared" si="4"/>
        <v>77</v>
      </c>
      <c r="AI92" s="95">
        <f t="shared" si="5"/>
        <v>87</v>
      </c>
      <c r="AJ92" s="95">
        <f t="shared" si="6"/>
        <v>97</v>
      </c>
      <c r="AK92" s="95">
        <f t="shared" si="7"/>
        <v>107</v>
      </c>
      <c r="AL92" s="95">
        <f t="shared" si="8"/>
        <v>119</v>
      </c>
      <c r="AM92" s="95">
        <f t="shared" si="9"/>
        <v>129</v>
      </c>
      <c r="AN92" s="95">
        <f t="shared" si="10"/>
        <v>138</v>
      </c>
      <c r="AO92" s="95">
        <f t="shared" si="11"/>
        <v>149</v>
      </c>
      <c r="AP92" s="95">
        <f t="shared" si="12"/>
        <v>159</v>
      </c>
      <c r="AQ92" s="95">
        <f t="shared" si="13"/>
        <v>169</v>
      </c>
      <c r="AR92" s="95">
        <f t="shared" si="14"/>
        <v>178</v>
      </c>
      <c r="AS92" s="95">
        <f t="shared" si="15"/>
        <v>191</v>
      </c>
      <c r="AT92" s="95">
        <f t="shared" si="16"/>
        <v>200</v>
      </c>
      <c r="AU92" s="95">
        <f t="shared" si="17"/>
        <v>212</v>
      </c>
      <c r="AV92" s="95">
        <f t="shared" si="18"/>
        <v>220</v>
      </c>
      <c r="AW92" s="95">
        <f t="shared" si="19"/>
        <v>232</v>
      </c>
      <c r="AX92" s="95">
        <f t="shared" si="20"/>
        <v>239</v>
      </c>
      <c r="AY92" s="95">
        <f t="shared" si="21"/>
        <v>251</v>
      </c>
      <c r="AZ92" s="95">
        <f t="shared" si="22"/>
        <v>263</v>
      </c>
    </row>
    <row r="93" spans="2:52" ht="15">
      <c r="B93" s="93">
        <v>2700</v>
      </c>
      <c r="C93" s="95">
        <f t="shared" ref="C93:U93" si="44">IF(C$69="","",C62*(1+$E$67))</f>
        <v>74</v>
      </c>
      <c r="D93" s="95">
        <f t="shared" si="44"/>
        <v>67</v>
      </c>
      <c r="E93" s="95">
        <f t="shared" si="44"/>
        <v>62</v>
      </c>
      <c r="F93" s="95">
        <f t="shared" si="44"/>
        <v>59</v>
      </c>
      <c r="G93" s="95">
        <f t="shared" si="44"/>
        <v>56</v>
      </c>
      <c r="H93" s="95">
        <f t="shared" si="44"/>
        <v>54</v>
      </c>
      <c r="I93" s="95">
        <f t="shared" si="44"/>
        <v>53</v>
      </c>
      <c r="J93" s="95">
        <f t="shared" si="44"/>
        <v>52</v>
      </c>
      <c r="K93" s="95">
        <f t="shared" si="44"/>
        <v>51</v>
      </c>
      <c r="L93" s="95">
        <f t="shared" si="44"/>
        <v>50</v>
      </c>
      <c r="M93" s="95">
        <f t="shared" si="44"/>
        <v>49</v>
      </c>
      <c r="N93" s="95">
        <f t="shared" si="44"/>
        <v>48</v>
      </c>
      <c r="O93" s="95">
        <f t="shared" si="44"/>
        <v>48</v>
      </c>
      <c r="P93" s="95">
        <f t="shared" si="44"/>
        <v>47</v>
      </c>
      <c r="Q93" s="95">
        <f t="shared" si="44"/>
        <v>47</v>
      </c>
      <c r="R93" s="95">
        <f t="shared" si="44"/>
        <v>46</v>
      </c>
      <c r="S93" s="95">
        <f t="shared" si="44"/>
        <v>46</v>
      </c>
      <c r="T93" s="95">
        <f t="shared" si="44"/>
        <v>46</v>
      </c>
      <c r="U93" s="95">
        <f t="shared" si="44"/>
        <v>46</v>
      </c>
      <c r="AG93" s="93">
        <v>2700</v>
      </c>
      <c r="AH93" s="95">
        <f t="shared" si="4"/>
        <v>80</v>
      </c>
      <c r="AI93" s="95">
        <f t="shared" si="5"/>
        <v>90</v>
      </c>
      <c r="AJ93" s="95">
        <f t="shared" si="6"/>
        <v>100</v>
      </c>
      <c r="AK93" s="95">
        <f t="shared" si="7"/>
        <v>112</v>
      </c>
      <c r="AL93" s="95">
        <f t="shared" si="8"/>
        <v>121</v>
      </c>
      <c r="AM93" s="95">
        <f t="shared" si="9"/>
        <v>131</v>
      </c>
      <c r="AN93" s="95">
        <f t="shared" si="10"/>
        <v>143</v>
      </c>
      <c r="AO93" s="95">
        <f t="shared" si="11"/>
        <v>154</v>
      </c>
      <c r="AP93" s="95">
        <f t="shared" si="12"/>
        <v>165</v>
      </c>
      <c r="AQ93" s="95">
        <f t="shared" si="13"/>
        <v>176</v>
      </c>
      <c r="AR93" s="95">
        <f t="shared" si="14"/>
        <v>185</v>
      </c>
      <c r="AS93" s="95">
        <f t="shared" si="15"/>
        <v>194</v>
      </c>
      <c r="AT93" s="95">
        <f t="shared" si="16"/>
        <v>207</v>
      </c>
      <c r="AU93" s="95">
        <f t="shared" si="17"/>
        <v>216</v>
      </c>
      <c r="AV93" s="95">
        <f t="shared" si="18"/>
        <v>228</v>
      </c>
      <c r="AW93" s="95">
        <f t="shared" si="19"/>
        <v>236</v>
      </c>
      <c r="AX93" s="95">
        <f t="shared" si="20"/>
        <v>248</v>
      </c>
      <c r="AY93" s="95">
        <f t="shared" si="21"/>
        <v>261</v>
      </c>
      <c r="AZ93" s="95">
        <f t="shared" si="22"/>
        <v>273</v>
      </c>
    </row>
    <row r="94" spans="2:52" ht="15">
      <c r="B94" s="93">
        <v>2800</v>
      </c>
      <c r="C94" s="95">
        <f t="shared" ref="C94:U94" si="45">IF(C$69="","",C63*(1+$E$67))</f>
        <v>73</v>
      </c>
      <c r="D94" s="95">
        <f t="shared" si="45"/>
        <v>66</v>
      </c>
      <c r="E94" s="95">
        <f t="shared" si="45"/>
        <v>61</v>
      </c>
      <c r="F94" s="95">
        <f t="shared" si="45"/>
        <v>58</v>
      </c>
      <c r="G94" s="95">
        <f t="shared" si="45"/>
        <v>56</v>
      </c>
      <c r="H94" s="95">
        <f t="shared" si="45"/>
        <v>54</v>
      </c>
      <c r="I94" s="95">
        <f t="shared" si="45"/>
        <v>52</v>
      </c>
      <c r="J94" s="95">
        <f t="shared" si="45"/>
        <v>51</v>
      </c>
      <c r="K94" s="95">
        <f t="shared" si="45"/>
        <v>50</v>
      </c>
      <c r="L94" s="95">
        <f t="shared" si="45"/>
        <v>49</v>
      </c>
      <c r="M94" s="95">
        <f t="shared" si="45"/>
        <v>48</v>
      </c>
      <c r="N94" s="95">
        <f t="shared" si="45"/>
        <v>48</v>
      </c>
      <c r="O94" s="95">
        <f t="shared" si="45"/>
        <v>47</v>
      </c>
      <c r="P94" s="95">
        <f t="shared" si="45"/>
        <v>47</v>
      </c>
      <c r="Q94" s="95">
        <f t="shared" si="45"/>
        <v>46</v>
      </c>
      <c r="R94" s="95">
        <f t="shared" si="45"/>
        <v>46</v>
      </c>
      <c r="S94" s="95">
        <f t="shared" si="45"/>
        <v>46</v>
      </c>
      <c r="T94" s="95">
        <f t="shared" si="45"/>
        <v>45</v>
      </c>
      <c r="U94" s="95">
        <f t="shared" si="45"/>
        <v>45</v>
      </c>
      <c r="AG94" s="93">
        <v>2800</v>
      </c>
      <c r="AH94" s="95">
        <f t="shared" si="4"/>
        <v>82</v>
      </c>
      <c r="AI94" s="95">
        <f t="shared" si="5"/>
        <v>92</v>
      </c>
      <c r="AJ94" s="95">
        <f t="shared" si="6"/>
        <v>102</v>
      </c>
      <c r="AK94" s="95">
        <f t="shared" si="7"/>
        <v>114</v>
      </c>
      <c r="AL94" s="95">
        <f t="shared" si="8"/>
        <v>125</v>
      </c>
      <c r="AM94" s="95">
        <f t="shared" si="9"/>
        <v>136</v>
      </c>
      <c r="AN94" s="95">
        <f t="shared" si="10"/>
        <v>146</v>
      </c>
      <c r="AO94" s="95">
        <f t="shared" si="11"/>
        <v>157</v>
      </c>
      <c r="AP94" s="95">
        <f t="shared" si="12"/>
        <v>168</v>
      </c>
      <c r="AQ94" s="95">
        <f t="shared" si="13"/>
        <v>178</v>
      </c>
      <c r="AR94" s="95">
        <f t="shared" si="14"/>
        <v>188</v>
      </c>
      <c r="AS94" s="95">
        <f t="shared" si="15"/>
        <v>202</v>
      </c>
      <c r="AT94" s="95">
        <f t="shared" si="16"/>
        <v>211</v>
      </c>
      <c r="AU94" s="95">
        <f t="shared" si="17"/>
        <v>224</v>
      </c>
      <c r="AV94" s="95">
        <f t="shared" si="18"/>
        <v>232</v>
      </c>
      <c r="AW94" s="95">
        <f t="shared" si="19"/>
        <v>245</v>
      </c>
      <c r="AX94" s="95">
        <f t="shared" si="20"/>
        <v>258</v>
      </c>
      <c r="AY94" s="95">
        <f t="shared" si="21"/>
        <v>265</v>
      </c>
      <c r="AZ94" s="95">
        <f t="shared" si="22"/>
        <v>277</v>
      </c>
    </row>
    <row r="95" spans="2:52" ht="15">
      <c r="B95" s="93">
        <v>2900</v>
      </c>
      <c r="C95" s="95">
        <f t="shared" ref="C95:U95" si="46">IF(C$69="","",C64*(1+$E$67))</f>
        <v>72</v>
      </c>
      <c r="D95" s="95">
        <f t="shared" si="46"/>
        <v>65</v>
      </c>
      <c r="E95" s="95">
        <f t="shared" si="46"/>
        <v>61</v>
      </c>
      <c r="F95" s="95">
        <f t="shared" si="46"/>
        <v>58</v>
      </c>
      <c r="G95" s="95">
        <f t="shared" si="46"/>
        <v>55</v>
      </c>
      <c r="H95" s="95">
        <f t="shared" si="46"/>
        <v>53</v>
      </c>
      <c r="I95" s="95">
        <f t="shared" si="46"/>
        <v>52</v>
      </c>
      <c r="J95" s="95">
        <f t="shared" si="46"/>
        <v>51</v>
      </c>
      <c r="K95" s="95">
        <f t="shared" si="46"/>
        <v>50</v>
      </c>
      <c r="L95" s="95">
        <f t="shared" si="46"/>
        <v>49</v>
      </c>
      <c r="M95" s="95">
        <f t="shared" si="46"/>
        <v>48</v>
      </c>
      <c r="N95" s="95">
        <f t="shared" si="46"/>
        <v>47</v>
      </c>
      <c r="O95" s="95">
        <f t="shared" si="46"/>
        <v>47</v>
      </c>
      <c r="P95" s="95">
        <f t="shared" si="46"/>
        <v>47</v>
      </c>
      <c r="Q95" s="95">
        <f t="shared" si="46"/>
        <v>46</v>
      </c>
      <c r="R95" s="95">
        <f t="shared" si="46"/>
        <v>46</v>
      </c>
      <c r="S95" s="95">
        <f t="shared" si="46"/>
        <v>45</v>
      </c>
      <c r="T95" s="95">
        <f t="shared" si="46"/>
        <v>45</v>
      </c>
      <c r="U95" s="95">
        <f t="shared" si="46"/>
        <v>45</v>
      </c>
      <c r="AG95" s="93">
        <v>2900</v>
      </c>
      <c r="AH95" s="95">
        <f t="shared" si="4"/>
        <v>84</v>
      </c>
      <c r="AI95" s="95">
        <f t="shared" si="5"/>
        <v>94</v>
      </c>
      <c r="AJ95" s="95">
        <f t="shared" si="6"/>
        <v>106</v>
      </c>
      <c r="AK95" s="95">
        <f t="shared" si="7"/>
        <v>118</v>
      </c>
      <c r="AL95" s="95">
        <f t="shared" si="8"/>
        <v>128</v>
      </c>
      <c r="AM95" s="95">
        <f t="shared" si="9"/>
        <v>138</v>
      </c>
      <c r="AN95" s="95">
        <f t="shared" si="10"/>
        <v>151</v>
      </c>
      <c r="AO95" s="95">
        <f t="shared" si="11"/>
        <v>163</v>
      </c>
      <c r="AP95" s="95">
        <f t="shared" si="12"/>
        <v>174</v>
      </c>
      <c r="AQ95" s="95">
        <f t="shared" si="13"/>
        <v>185</v>
      </c>
      <c r="AR95" s="95">
        <f t="shared" si="14"/>
        <v>195</v>
      </c>
      <c r="AS95" s="95">
        <f t="shared" si="15"/>
        <v>204</v>
      </c>
      <c r="AT95" s="95">
        <f t="shared" si="16"/>
        <v>218</v>
      </c>
      <c r="AU95" s="95">
        <f t="shared" si="17"/>
        <v>232</v>
      </c>
      <c r="AV95" s="95">
        <f t="shared" si="18"/>
        <v>240</v>
      </c>
      <c r="AW95" s="95">
        <f t="shared" si="19"/>
        <v>253</v>
      </c>
      <c r="AX95" s="95">
        <f t="shared" si="20"/>
        <v>261</v>
      </c>
      <c r="AY95" s="95">
        <f t="shared" si="21"/>
        <v>274</v>
      </c>
      <c r="AZ95" s="95">
        <f t="shared" si="22"/>
        <v>287</v>
      </c>
    </row>
    <row r="96" spans="2:52" ht="15">
      <c r="B96" s="93">
        <v>3000</v>
      </c>
      <c r="C96" s="95">
        <f t="shared" ref="C96:U96" si="47">IF(C$69="","",C65*(1+$E$67))</f>
        <v>71</v>
      </c>
      <c r="D96" s="95">
        <f t="shared" si="47"/>
        <v>65</v>
      </c>
      <c r="E96" s="95">
        <f t="shared" si="47"/>
        <v>60</v>
      </c>
      <c r="F96" s="95">
        <f t="shared" si="47"/>
        <v>57</v>
      </c>
      <c r="G96" s="95">
        <f t="shared" si="47"/>
        <v>55</v>
      </c>
      <c r="H96" s="95">
        <f t="shared" si="47"/>
        <v>53</v>
      </c>
      <c r="I96" s="95">
        <f t="shared" si="47"/>
        <v>51</v>
      </c>
      <c r="J96" s="95">
        <f t="shared" si="47"/>
        <v>50</v>
      </c>
      <c r="K96" s="95">
        <f t="shared" si="47"/>
        <v>49</v>
      </c>
      <c r="L96" s="95">
        <f t="shared" si="47"/>
        <v>48</v>
      </c>
      <c r="M96" s="95">
        <f t="shared" si="47"/>
        <v>48</v>
      </c>
      <c r="N96" s="95">
        <f t="shared" si="47"/>
        <v>47</v>
      </c>
      <c r="O96" s="95">
        <f t="shared" si="47"/>
        <v>46</v>
      </c>
      <c r="P96" s="95">
        <f t="shared" si="47"/>
        <v>46</v>
      </c>
      <c r="Q96" s="95">
        <f t="shared" si="47"/>
        <v>46</v>
      </c>
      <c r="R96" s="95">
        <f t="shared" si="47"/>
        <v>45</v>
      </c>
      <c r="S96" s="95">
        <f t="shared" si="47"/>
        <v>45</v>
      </c>
      <c r="T96" s="95">
        <f t="shared" si="47"/>
        <v>45</v>
      </c>
      <c r="U96" s="95">
        <f t="shared" si="47"/>
        <v>44</v>
      </c>
      <c r="AG96" s="93">
        <v>3000</v>
      </c>
      <c r="AH96" s="95">
        <f t="shared" si="4"/>
        <v>85</v>
      </c>
      <c r="AI96" s="95">
        <f t="shared" si="5"/>
        <v>98</v>
      </c>
      <c r="AJ96" s="95">
        <f t="shared" si="6"/>
        <v>108</v>
      </c>
      <c r="AK96" s="95">
        <f t="shared" si="7"/>
        <v>120</v>
      </c>
      <c r="AL96" s="95">
        <f t="shared" si="8"/>
        <v>132</v>
      </c>
      <c r="AM96" s="95">
        <f t="shared" si="9"/>
        <v>143</v>
      </c>
      <c r="AN96" s="95">
        <f t="shared" si="10"/>
        <v>153</v>
      </c>
      <c r="AO96" s="95">
        <f t="shared" si="11"/>
        <v>165</v>
      </c>
      <c r="AP96" s="95">
        <f t="shared" si="12"/>
        <v>176</v>
      </c>
      <c r="AQ96" s="95">
        <f t="shared" si="13"/>
        <v>187</v>
      </c>
      <c r="AR96" s="95">
        <f t="shared" si="14"/>
        <v>202</v>
      </c>
      <c r="AS96" s="95">
        <f t="shared" si="15"/>
        <v>212</v>
      </c>
      <c r="AT96" s="95">
        <f t="shared" si="16"/>
        <v>221</v>
      </c>
      <c r="AU96" s="95">
        <f t="shared" si="17"/>
        <v>235</v>
      </c>
      <c r="AV96" s="95">
        <f t="shared" si="18"/>
        <v>248</v>
      </c>
      <c r="AW96" s="95">
        <f t="shared" si="19"/>
        <v>257</v>
      </c>
      <c r="AX96" s="95">
        <f t="shared" si="20"/>
        <v>270</v>
      </c>
      <c r="AY96" s="95">
        <f t="shared" si="21"/>
        <v>284</v>
      </c>
      <c r="AZ96" s="95">
        <f t="shared" si="22"/>
        <v>290</v>
      </c>
    </row>
    <row r="98" spans="2:54" ht="15.75">
      <c r="B98" s="91" t="s">
        <v>32</v>
      </c>
      <c r="C98" s="92"/>
      <c r="E98" s="94">
        <v>0.02</v>
      </c>
    </row>
    <row r="100" spans="2:54" ht="15">
      <c r="B100" t="s">
        <v>0</v>
      </c>
      <c r="C100" s="93">
        <v>400</v>
      </c>
      <c r="D100" s="93">
        <v>500</v>
      </c>
      <c r="E100" s="93">
        <v>600</v>
      </c>
      <c r="F100" s="93">
        <v>700</v>
      </c>
      <c r="G100" s="93">
        <v>800</v>
      </c>
      <c r="H100" s="93">
        <v>900</v>
      </c>
      <c r="I100" s="93">
        <v>1000</v>
      </c>
      <c r="J100" s="93">
        <v>1100</v>
      </c>
      <c r="K100" s="93">
        <v>1200</v>
      </c>
      <c r="L100" s="93">
        <v>1300</v>
      </c>
      <c r="M100" s="93">
        <v>1400</v>
      </c>
      <c r="N100" s="93">
        <v>1500</v>
      </c>
      <c r="O100" s="93">
        <f>CHOOSE($AF$3,1600,1600,1600,1600,1600,1600,1600,"")</f>
        <v>1600</v>
      </c>
      <c r="P100" s="93">
        <f>CHOOSE($AF$3,1700,1700,1700,1700,1700,1700,"","")</f>
        <v>1700</v>
      </c>
      <c r="Q100" s="93">
        <f>CHOOSE($AF$3,1800,1800,1800,1800,1800,1800,"","")</f>
        <v>1800</v>
      </c>
      <c r="R100" s="93">
        <f>CHOOSE($AF$3,1900,1900,1900,1900,"","","","")</f>
        <v>1900</v>
      </c>
      <c r="S100" s="93">
        <f>CHOOSE($AF$3,2000,2000,2000,2000,"","","","")</f>
        <v>2000</v>
      </c>
      <c r="T100" s="93">
        <f>CHOOSE($AF$3,2100,2100,2100,"","","","","")</f>
        <v>2100</v>
      </c>
      <c r="U100" s="93">
        <f>CHOOSE($AF$3,2200,2200,"","","","","","")</f>
        <v>2200</v>
      </c>
      <c r="V100" s="93">
        <f>CHOOSE($AF$3,2300,"","","","","","","")</f>
        <v>2300</v>
      </c>
      <c r="W100" s="93">
        <f>CHOOSE($AF$3,2400,"","","","","","","")</f>
        <v>2400</v>
      </c>
      <c r="AG100" t="s">
        <v>0</v>
      </c>
      <c r="AH100" s="93">
        <f>C100</f>
        <v>400</v>
      </c>
      <c r="AI100" s="93">
        <f t="shared" ref="AI100:BB100" si="48">D100</f>
        <v>500</v>
      </c>
      <c r="AJ100" s="93">
        <f t="shared" si="48"/>
        <v>600</v>
      </c>
      <c r="AK100" s="93">
        <f t="shared" si="48"/>
        <v>700</v>
      </c>
      <c r="AL100" s="93">
        <f t="shared" si="48"/>
        <v>800</v>
      </c>
      <c r="AM100" s="93">
        <f t="shared" si="48"/>
        <v>900</v>
      </c>
      <c r="AN100" s="93">
        <f t="shared" si="48"/>
        <v>1000</v>
      </c>
      <c r="AO100" s="93">
        <f t="shared" si="48"/>
        <v>1100</v>
      </c>
      <c r="AP100" s="93">
        <f t="shared" si="48"/>
        <v>1200</v>
      </c>
      <c r="AQ100" s="93">
        <f t="shared" si="48"/>
        <v>1300</v>
      </c>
      <c r="AR100" s="93">
        <f t="shared" si="48"/>
        <v>1400</v>
      </c>
      <c r="AS100" s="93">
        <f t="shared" si="48"/>
        <v>1500</v>
      </c>
      <c r="AT100" s="93">
        <f t="shared" si="48"/>
        <v>1600</v>
      </c>
      <c r="AU100" s="93">
        <f t="shared" si="48"/>
        <v>1700</v>
      </c>
      <c r="AV100" s="93">
        <f t="shared" si="48"/>
        <v>1800</v>
      </c>
      <c r="AW100" s="93">
        <f t="shared" si="48"/>
        <v>1900</v>
      </c>
      <c r="AX100" s="93">
        <f t="shared" si="48"/>
        <v>2000</v>
      </c>
      <c r="AY100" s="93">
        <f t="shared" si="48"/>
        <v>2100</v>
      </c>
      <c r="AZ100" s="93">
        <f t="shared" si="48"/>
        <v>2200</v>
      </c>
      <c r="BA100" s="93">
        <f t="shared" si="48"/>
        <v>2300</v>
      </c>
      <c r="BB100" s="93">
        <f t="shared" si="48"/>
        <v>2400</v>
      </c>
    </row>
    <row r="101" spans="2:54" ht="15">
      <c r="B101" s="93">
        <v>400</v>
      </c>
      <c r="C101" s="95">
        <f>ROUND(C39*(1+$E$98),0)</f>
        <v>167</v>
      </c>
      <c r="D101" s="95">
        <f t="shared" ref="D101:W101" si="49">ROUND(D39*(1+$E$98),0)</f>
        <v>150</v>
      </c>
      <c r="E101" s="95">
        <f t="shared" si="49"/>
        <v>139</v>
      </c>
      <c r="F101" s="95">
        <f t="shared" si="49"/>
        <v>132</v>
      </c>
      <c r="G101" s="95">
        <f t="shared" si="49"/>
        <v>125</v>
      </c>
      <c r="H101" s="95">
        <f t="shared" si="49"/>
        <v>120</v>
      </c>
      <c r="I101" s="95">
        <f t="shared" si="49"/>
        <v>117</v>
      </c>
      <c r="J101" s="95">
        <f t="shared" si="49"/>
        <v>114</v>
      </c>
      <c r="K101" s="95">
        <f t="shared" si="49"/>
        <v>112</v>
      </c>
      <c r="L101" s="95">
        <f t="shared" si="49"/>
        <v>110</v>
      </c>
      <c r="M101" s="95">
        <f t="shared" si="49"/>
        <v>108</v>
      </c>
      <c r="N101" s="95">
        <f t="shared" si="49"/>
        <v>107</v>
      </c>
      <c r="O101" s="95">
        <f t="shared" si="49"/>
        <v>107</v>
      </c>
      <c r="P101" s="95">
        <f t="shared" si="49"/>
        <v>105</v>
      </c>
      <c r="Q101" s="95">
        <f t="shared" si="49"/>
        <v>104</v>
      </c>
      <c r="R101" s="95">
        <f t="shared" si="49"/>
        <v>103</v>
      </c>
      <c r="S101" s="95">
        <f t="shared" si="49"/>
        <v>102</v>
      </c>
      <c r="T101" s="95">
        <f t="shared" si="49"/>
        <v>102</v>
      </c>
      <c r="U101" s="95">
        <f t="shared" si="49"/>
        <v>101</v>
      </c>
      <c r="V101" s="95">
        <f t="shared" si="49"/>
        <v>101</v>
      </c>
      <c r="W101" s="95">
        <f t="shared" si="49"/>
        <v>100</v>
      </c>
      <c r="AG101" s="93">
        <v>400</v>
      </c>
      <c r="AH101" s="95">
        <f t="shared" ref="AH101:AH127" si="50">IF(AH100="","",ROUND(C101*(C$100*$B101/1000000),0))</f>
        <v>27</v>
      </c>
      <c r="AI101" s="95">
        <f t="shared" ref="AI101:AI127" si="51">IF(AI100="","",ROUND(D101*(D$100*$B101/1000000),0))</f>
        <v>30</v>
      </c>
      <c r="AJ101" s="95">
        <f t="shared" ref="AJ101:AJ127" si="52">IF(AJ100="","",ROUND(E101*(E$100*$B101/1000000),0))</f>
        <v>33</v>
      </c>
      <c r="AK101" s="95">
        <f t="shared" ref="AK101:AK127" si="53">IF(AK100="","",ROUND(F101*(F$100*$B101/1000000),0))</f>
        <v>37</v>
      </c>
      <c r="AL101" s="95">
        <f t="shared" ref="AL101:AL127" si="54">IF(AL100="","",ROUND(G101*(G$100*$B101/1000000),0))</f>
        <v>40</v>
      </c>
      <c r="AM101" s="95">
        <f t="shared" ref="AM101:AM127" si="55">IF(AM100="","",ROUND(H101*(H$100*$B101/1000000),0))</f>
        <v>43</v>
      </c>
      <c r="AN101" s="95">
        <f t="shared" ref="AN101:AN127" si="56">IF(AN100="","",ROUND(I101*(I$100*$B101/1000000),0))</f>
        <v>47</v>
      </c>
      <c r="AO101" s="95">
        <f t="shared" ref="AO101:AO127" si="57">IF(AO100="","",ROUND(J101*(J$100*$B101/1000000),0))</f>
        <v>50</v>
      </c>
      <c r="AP101" s="95">
        <f t="shared" ref="AP101:AP127" si="58">IF(AP100="","",ROUND(K101*(K$100*$B101/1000000),0))</f>
        <v>54</v>
      </c>
      <c r="AQ101" s="95">
        <f t="shared" ref="AQ101:AQ127" si="59">IF(AQ100="","",ROUND(L101*(L$100*$B101/1000000),0))</f>
        <v>57</v>
      </c>
      <c r="AR101" s="95">
        <f t="shared" ref="AR101:AR127" si="60">IF(AR100="","",ROUND(M101*(M$100*$B101/1000000),0))</f>
        <v>60</v>
      </c>
      <c r="AS101" s="95">
        <f t="shared" ref="AS101:AS127" si="61">IF(AS100="","",ROUND(N101*(N$100*$B101/1000000),0))</f>
        <v>64</v>
      </c>
      <c r="AT101" s="95">
        <f t="shared" ref="AT101:AT127" si="62">IF(AT100="","",ROUND(O101*(O$100*$B101/1000000),0))</f>
        <v>68</v>
      </c>
      <c r="AU101" s="95">
        <f t="shared" ref="AU101:AU127" si="63">IF(AU100="","",ROUND(P101*(P$100*$B101/1000000),0))</f>
        <v>71</v>
      </c>
      <c r="AV101" s="95">
        <f t="shared" ref="AV101:AV127" si="64">IF(AV100="","",ROUND(Q101*(Q$100*$B101/1000000),0))</f>
        <v>75</v>
      </c>
      <c r="AW101" s="95">
        <f t="shared" ref="AW101:AW127" si="65">IF(AW100="","",ROUND(R101*(R$100*$B101/1000000),0))</f>
        <v>78</v>
      </c>
      <c r="AX101" s="95">
        <f t="shared" ref="AX101:AX127" si="66">IF(AX100="","",ROUND(S101*(S$100*$B101/1000000),0))</f>
        <v>82</v>
      </c>
      <c r="AY101" s="95">
        <f t="shared" ref="AY101:AY127" si="67">IF(AY100="","",ROUND(T101*(T$100*$B101/1000000),0))</f>
        <v>86</v>
      </c>
      <c r="AZ101" s="95">
        <f t="shared" ref="AZ101:AZ127" si="68">IF(AZ100="","",ROUND(U101*(U$100*$B101/1000000),0))</f>
        <v>89</v>
      </c>
      <c r="BA101" s="95">
        <f t="shared" ref="BA101:BA127" si="69">IF(BA100="","",ROUND(V101*(V$100*$B101/1000000),0))</f>
        <v>93</v>
      </c>
      <c r="BB101" s="95">
        <f t="shared" ref="BB101:BB127" si="70">IF(BB100="","",ROUND(W101*(W$100*$B101/1000000),0))</f>
        <v>96</v>
      </c>
    </row>
    <row r="102" spans="2:54" ht="15">
      <c r="B102" s="93">
        <v>500</v>
      </c>
      <c r="C102" s="95">
        <f t="shared" ref="C102:W102" si="71">ROUND(C40*(1+$E$98),0)</f>
        <v>144</v>
      </c>
      <c r="D102" s="95">
        <f t="shared" si="71"/>
        <v>129</v>
      </c>
      <c r="E102" s="95">
        <f t="shared" si="71"/>
        <v>119</v>
      </c>
      <c r="F102" s="95">
        <f t="shared" si="71"/>
        <v>112</v>
      </c>
      <c r="G102" s="95">
        <f t="shared" si="71"/>
        <v>107</v>
      </c>
      <c r="H102" s="95">
        <f t="shared" si="71"/>
        <v>103</v>
      </c>
      <c r="I102" s="95">
        <f t="shared" si="71"/>
        <v>100</v>
      </c>
      <c r="J102" s="95">
        <f t="shared" si="71"/>
        <v>98</v>
      </c>
      <c r="K102" s="95">
        <f t="shared" si="71"/>
        <v>97</v>
      </c>
      <c r="L102" s="95">
        <f t="shared" si="71"/>
        <v>95</v>
      </c>
      <c r="M102" s="95">
        <f t="shared" si="71"/>
        <v>93</v>
      </c>
      <c r="N102" s="95">
        <f t="shared" si="71"/>
        <v>92</v>
      </c>
      <c r="O102" s="95">
        <f t="shared" si="71"/>
        <v>92</v>
      </c>
      <c r="P102" s="95">
        <f t="shared" si="71"/>
        <v>90</v>
      </c>
      <c r="Q102" s="95">
        <f t="shared" si="71"/>
        <v>89</v>
      </c>
      <c r="R102" s="95">
        <f t="shared" si="71"/>
        <v>89</v>
      </c>
      <c r="S102" s="95">
        <f t="shared" si="71"/>
        <v>88</v>
      </c>
      <c r="T102" s="95">
        <f t="shared" si="71"/>
        <v>88</v>
      </c>
      <c r="U102" s="95">
        <f t="shared" si="71"/>
        <v>87</v>
      </c>
      <c r="V102" s="95">
        <f t="shared" si="71"/>
        <v>86</v>
      </c>
      <c r="W102" s="95">
        <f t="shared" si="71"/>
        <v>86</v>
      </c>
      <c r="AG102" s="93">
        <v>500</v>
      </c>
      <c r="AH102" s="95">
        <f t="shared" si="50"/>
        <v>29</v>
      </c>
      <c r="AI102" s="95">
        <f t="shared" si="51"/>
        <v>32</v>
      </c>
      <c r="AJ102" s="95">
        <f t="shared" si="52"/>
        <v>36</v>
      </c>
      <c r="AK102" s="95">
        <f t="shared" si="53"/>
        <v>39</v>
      </c>
      <c r="AL102" s="95">
        <f t="shared" si="54"/>
        <v>43</v>
      </c>
      <c r="AM102" s="95">
        <f t="shared" si="55"/>
        <v>46</v>
      </c>
      <c r="AN102" s="95">
        <f t="shared" si="56"/>
        <v>50</v>
      </c>
      <c r="AO102" s="95">
        <f t="shared" si="57"/>
        <v>54</v>
      </c>
      <c r="AP102" s="95">
        <f t="shared" si="58"/>
        <v>58</v>
      </c>
      <c r="AQ102" s="95">
        <f t="shared" si="59"/>
        <v>62</v>
      </c>
      <c r="AR102" s="95">
        <f t="shared" si="60"/>
        <v>65</v>
      </c>
      <c r="AS102" s="95">
        <f t="shared" si="61"/>
        <v>69</v>
      </c>
      <c r="AT102" s="95">
        <f t="shared" si="62"/>
        <v>74</v>
      </c>
      <c r="AU102" s="95">
        <f t="shared" si="63"/>
        <v>77</v>
      </c>
      <c r="AV102" s="95">
        <f t="shared" si="64"/>
        <v>80</v>
      </c>
      <c r="AW102" s="95">
        <f t="shared" si="65"/>
        <v>85</v>
      </c>
      <c r="AX102" s="95">
        <f t="shared" si="66"/>
        <v>88</v>
      </c>
      <c r="AY102" s="95">
        <f t="shared" si="67"/>
        <v>92</v>
      </c>
      <c r="AZ102" s="95">
        <f t="shared" si="68"/>
        <v>96</v>
      </c>
      <c r="BA102" s="95">
        <f t="shared" si="69"/>
        <v>99</v>
      </c>
      <c r="BB102" s="95">
        <f t="shared" si="70"/>
        <v>103</v>
      </c>
    </row>
    <row r="103" spans="2:54" ht="15">
      <c r="B103" s="93">
        <v>600</v>
      </c>
      <c r="C103" s="95">
        <f t="shared" ref="C103:W103" si="72">ROUND(C41*(1+$E$98),0)</f>
        <v>130</v>
      </c>
      <c r="D103" s="95">
        <f t="shared" si="72"/>
        <v>117</v>
      </c>
      <c r="E103" s="95">
        <f t="shared" si="72"/>
        <v>108</v>
      </c>
      <c r="F103" s="95">
        <f t="shared" si="72"/>
        <v>102</v>
      </c>
      <c r="G103" s="95">
        <f t="shared" si="72"/>
        <v>98</v>
      </c>
      <c r="H103" s="95">
        <f t="shared" si="72"/>
        <v>94</v>
      </c>
      <c r="I103" s="95">
        <f t="shared" si="72"/>
        <v>92</v>
      </c>
      <c r="J103" s="95">
        <f t="shared" si="72"/>
        <v>89</v>
      </c>
      <c r="K103" s="95">
        <f t="shared" si="72"/>
        <v>88</v>
      </c>
      <c r="L103" s="95">
        <f t="shared" si="72"/>
        <v>87</v>
      </c>
      <c r="M103" s="95">
        <f t="shared" si="72"/>
        <v>85</v>
      </c>
      <c r="N103" s="95">
        <f t="shared" si="72"/>
        <v>84</v>
      </c>
      <c r="O103" s="95">
        <f t="shared" si="72"/>
        <v>84</v>
      </c>
      <c r="P103" s="95">
        <f t="shared" si="72"/>
        <v>83</v>
      </c>
      <c r="Q103" s="95">
        <f t="shared" si="72"/>
        <v>82</v>
      </c>
      <c r="R103" s="95">
        <f t="shared" si="72"/>
        <v>81</v>
      </c>
      <c r="S103" s="95">
        <f t="shared" si="72"/>
        <v>80</v>
      </c>
      <c r="T103" s="95">
        <f t="shared" si="72"/>
        <v>80</v>
      </c>
      <c r="U103" s="95">
        <f t="shared" si="72"/>
        <v>80</v>
      </c>
      <c r="V103" s="95">
        <f t="shared" si="72"/>
        <v>79</v>
      </c>
      <c r="W103" s="95">
        <f t="shared" si="72"/>
        <v>78</v>
      </c>
      <c r="AG103" s="93">
        <v>600</v>
      </c>
      <c r="AH103" s="95">
        <f t="shared" si="50"/>
        <v>31</v>
      </c>
      <c r="AI103" s="95">
        <f t="shared" si="51"/>
        <v>35</v>
      </c>
      <c r="AJ103" s="95">
        <f t="shared" si="52"/>
        <v>39</v>
      </c>
      <c r="AK103" s="95">
        <f t="shared" si="53"/>
        <v>43</v>
      </c>
      <c r="AL103" s="95">
        <f t="shared" si="54"/>
        <v>47</v>
      </c>
      <c r="AM103" s="95">
        <f t="shared" si="55"/>
        <v>51</v>
      </c>
      <c r="AN103" s="95">
        <f t="shared" si="56"/>
        <v>55</v>
      </c>
      <c r="AO103" s="95">
        <f t="shared" si="57"/>
        <v>59</v>
      </c>
      <c r="AP103" s="95">
        <f t="shared" si="58"/>
        <v>63</v>
      </c>
      <c r="AQ103" s="95">
        <f t="shared" si="59"/>
        <v>68</v>
      </c>
      <c r="AR103" s="95">
        <f t="shared" si="60"/>
        <v>71</v>
      </c>
      <c r="AS103" s="95">
        <f t="shared" si="61"/>
        <v>76</v>
      </c>
      <c r="AT103" s="95">
        <f t="shared" si="62"/>
        <v>81</v>
      </c>
      <c r="AU103" s="95">
        <f t="shared" si="63"/>
        <v>85</v>
      </c>
      <c r="AV103" s="95">
        <f t="shared" si="64"/>
        <v>89</v>
      </c>
      <c r="AW103" s="95">
        <f t="shared" si="65"/>
        <v>92</v>
      </c>
      <c r="AX103" s="95">
        <f t="shared" si="66"/>
        <v>96</v>
      </c>
      <c r="AY103" s="95">
        <f t="shared" si="67"/>
        <v>101</v>
      </c>
      <c r="AZ103" s="95">
        <f t="shared" si="68"/>
        <v>106</v>
      </c>
      <c r="BA103" s="95">
        <f t="shared" si="69"/>
        <v>109</v>
      </c>
      <c r="BB103" s="95">
        <f t="shared" si="70"/>
        <v>112</v>
      </c>
    </row>
    <row r="104" spans="2:54" ht="15">
      <c r="B104" s="93">
        <v>700</v>
      </c>
      <c r="C104" s="95">
        <f t="shared" ref="C104:W104" si="73">ROUND(C42*(1+$E$98),0)</f>
        <v>118</v>
      </c>
      <c r="D104" s="95">
        <f t="shared" si="73"/>
        <v>107</v>
      </c>
      <c r="E104" s="95">
        <f t="shared" si="73"/>
        <v>99</v>
      </c>
      <c r="F104" s="95">
        <f t="shared" si="73"/>
        <v>93</v>
      </c>
      <c r="G104" s="95">
        <f t="shared" si="73"/>
        <v>89</v>
      </c>
      <c r="H104" s="95">
        <f t="shared" si="73"/>
        <v>86</v>
      </c>
      <c r="I104" s="95">
        <f t="shared" si="73"/>
        <v>84</v>
      </c>
      <c r="J104" s="95">
        <f t="shared" si="73"/>
        <v>81</v>
      </c>
      <c r="K104" s="95">
        <f t="shared" si="73"/>
        <v>81</v>
      </c>
      <c r="L104" s="95">
        <f t="shared" si="73"/>
        <v>79</v>
      </c>
      <c r="M104" s="95">
        <f t="shared" si="73"/>
        <v>78</v>
      </c>
      <c r="N104" s="95">
        <f t="shared" si="73"/>
        <v>77</v>
      </c>
      <c r="O104" s="95">
        <f t="shared" si="73"/>
        <v>75</v>
      </c>
      <c r="P104" s="95">
        <f t="shared" si="73"/>
        <v>74</v>
      </c>
      <c r="Q104" s="95">
        <f t="shared" si="73"/>
        <v>74</v>
      </c>
      <c r="R104" s="95">
        <f t="shared" si="73"/>
        <v>73</v>
      </c>
      <c r="S104" s="95">
        <f t="shared" si="73"/>
        <v>72</v>
      </c>
      <c r="T104" s="95">
        <f t="shared" si="73"/>
        <v>72</v>
      </c>
      <c r="U104" s="95">
        <f t="shared" si="73"/>
        <v>72</v>
      </c>
      <c r="V104" s="95">
        <f t="shared" si="73"/>
        <v>71</v>
      </c>
      <c r="W104" s="95">
        <f t="shared" si="73"/>
        <v>71</v>
      </c>
      <c r="AG104" s="93">
        <v>700</v>
      </c>
      <c r="AH104" s="95">
        <f t="shared" si="50"/>
        <v>33</v>
      </c>
      <c r="AI104" s="95">
        <f t="shared" si="51"/>
        <v>37</v>
      </c>
      <c r="AJ104" s="95">
        <f t="shared" si="52"/>
        <v>42</v>
      </c>
      <c r="AK104" s="95">
        <f t="shared" si="53"/>
        <v>46</v>
      </c>
      <c r="AL104" s="95">
        <f t="shared" si="54"/>
        <v>50</v>
      </c>
      <c r="AM104" s="95">
        <f t="shared" si="55"/>
        <v>54</v>
      </c>
      <c r="AN104" s="95">
        <f t="shared" si="56"/>
        <v>59</v>
      </c>
      <c r="AO104" s="95">
        <f t="shared" si="57"/>
        <v>62</v>
      </c>
      <c r="AP104" s="95">
        <f t="shared" si="58"/>
        <v>68</v>
      </c>
      <c r="AQ104" s="95">
        <f t="shared" si="59"/>
        <v>72</v>
      </c>
      <c r="AR104" s="95">
        <f t="shared" si="60"/>
        <v>76</v>
      </c>
      <c r="AS104" s="95">
        <f t="shared" si="61"/>
        <v>81</v>
      </c>
      <c r="AT104" s="95">
        <f t="shared" si="62"/>
        <v>84</v>
      </c>
      <c r="AU104" s="95">
        <f t="shared" si="63"/>
        <v>88</v>
      </c>
      <c r="AV104" s="95">
        <f t="shared" si="64"/>
        <v>93</v>
      </c>
      <c r="AW104" s="95">
        <f t="shared" si="65"/>
        <v>97</v>
      </c>
      <c r="AX104" s="95">
        <f t="shared" si="66"/>
        <v>101</v>
      </c>
      <c r="AY104" s="95">
        <f t="shared" si="67"/>
        <v>106</v>
      </c>
      <c r="AZ104" s="95">
        <f t="shared" si="68"/>
        <v>111</v>
      </c>
      <c r="BA104" s="95">
        <f t="shared" si="69"/>
        <v>114</v>
      </c>
      <c r="BB104" s="95">
        <f t="shared" si="70"/>
        <v>119</v>
      </c>
    </row>
    <row r="105" spans="2:54" ht="15">
      <c r="B105" s="93">
        <v>800</v>
      </c>
      <c r="C105" s="95">
        <f t="shared" ref="C105:W105" si="74">ROUND(C43*(1+$E$98),0)</f>
        <v>111</v>
      </c>
      <c r="D105" s="95">
        <f t="shared" si="74"/>
        <v>100</v>
      </c>
      <c r="E105" s="95">
        <f t="shared" si="74"/>
        <v>93</v>
      </c>
      <c r="F105" s="95">
        <f t="shared" si="74"/>
        <v>88</v>
      </c>
      <c r="G105" s="95">
        <f t="shared" si="74"/>
        <v>84</v>
      </c>
      <c r="H105" s="95">
        <f t="shared" si="74"/>
        <v>81</v>
      </c>
      <c r="I105" s="95">
        <f t="shared" si="74"/>
        <v>79</v>
      </c>
      <c r="J105" s="95">
        <f t="shared" si="74"/>
        <v>77</v>
      </c>
      <c r="K105" s="95">
        <f t="shared" si="74"/>
        <v>75</v>
      </c>
      <c r="L105" s="95">
        <f t="shared" si="74"/>
        <v>74</v>
      </c>
      <c r="M105" s="95">
        <f t="shared" si="74"/>
        <v>72</v>
      </c>
      <c r="N105" s="95">
        <f t="shared" si="74"/>
        <v>71</v>
      </c>
      <c r="O105" s="95">
        <f t="shared" si="74"/>
        <v>71</v>
      </c>
      <c r="P105" s="95">
        <f t="shared" si="74"/>
        <v>70</v>
      </c>
      <c r="Q105" s="95">
        <f t="shared" si="74"/>
        <v>70</v>
      </c>
      <c r="R105" s="95">
        <f t="shared" si="74"/>
        <v>69</v>
      </c>
      <c r="S105" s="95">
        <f t="shared" si="74"/>
        <v>68</v>
      </c>
      <c r="T105" s="95">
        <f t="shared" si="74"/>
        <v>68</v>
      </c>
      <c r="U105" s="95">
        <f t="shared" si="74"/>
        <v>68</v>
      </c>
      <c r="V105" s="95">
        <f t="shared" si="74"/>
        <v>67</v>
      </c>
      <c r="W105" s="95">
        <f t="shared" si="74"/>
        <v>67</v>
      </c>
      <c r="AG105" s="93">
        <v>800</v>
      </c>
      <c r="AH105" s="95">
        <f t="shared" si="50"/>
        <v>36</v>
      </c>
      <c r="AI105" s="95">
        <f t="shared" si="51"/>
        <v>40</v>
      </c>
      <c r="AJ105" s="95">
        <f t="shared" si="52"/>
        <v>45</v>
      </c>
      <c r="AK105" s="95">
        <f t="shared" si="53"/>
        <v>49</v>
      </c>
      <c r="AL105" s="95">
        <f t="shared" si="54"/>
        <v>54</v>
      </c>
      <c r="AM105" s="95">
        <f t="shared" si="55"/>
        <v>58</v>
      </c>
      <c r="AN105" s="95">
        <f t="shared" si="56"/>
        <v>63</v>
      </c>
      <c r="AO105" s="95">
        <f t="shared" si="57"/>
        <v>68</v>
      </c>
      <c r="AP105" s="95">
        <f t="shared" si="58"/>
        <v>72</v>
      </c>
      <c r="AQ105" s="95">
        <f t="shared" si="59"/>
        <v>77</v>
      </c>
      <c r="AR105" s="95">
        <f t="shared" si="60"/>
        <v>81</v>
      </c>
      <c r="AS105" s="95">
        <f t="shared" si="61"/>
        <v>85</v>
      </c>
      <c r="AT105" s="95">
        <f t="shared" si="62"/>
        <v>91</v>
      </c>
      <c r="AU105" s="95">
        <f t="shared" si="63"/>
        <v>95</v>
      </c>
      <c r="AV105" s="95">
        <f t="shared" si="64"/>
        <v>101</v>
      </c>
      <c r="AW105" s="95">
        <f t="shared" si="65"/>
        <v>105</v>
      </c>
      <c r="AX105" s="95">
        <f t="shared" si="66"/>
        <v>109</v>
      </c>
      <c r="AY105" s="95">
        <f t="shared" si="67"/>
        <v>114</v>
      </c>
      <c r="AZ105" s="95">
        <f t="shared" si="68"/>
        <v>120</v>
      </c>
      <c r="BA105" s="95">
        <f t="shared" si="69"/>
        <v>123</v>
      </c>
      <c r="BB105" s="95">
        <f t="shared" si="70"/>
        <v>129</v>
      </c>
    </row>
    <row r="106" spans="2:54" ht="15">
      <c r="B106" s="93">
        <v>900</v>
      </c>
      <c r="C106" s="95">
        <f t="shared" ref="C106:W106" si="75">ROUND(C44*(1+$E$98),0)</f>
        <v>104</v>
      </c>
      <c r="D106" s="95">
        <f t="shared" si="75"/>
        <v>94</v>
      </c>
      <c r="E106" s="95">
        <f t="shared" si="75"/>
        <v>87</v>
      </c>
      <c r="F106" s="95">
        <f t="shared" si="75"/>
        <v>83</v>
      </c>
      <c r="G106" s="95">
        <f t="shared" si="75"/>
        <v>79</v>
      </c>
      <c r="H106" s="95">
        <f t="shared" si="75"/>
        <v>75</v>
      </c>
      <c r="I106" s="95">
        <f t="shared" si="75"/>
        <v>73</v>
      </c>
      <c r="J106" s="95">
        <f t="shared" si="75"/>
        <v>71</v>
      </c>
      <c r="K106" s="95">
        <f t="shared" si="75"/>
        <v>70</v>
      </c>
      <c r="L106" s="95">
        <f t="shared" si="75"/>
        <v>69</v>
      </c>
      <c r="M106" s="95">
        <f t="shared" si="75"/>
        <v>68</v>
      </c>
      <c r="N106" s="95">
        <f t="shared" si="75"/>
        <v>67</v>
      </c>
      <c r="O106" s="95">
        <f t="shared" si="75"/>
        <v>67</v>
      </c>
      <c r="P106" s="95">
        <f t="shared" si="75"/>
        <v>66</v>
      </c>
      <c r="Q106" s="95">
        <f t="shared" si="75"/>
        <v>65</v>
      </c>
      <c r="R106" s="95">
        <f t="shared" si="75"/>
        <v>65</v>
      </c>
      <c r="S106" s="95">
        <f t="shared" si="75"/>
        <v>64</v>
      </c>
      <c r="T106" s="95">
        <f t="shared" si="75"/>
        <v>64</v>
      </c>
      <c r="U106" s="95">
        <f t="shared" si="75"/>
        <v>63</v>
      </c>
      <c r="V106" s="95">
        <f t="shared" si="75"/>
        <v>63</v>
      </c>
      <c r="W106" s="95">
        <f t="shared" si="75"/>
        <v>63</v>
      </c>
      <c r="AG106" s="93">
        <v>900</v>
      </c>
      <c r="AH106" s="95">
        <f t="shared" si="50"/>
        <v>37</v>
      </c>
      <c r="AI106" s="95">
        <f t="shared" si="51"/>
        <v>42</v>
      </c>
      <c r="AJ106" s="95">
        <f t="shared" si="52"/>
        <v>47</v>
      </c>
      <c r="AK106" s="95">
        <f t="shared" si="53"/>
        <v>52</v>
      </c>
      <c r="AL106" s="95">
        <f t="shared" si="54"/>
        <v>57</v>
      </c>
      <c r="AM106" s="95">
        <f t="shared" si="55"/>
        <v>61</v>
      </c>
      <c r="AN106" s="95">
        <f t="shared" si="56"/>
        <v>66</v>
      </c>
      <c r="AO106" s="95">
        <f t="shared" si="57"/>
        <v>70</v>
      </c>
      <c r="AP106" s="95">
        <f t="shared" si="58"/>
        <v>76</v>
      </c>
      <c r="AQ106" s="95">
        <f t="shared" si="59"/>
        <v>81</v>
      </c>
      <c r="AR106" s="95">
        <f t="shared" si="60"/>
        <v>86</v>
      </c>
      <c r="AS106" s="95">
        <f t="shared" si="61"/>
        <v>90</v>
      </c>
      <c r="AT106" s="95">
        <f t="shared" si="62"/>
        <v>96</v>
      </c>
      <c r="AU106" s="95">
        <f t="shared" si="63"/>
        <v>101</v>
      </c>
      <c r="AV106" s="95">
        <f t="shared" si="64"/>
        <v>105</v>
      </c>
      <c r="AW106" s="95">
        <f t="shared" si="65"/>
        <v>111</v>
      </c>
      <c r="AX106" s="95">
        <f t="shared" si="66"/>
        <v>115</v>
      </c>
      <c r="AY106" s="95">
        <f t="shared" si="67"/>
        <v>121</v>
      </c>
      <c r="AZ106" s="95">
        <f t="shared" si="68"/>
        <v>125</v>
      </c>
      <c r="BA106" s="95">
        <f t="shared" si="69"/>
        <v>130</v>
      </c>
      <c r="BB106" s="95">
        <f t="shared" si="70"/>
        <v>136</v>
      </c>
    </row>
    <row r="107" spans="2:54" ht="15">
      <c r="B107" s="93">
        <v>1000</v>
      </c>
      <c r="C107" s="95">
        <f t="shared" ref="C107:W107" si="76">ROUND(C45*(1+$E$98),0)</f>
        <v>100</v>
      </c>
      <c r="D107" s="95">
        <f t="shared" si="76"/>
        <v>91</v>
      </c>
      <c r="E107" s="95">
        <f t="shared" si="76"/>
        <v>84</v>
      </c>
      <c r="F107" s="95">
        <f t="shared" si="76"/>
        <v>80</v>
      </c>
      <c r="G107" s="95">
        <f t="shared" si="76"/>
        <v>75</v>
      </c>
      <c r="H107" s="95">
        <f t="shared" si="76"/>
        <v>73</v>
      </c>
      <c r="I107" s="95">
        <f t="shared" si="76"/>
        <v>71</v>
      </c>
      <c r="J107" s="95">
        <f t="shared" si="76"/>
        <v>69</v>
      </c>
      <c r="K107" s="95">
        <f t="shared" si="76"/>
        <v>68</v>
      </c>
      <c r="L107" s="95">
        <f t="shared" si="76"/>
        <v>67</v>
      </c>
      <c r="M107" s="95">
        <f t="shared" si="76"/>
        <v>66</v>
      </c>
      <c r="N107" s="95">
        <f t="shared" si="76"/>
        <v>65</v>
      </c>
      <c r="O107" s="95">
        <f t="shared" si="76"/>
        <v>64</v>
      </c>
      <c r="P107" s="95">
        <f t="shared" si="76"/>
        <v>63</v>
      </c>
      <c r="Q107" s="95">
        <f t="shared" si="76"/>
        <v>63</v>
      </c>
      <c r="R107" s="95">
        <f t="shared" si="76"/>
        <v>62</v>
      </c>
      <c r="S107" s="95">
        <f t="shared" si="76"/>
        <v>62</v>
      </c>
      <c r="T107" s="95">
        <f t="shared" si="76"/>
        <v>62</v>
      </c>
      <c r="U107" s="95">
        <f t="shared" si="76"/>
        <v>61</v>
      </c>
      <c r="V107" s="95">
        <f t="shared" si="76"/>
        <v>61</v>
      </c>
      <c r="W107" s="95">
        <f t="shared" si="76"/>
        <v>60</v>
      </c>
      <c r="AG107" s="93">
        <v>1000</v>
      </c>
      <c r="AH107" s="95">
        <f t="shared" si="50"/>
        <v>40</v>
      </c>
      <c r="AI107" s="95">
        <f t="shared" si="51"/>
        <v>46</v>
      </c>
      <c r="AJ107" s="95">
        <f t="shared" si="52"/>
        <v>50</v>
      </c>
      <c r="AK107" s="95">
        <f t="shared" si="53"/>
        <v>56</v>
      </c>
      <c r="AL107" s="95">
        <f t="shared" si="54"/>
        <v>60</v>
      </c>
      <c r="AM107" s="95">
        <f t="shared" si="55"/>
        <v>66</v>
      </c>
      <c r="AN107" s="95">
        <f t="shared" si="56"/>
        <v>71</v>
      </c>
      <c r="AO107" s="95">
        <f t="shared" si="57"/>
        <v>76</v>
      </c>
      <c r="AP107" s="95">
        <f t="shared" si="58"/>
        <v>82</v>
      </c>
      <c r="AQ107" s="95">
        <f t="shared" si="59"/>
        <v>87</v>
      </c>
      <c r="AR107" s="95">
        <f t="shared" si="60"/>
        <v>92</v>
      </c>
      <c r="AS107" s="95">
        <f t="shared" si="61"/>
        <v>98</v>
      </c>
      <c r="AT107" s="95">
        <f t="shared" si="62"/>
        <v>102</v>
      </c>
      <c r="AU107" s="95">
        <f t="shared" si="63"/>
        <v>107</v>
      </c>
      <c r="AV107" s="95">
        <f t="shared" si="64"/>
        <v>113</v>
      </c>
      <c r="AW107" s="95">
        <f t="shared" si="65"/>
        <v>118</v>
      </c>
      <c r="AX107" s="95">
        <f t="shared" si="66"/>
        <v>124</v>
      </c>
      <c r="AY107" s="95">
        <f t="shared" si="67"/>
        <v>130</v>
      </c>
      <c r="AZ107" s="95">
        <f t="shared" si="68"/>
        <v>134</v>
      </c>
      <c r="BA107" s="95">
        <f t="shared" si="69"/>
        <v>140</v>
      </c>
      <c r="BB107" s="95">
        <f t="shared" si="70"/>
        <v>144</v>
      </c>
    </row>
    <row r="108" spans="2:54" ht="15">
      <c r="B108" s="93">
        <v>1100</v>
      </c>
      <c r="C108" s="95">
        <f t="shared" ref="C108:W108" si="77">ROUND(C46*(1+$E$98),0)</f>
        <v>96</v>
      </c>
      <c r="D108" s="95">
        <f t="shared" si="77"/>
        <v>87</v>
      </c>
      <c r="E108" s="95">
        <f t="shared" si="77"/>
        <v>81</v>
      </c>
      <c r="F108" s="95">
        <f t="shared" si="77"/>
        <v>77</v>
      </c>
      <c r="G108" s="95">
        <f t="shared" si="77"/>
        <v>73</v>
      </c>
      <c r="H108" s="95">
        <f t="shared" si="77"/>
        <v>70</v>
      </c>
      <c r="I108" s="95">
        <f t="shared" si="77"/>
        <v>68</v>
      </c>
      <c r="J108" s="95">
        <f t="shared" si="77"/>
        <v>67</v>
      </c>
      <c r="K108" s="95">
        <f t="shared" si="77"/>
        <v>66</v>
      </c>
      <c r="L108" s="95">
        <f t="shared" si="77"/>
        <v>64</v>
      </c>
      <c r="M108" s="95">
        <f t="shared" si="77"/>
        <v>63</v>
      </c>
      <c r="N108" s="95">
        <f t="shared" si="77"/>
        <v>63</v>
      </c>
      <c r="O108" s="95">
        <f t="shared" si="77"/>
        <v>62</v>
      </c>
      <c r="P108" s="95">
        <f t="shared" si="77"/>
        <v>62</v>
      </c>
      <c r="Q108" s="95">
        <f t="shared" si="77"/>
        <v>61</v>
      </c>
      <c r="R108" s="95">
        <f t="shared" si="77"/>
        <v>60</v>
      </c>
      <c r="S108" s="95">
        <f t="shared" si="77"/>
        <v>60</v>
      </c>
      <c r="T108" s="95">
        <f t="shared" si="77"/>
        <v>60</v>
      </c>
      <c r="U108" s="95">
        <f t="shared" si="77"/>
        <v>59</v>
      </c>
      <c r="V108" s="95">
        <f t="shared" si="77"/>
        <v>59</v>
      </c>
      <c r="W108" s="95">
        <f t="shared" si="77"/>
        <v>59</v>
      </c>
      <c r="AG108" s="93">
        <v>1100</v>
      </c>
      <c r="AH108" s="95">
        <f t="shared" si="50"/>
        <v>42</v>
      </c>
      <c r="AI108" s="95">
        <f t="shared" si="51"/>
        <v>48</v>
      </c>
      <c r="AJ108" s="95">
        <f t="shared" si="52"/>
        <v>53</v>
      </c>
      <c r="AK108" s="95">
        <f t="shared" si="53"/>
        <v>59</v>
      </c>
      <c r="AL108" s="95">
        <f t="shared" si="54"/>
        <v>64</v>
      </c>
      <c r="AM108" s="95">
        <f t="shared" si="55"/>
        <v>69</v>
      </c>
      <c r="AN108" s="95">
        <f t="shared" si="56"/>
        <v>75</v>
      </c>
      <c r="AO108" s="95">
        <f t="shared" si="57"/>
        <v>81</v>
      </c>
      <c r="AP108" s="95">
        <f t="shared" si="58"/>
        <v>87</v>
      </c>
      <c r="AQ108" s="95">
        <f t="shared" si="59"/>
        <v>92</v>
      </c>
      <c r="AR108" s="95">
        <f t="shared" si="60"/>
        <v>97</v>
      </c>
      <c r="AS108" s="95">
        <f t="shared" si="61"/>
        <v>104</v>
      </c>
      <c r="AT108" s="95">
        <f t="shared" si="62"/>
        <v>109</v>
      </c>
      <c r="AU108" s="95">
        <f t="shared" si="63"/>
        <v>116</v>
      </c>
      <c r="AV108" s="95">
        <f t="shared" si="64"/>
        <v>121</v>
      </c>
      <c r="AW108" s="95">
        <f t="shared" si="65"/>
        <v>125</v>
      </c>
      <c r="AX108" s="95">
        <f t="shared" si="66"/>
        <v>132</v>
      </c>
      <c r="AY108" s="95">
        <f t="shared" si="67"/>
        <v>139</v>
      </c>
      <c r="AZ108" s="95">
        <f t="shared" si="68"/>
        <v>143</v>
      </c>
      <c r="BA108" s="95">
        <f t="shared" si="69"/>
        <v>149</v>
      </c>
      <c r="BB108" s="95">
        <f t="shared" si="70"/>
        <v>156</v>
      </c>
    </row>
    <row r="109" spans="2:54" ht="15">
      <c r="B109" s="93">
        <v>1200</v>
      </c>
      <c r="C109" s="95">
        <f t="shared" ref="C109:W109" si="78">ROUND(C47*(1+$E$98),0)</f>
        <v>93</v>
      </c>
      <c r="D109" s="95">
        <f t="shared" si="78"/>
        <v>84</v>
      </c>
      <c r="E109" s="95">
        <f t="shared" si="78"/>
        <v>78</v>
      </c>
      <c r="F109" s="95">
        <f t="shared" si="78"/>
        <v>73</v>
      </c>
      <c r="G109" s="95">
        <f t="shared" si="78"/>
        <v>70</v>
      </c>
      <c r="H109" s="95">
        <f t="shared" si="78"/>
        <v>67</v>
      </c>
      <c r="I109" s="95">
        <f t="shared" si="78"/>
        <v>65</v>
      </c>
      <c r="J109" s="95">
        <f t="shared" si="78"/>
        <v>64</v>
      </c>
      <c r="K109" s="95">
        <f t="shared" si="78"/>
        <v>63</v>
      </c>
      <c r="L109" s="95">
        <f t="shared" si="78"/>
        <v>62</v>
      </c>
      <c r="M109" s="95">
        <f t="shared" si="78"/>
        <v>61</v>
      </c>
      <c r="N109" s="95">
        <f t="shared" si="78"/>
        <v>60</v>
      </c>
      <c r="O109" s="95">
        <f t="shared" si="78"/>
        <v>60</v>
      </c>
      <c r="P109" s="95">
        <f t="shared" si="78"/>
        <v>59</v>
      </c>
      <c r="Q109" s="95">
        <f t="shared" si="78"/>
        <v>58</v>
      </c>
      <c r="R109" s="95">
        <f t="shared" si="78"/>
        <v>58</v>
      </c>
      <c r="S109" s="95">
        <f t="shared" si="78"/>
        <v>57</v>
      </c>
      <c r="T109" s="95">
        <f t="shared" si="78"/>
        <v>57</v>
      </c>
      <c r="U109" s="95">
        <f t="shared" si="78"/>
        <v>57</v>
      </c>
      <c r="V109" s="95">
        <f t="shared" si="78"/>
        <v>56</v>
      </c>
      <c r="W109" s="95">
        <f t="shared" si="78"/>
        <v>56</v>
      </c>
      <c r="AG109" s="93">
        <v>1200</v>
      </c>
      <c r="AH109" s="95">
        <f t="shared" si="50"/>
        <v>45</v>
      </c>
      <c r="AI109" s="95">
        <f t="shared" si="51"/>
        <v>50</v>
      </c>
      <c r="AJ109" s="95">
        <f t="shared" si="52"/>
        <v>56</v>
      </c>
      <c r="AK109" s="95">
        <f t="shared" si="53"/>
        <v>61</v>
      </c>
      <c r="AL109" s="95">
        <f t="shared" si="54"/>
        <v>67</v>
      </c>
      <c r="AM109" s="95">
        <f t="shared" si="55"/>
        <v>72</v>
      </c>
      <c r="AN109" s="95">
        <f t="shared" si="56"/>
        <v>78</v>
      </c>
      <c r="AO109" s="95">
        <f t="shared" si="57"/>
        <v>84</v>
      </c>
      <c r="AP109" s="95">
        <f t="shared" si="58"/>
        <v>91</v>
      </c>
      <c r="AQ109" s="95">
        <f t="shared" si="59"/>
        <v>97</v>
      </c>
      <c r="AR109" s="95">
        <f t="shared" si="60"/>
        <v>102</v>
      </c>
      <c r="AS109" s="95">
        <f t="shared" si="61"/>
        <v>108</v>
      </c>
      <c r="AT109" s="95">
        <f t="shared" si="62"/>
        <v>115</v>
      </c>
      <c r="AU109" s="95">
        <f t="shared" si="63"/>
        <v>120</v>
      </c>
      <c r="AV109" s="95">
        <f t="shared" si="64"/>
        <v>125</v>
      </c>
      <c r="AW109" s="95">
        <f t="shared" si="65"/>
        <v>132</v>
      </c>
      <c r="AX109" s="95">
        <f t="shared" si="66"/>
        <v>137</v>
      </c>
      <c r="AY109" s="95">
        <f t="shared" si="67"/>
        <v>144</v>
      </c>
      <c r="AZ109" s="95">
        <f t="shared" si="68"/>
        <v>150</v>
      </c>
      <c r="BA109" s="95">
        <f t="shared" si="69"/>
        <v>155</v>
      </c>
      <c r="BB109" s="95">
        <f t="shared" si="70"/>
        <v>161</v>
      </c>
    </row>
    <row r="110" spans="2:54" ht="15">
      <c r="B110" s="93">
        <v>1300</v>
      </c>
      <c r="C110" s="95">
        <f t="shared" ref="C110:W110" si="79">ROUND(C48*(1+$E$98),0)</f>
        <v>91</v>
      </c>
      <c r="D110" s="95">
        <f t="shared" si="79"/>
        <v>82</v>
      </c>
      <c r="E110" s="95">
        <f t="shared" si="79"/>
        <v>75</v>
      </c>
      <c r="F110" s="95">
        <f t="shared" si="79"/>
        <v>71</v>
      </c>
      <c r="G110" s="95">
        <f t="shared" si="79"/>
        <v>68</v>
      </c>
      <c r="H110" s="95">
        <f t="shared" si="79"/>
        <v>66</v>
      </c>
      <c r="I110" s="95">
        <f t="shared" si="79"/>
        <v>64</v>
      </c>
      <c r="J110" s="95">
        <f t="shared" si="79"/>
        <v>62</v>
      </c>
      <c r="K110" s="95">
        <f t="shared" si="79"/>
        <v>62</v>
      </c>
      <c r="L110" s="95">
        <f t="shared" si="79"/>
        <v>60</v>
      </c>
      <c r="M110" s="95">
        <f t="shared" si="79"/>
        <v>60</v>
      </c>
      <c r="N110" s="95">
        <f t="shared" si="79"/>
        <v>59</v>
      </c>
      <c r="O110" s="95">
        <f t="shared" si="79"/>
        <v>58</v>
      </c>
      <c r="P110" s="95">
        <f t="shared" si="79"/>
        <v>58</v>
      </c>
      <c r="Q110" s="95">
        <f t="shared" si="79"/>
        <v>57</v>
      </c>
      <c r="R110" s="95">
        <f t="shared" si="79"/>
        <v>57</v>
      </c>
      <c r="S110" s="95">
        <f t="shared" si="79"/>
        <v>56</v>
      </c>
      <c r="T110" s="95">
        <f t="shared" si="79"/>
        <v>56</v>
      </c>
      <c r="U110" s="95">
        <f t="shared" si="79"/>
        <v>56</v>
      </c>
      <c r="V110" s="95">
        <f t="shared" si="79"/>
        <v>55</v>
      </c>
      <c r="W110" s="95">
        <f t="shared" si="79"/>
        <v>55</v>
      </c>
      <c r="AG110" s="93">
        <v>1300</v>
      </c>
      <c r="AH110" s="95">
        <f t="shared" si="50"/>
        <v>47</v>
      </c>
      <c r="AI110" s="95">
        <f t="shared" si="51"/>
        <v>53</v>
      </c>
      <c r="AJ110" s="95">
        <f t="shared" si="52"/>
        <v>59</v>
      </c>
      <c r="AK110" s="95">
        <f t="shared" si="53"/>
        <v>65</v>
      </c>
      <c r="AL110" s="95">
        <f t="shared" si="54"/>
        <v>71</v>
      </c>
      <c r="AM110" s="95">
        <f t="shared" si="55"/>
        <v>77</v>
      </c>
      <c r="AN110" s="95">
        <f t="shared" si="56"/>
        <v>83</v>
      </c>
      <c r="AO110" s="95">
        <f t="shared" si="57"/>
        <v>89</v>
      </c>
      <c r="AP110" s="95">
        <f t="shared" si="58"/>
        <v>97</v>
      </c>
      <c r="AQ110" s="95">
        <f t="shared" si="59"/>
        <v>101</v>
      </c>
      <c r="AR110" s="95">
        <f t="shared" si="60"/>
        <v>109</v>
      </c>
      <c r="AS110" s="95">
        <f t="shared" si="61"/>
        <v>115</v>
      </c>
      <c r="AT110" s="95">
        <f t="shared" si="62"/>
        <v>121</v>
      </c>
      <c r="AU110" s="95">
        <f t="shared" si="63"/>
        <v>128</v>
      </c>
      <c r="AV110" s="95">
        <f t="shared" si="64"/>
        <v>133</v>
      </c>
      <c r="AW110" s="95">
        <f t="shared" si="65"/>
        <v>141</v>
      </c>
      <c r="AX110" s="95">
        <f t="shared" si="66"/>
        <v>146</v>
      </c>
      <c r="AY110" s="95">
        <f t="shared" si="67"/>
        <v>153</v>
      </c>
      <c r="AZ110" s="95">
        <f t="shared" si="68"/>
        <v>160</v>
      </c>
      <c r="BA110" s="95">
        <f t="shared" si="69"/>
        <v>164</v>
      </c>
      <c r="BB110" s="95">
        <f t="shared" si="70"/>
        <v>172</v>
      </c>
    </row>
    <row r="111" spans="2:54" ht="15">
      <c r="B111" s="93">
        <v>1400</v>
      </c>
      <c r="C111" s="95">
        <f t="shared" ref="C111:W111" si="80">ROUND(C49*(1+$E$98),0)</f>
        <v>88</v>
      </c>
      <c r="D111" s="95">
        <f t="shared" si="80"/>
        <v>79</v>
      </c>
      <c r="E111" s="95">
        <f t="shared" si="80"/>
        <v>73</v>
      </c>
      <c r="F111" s="95">
        <f t="shared" si="80"/>
        <v>69</v>
      </c>
      <c r="G111" s="95">
        <f t="shared" si="80"/>
        <v>66</v>
      </c>
      <c r="H111" s="95">
        <f t="shared" si="80"/>
        <v>64</v>
      </c>
      <c r="I111" s="95">
        <f t="shared" si="80"/>
        <v>62</v>
      </c>
      <c r="J111" s="95">
        <f t="shared" si="80"/>
        <v>60</v>
      </c>
      <c r="K111" s="95">
        <f t="shared" si="80"/>
        <v>60</v>
      </c>
      <c r="L111" s="95">
        <f t="shared" si="80"/>
        <v>58</v>
      </c>
      <c r="M111" s="95">
        <f t="shared" si="80"/>
        <v>58</v>
      </c>
      <c r="N111" s="95">
        <f t="shared" si="80"/>
        <v>57</v>
      </c>
      <c r="O111" s="95">
        <f t="shared" si="80"/>
        <v>56</v>
      </c>
      <c r="P111" s="95">
        <f t="shared" si="80"/>
        <v>56</v>
      </c>
      <c r="Q111" s="95">
        <f t="shared" si="80"/>
        <v>55</v>
      </c>
      <c r="R111" s="95">
        <f t="shared" si="80"/>
        <v>55</v>
      </c>
      <c r="S111" s="95">
        <f t="shared" si="80"/>
        <v>54</v>
      </c>
      <c r="T111" s="95">
        <f t="shared" si="80"/>
        <v>54</v>
      </c>
      <c r="U111" s="95">
        <f t="shared" si="80"/>
        <v>54</v>
      </c>
      <c r="V111" s="95">
        <f t="shared" si="80"/>
        <v>53</v>
      </c>
      <c r="W111" s="95">
        <f t="shared" si="80"/>
        <v>53</v>
      </c>
      <c r="AG111" s="93">
        <v>1400</v>
      </c>
      <c r="AH111" s="95">
        <f t="shared" si="50"/>
        <v>49</v>
      </c>
      <c r="AI111" s="95">
        <f t="shared" si="51"/>
        <v>55</v>
      </c>
      <c r="AJ111" s="95">
        <f t="shared" si="52"/>
        <v>61</v>
      </c>
      <c r="AK111" s="95">
        <f t="shared" si="53"/>
        <v>68</v>
      </c>
      <c r="AL111" s="95">
        <f t="shared" si="54"/>
        <v>74</v>
      </c>
      <c r="AM111" s="95">
        <f t="shared" si="55"/>
        <v>81</v>
      </c>
      <c r="AN111" s="95">
        <f t="shared" si="56"/>
        <v>87</v>
      </c>
      <c r="AO111" s="95">
        <f t="shared" si="57"/>
        <v>92</v>
      </c>
      <c r="AP111" s="95">
        <f t="shared" si="58"/>
        <v>101</v>
      </c>
      <c r="AQ111" s="95">
        <f t="shared" si="59"/>
        <v>106</v>
      </c>
      <c r="AR111" s="95">
        <f t="shared" si="60"/>
        <v>114</v>
      </c>
      <c r="AS111" s="95">
        <f t="shared" si="61"/>
        <v>120</v>
      </c>
      <c r="AT111" s="95">
        <f t="shared" si="62"/>
        <v>125</v>
      </c>
      <c r="AU111" s="95">
        <f t="shared" si="63"/>
        <v>133</v>
      </c>
      <c r="AV111" s="95">
        <f t="shared" si="64"/>
        <v>139</v>
      </c>
      <c r="AW111" s="95">
        <f t="shared" si="65"/>
        <v>146</v>
      </c>
      <c r="AX111" s="95">
        <f t="shared" si="66"/>
        <v>151</v>
      </c>
      <c r="AY111" s="95">
        <f t="shared" si="67"/>
        <v>159</v>
      </c>
      <c r="AZ111" s="95">
        <f t="shared" si="68"/>
        <v>166</v>
      </c>
      <c r="BA111" s="95">
        <f t="shared" si="69"/>
        <v>171</v>
      </c>
      <c r="BB111" s="95">
        <f t="shared" si="70"/>
        <v>178</v>
      </c>
    </row>
    <row r="112" spans="2:54" ht="15">
      <c r="B112" s="93">
        <v>1500</v>
      </c>
      <c r="C112" s="95">
        <f t="shared" ref="C112:W112" si="81">ROUND(C50*(1+$E$98),0)</f>
        <v>86</v>
      </c>
      <c r="D112" s="95">
        <f t="shared" si="81"/>
        <v>78</v>
      </c>
      <c r="E112" s="95">
        <f t="shared" si="81"/>
        <v>72</v>
      </c>
      <c r="F112" s="95">
        <f t="shared" si="81"/>
        <v>68</v>
      </c>
      <c r="G112" s="95">
        <f t="shared" si="81"/>
        <v>65</v>
      </c>
      <c r="H112" s="95">
        <f t="shared" si="81"/>
        <v>63</v>
      </c>
      <c r="I112" s="95">
        <f t="shared" si="81"/>
        <v>61</v>
      </c>
      <c r="J112" s="95">
        <f t="shared" si="81"/>
        <v>59</v>
      </c>
      <c r="K112" s="95">
        <f t="shared" si="81"/>
        <v>59</v>
      </c>
      <c r="L112" s="95">
        <f t="shared" si="81"/>
        <v>57</v>
      </c>
      <c r="M112" s="95">
        <f t="shared" si="81"/>
        <v>57</v>
      </c>
      <c r="N112" s="95">
        <f t="shared" si="81"/>
        <v>56</v>
      </c>
      <c r="O112" s="95">
        <f t="shared" si="81"/>
        <v>55</v>
      </c>
      <c r="P112" s="95">
        <f t="shared" si="81"/>
        <v>55</v>
      </c>
      <c r="Q112" s="95">
        <f t="shared" si="81"/>
        <v>54</v>
      </c>
      <c r="R112" s="95">
        <f t="shared" si="81"/>
        <v>54</v>
      </c>
      <c r="S112" s="95">
        <f t="shared" si="81"/>
        <v>53</v>
      </c>
      <c r="T112" s="95">
        <f t="shared" si="81"/>
        <v>53</v>
      </c>
      <c r="U112" s="95">
        <f t="shared" si="81"/>
        <v>53</v>
      </c>
      <c r="V112" s="95">
        <f t="shared" si="81"/>
        <v>52</v>
      </c>
      <c r="W112" s="95">
        <f t="shared" si="81"/>
        <v>52</v>
      </c>
      <c r="AG112" s="93">
        <v>1500</v>
      </c>
      <c r="AH112" s="95">
        <f t="shared" si="50"/>
        <v>52</v>
      </c>
      <c r="AI112" s="95">
        <f t="shared" si="51"/>
        <v>59</v>
      </c>
      <c r="AJ112" s="95">
        <f t="shared" si="52"/>
        <v>65</v>
      </c>
      <c r="AK112" s="95">
        <f t="shared" si="53"/>
        <v>71</v>
      </c>
      <c r="AL112" s="95">
        <f t="shared" si="54"/>
        <v>78</v>
      </c>
      <c r="AM112" s="95">
        <f t="shared" si="55"/>
        <v>85</v>
      </c>
      <c r="AN112" s="95">
        <f t="shared" si="56"/>
        <v>92</v>
      </c>
      <c r="AO112" s="95">
        <f t="shared" si="57"/>
        <v>97</v>
      </c>
      <c r="AP112" s="95">
        <f t="shared" si="58"/>
        <v>106</v>
      </c>
      <c r="AQ112" s="95">
        <f t="shared" si="59"/>
        <v>111</v>
      </c>
      <c r="AR112" s="95">
        <f t="shared" si="60"/>
        <v>120</v>
      </c>
      <c r="AS112" s="95">
        <f t="shared" si="61"/>
        <v>126</v>
      </c>
      <c r="AT112" s="95">
        <f t="shared" si="62"/>
        <v>132</v>
      </c>
      <c r="AU112" s="95">
        <f t="shared" si="63"/>
        <v>140</v>
      </c>
      <c r="AV112" s="95">
        <f t="shared" si="64"/>
        <v>146</v>
      </c>
      <c r="AW112" s="95">
        <f t="shared" si="65"/>
        <v>154</v>
      </c>
      <c r="AX112" s="95">
        <f t="shared" si="66"/>
        <v>159</v>
      </c>
      <c r="AY112" s="95">
        <f t="shared" si="67"/>
        <v>167</v>
      </c>
      <c r="AZ112" s="95">
        <f t="shared" si="68"/>
        <v>175</v>
      </c>
      <c r="BA112" s="95">
        <f t="shared" si="69"/>
        <v>179</v>
      </c>
      <c r="BB112" s="95">
        <f t="shared" si="70"/>
        <v>187</v>
      </c>
    </row>
    <row r="113" spans="2:54" ht="15">
      <c r="B113" s="93">
        <v>1600</v>
      </c>
      <c r="C113" s="95">
        <f t="shared" ref="C113:W113" si="82">ROUND(C51*(1+$E$98),0)</f>
        <v>84</v>
      </c>
      <c r="D113" s="95">
        <f t="shared" si="82"/>
        <v>75</v>
      </c>
      <c r="E113" s="95">
        <f t="shared" si="82"/>
        <v>70</v>
      </c>
      <c r="F113" s="95">
        <f t="shared" si="82"/>
        <v>66</v>
      </c>
      <c r="G113" s="95">
        <f t="shared" si="82"/>
        <v>63</v>
      </c>
      <c r="H113" s="95">
        <f t="shared" si="82"/>
        <v>61</v>
      </c>
      <c r="I113" s="95">
        <f t="shared" si="82"/>
        <v>59</v>
      </c>
      <c r="J113" s="95">
        <f t="shared" si="82"/>
        <v>58</v>
      </c>
      <c r="K113" s="95">
        <f t="shared" si="82"/>
        <v>57</v>
      </c>
      <c r="L113" s="95">
        <f t="shared" si="82"/>
        <v>56</v>
      </c>
      <c r="M113" s="95">
        <f t="shared" si="82"/>
        <v>55</v>
      </c>
      <c r="N113" s="95">
        <f t="shared" si="82"/>
        <v>54</v>
      </c>
      <c r="O113" s="95">
        <f t="shared" si="82"/>
        <v>54</v>
      </c>
      <c r="P113" s="95">
        <f t="shared" si="82"/>
        <v>53</v>
      </c>
      <c r="Q113" s="95">
        <f t="shared" si="82"/>
        <v>53</v>
      </c>
      <c r="R113" s="95">
        <f t="shared" si="82"/>
        <v>52</v>
      </c>
      <c r="S113" s="95">
        <f t="shared" si="82"/>
        <v>52</v>
      </c>
      <c r="T113" s="95">
        <f t="shared" si="82"/>
        <v>52</v>
      </c>
      <c r="U113" s="95">
        <f t="shared" si="82"/>
        <v>51</v>
      </c>
      <c r="V113" s="95">
        <f t="shared" si="82"/>
        <v>51</v>
      </c>
      <c r="W113" s="95">
        <f t="shared" si="82"/>
        <v>51</v>
      </c>
      <c r="AG113" s="93">
        <v>1600</v>
      </c>
      <c r="AH113" s="95">
        <f t="shared" si="50"/>
        <v>54</v>
      </c>
      <c r="AI113" s="95">
        <f t="shared" si="51"/>
        <v>60</v>
      </c>
      <c r="AJ113" s="95">
        <f t="shared" si="52"/>
        <v>67</v>
      </c>
      <c r="AK113" s="95">
        <f t="shared" si="53"/>
        <v>74</v>
      </c>
      <c r="AL113" s="95">
        <f t="shared" si="54"/>
        <v>81</v>
      </c>
      <c r="AM113" s="95">
        <f t="shared" si="55"/>
        <v>88</v>
      </c>
      <c r="AN113" s="95">
        <f t="shared" si="56"/>
        <v>94</v>
      </c>
      <c r="AO113" s="95">
        <f t="shared" si="57"/>
        <v>102</v>
      </c>
      <c r="AP113" s="95">
        <f t="shared" si="58"/>
        <v>109</v>
      </c>
      <c r="AQ113" s="95">
        <f t="shared" si="59"/>
        <v>116</v>
      </c>
      <c r="AR113" s="95">
        <f t="shared" si="60"/>
        <v>123</v>
      </c>
      <c r="AS113" s="95">
        <f t="shared" si="61"/>
        <v>130</v>
      </c>
      <c r="AT113" s="95">
        <f t="shared" si="62"/>
        <v>138</v>
      </c>
      <c r="AU113" s="95">
        <f t="shared" si="63"/>
        <v>144</v>
      </c>
      <c r="AV113" s="95">
        <f t="shared" si="64"/>
        <v>153</v>
      </c>
      <c r="AW113" s="95">
        <f t="shared" si="65"/>
        <v>158</v>
      </c>
      <c r="AX113" s="95">
        <f t="shared" si="66"/>
        <v>166</v>
      </c>
      <c r="AY113" s="95">
        <f t="shared" si="67"/>
        <v>175</v>
      </c>
      <c r="AZ113" s="95">
        <f t="shared" si="68"/>
        <v>180</v>
      </c>
      <c r="BA113" s="95">
        <f t="shared" si="69"/>
        <v>188</v>
      </c>
      <c r="BB113" s="95">
        <f t="shared" si="70"/>
        <v>196</v>
      </c>
    </row>
    <row r="114" spans="2:54" ht="15">
      <c r="B114" s="93">
        <v>1700</v>
      </c>
      <c r="C114" s="95">
        <f t="shared" ref="C114:W114" si="83">ROUND(C52*(1+$E$98),0)</f>
        <v>83</v>
      </c>
      <c r="D114" s="95">
        <f t="shared" si="83"/>
        <v>74</v>
      </c>
      <c r="E114" s="95">
        <f t="shared" si="83"/>
        <v>69</v>
      </c>
      <c r="F114" s="95">
        <f t="shared" si="83"/>
        <v>65</v>
      </c>
      <c r="G114" s="95">
        <f t="shared" si="83"/>
        <v>63</v>
      </c>
      <c r="H114" s="95">
        <f t="shared" si="83"/>
        <v>60</v>
      </c>
      <c r="I114" s="95">
        <f t="shared" si="83"/>
        <v>59</v>
      </c>
      <c r="J114" s="95">
        <f t="shared" si="83"/>
        <v>57</v>
      </c>
      <c r="K114" s="95">
        <f t="shared" si="83"/>
        <v>57</v>
      </c>
      <c r="L114" s="95">
        <f t="shared" si="83"/>
        <v>56</v>
      </c>
      <c r="M114" s="95">
        <f t="shared" si="83"/>
        <v>55</v>
      </c>
      <c r="N114" s="95">
        <f t="shared" si="83"/>
        <v>54</v>
      </c>
      <c r="O114" s="95">
        <f t="shared" si="83"/>
        <v>54</v>
      </c>
      <c r="P114" s="95">
        <f t="shared" si="83"/>
        <v>53</v>
      </c>
      <c r="Q114" s="95">
        <f t="shared" si="83"/>
        <v>52</v>
      </c>
      <c r="R114" s="95">
        <f t="shared" si="83"/>
        <v>52</v>
      </c>
      <c r="S114" s="95">
        <f t="shared" si="83"/>
        <v>52</v>
      </c>
      <c r="T114" s="95">
        <f t="shared" si="83"/>
        <v>51</v>
      </c>
      <c r="U114" s="95">
        <f t="shared" si="83"/>
        <v>51</v>
      </c>
      <c r="V114" s="95">
        <f t="shared" si="83"/>
        <v>51</v>
      </c>
      <c r="W114" s="95">
        <f t="shared" si="83"/>
        <v>50</v>
      </c>
      <c r="AG114" s="93">
        <v>1700</v>
      </c>
      <c r="AH114" s="95">
        <f t="shared" si="50"/>
        <v>56</v>
      </c>
      <c r="AI114" s="95">
        <f t="shared" si="51"/>
        <v>63</v>
      </c>
      <c r="AJ114" s="95">
        <f t="shared" si="52"/>
        <v>70</v>
      </c>
      <c r="AK114" s="95">
        <f t="shared" si="53"/>
        <v>77</v>
      </c>
      <c r="AL114" s="95">
        <f t="shared" si="54"/>
        <v>86</v>
      </c>
      <c r="AM114" s="95">
        <f t="shared" si="55"/>
        <v>92</v>
      </c>
      <c r="AN114" s="95">
        <f t="shared" si="56"/>
        <v>100</v>
      </c>
      <c r="AO114" s="95">
        <f t="shared" si="57"/>
        <v>107</v>
      </c>
      <c r="AP114" s="95">
        <f t="shared" si="58"/>
        <v>116</v>
      </c>
      <c r="AQ114" s="95">
        <f t="shared" si="59"/>
        <v>124</v>
      </c>
      <c r="AR114" s="95">
        <f t="shared" si="60"/>
        <v>131</v>
      </c>
      <c r="AS114" s="95">
        <f t="shared" si="61"/>
        <v>138</v>
      </c>
      <c r="AT114" s="95">
        <f t="shared" si="62"/>
        <v>147</v>
      </c>
      <c r="AU114" s="95">
        <f t="shared" si="63"/>
        <v>153</v>
      </c>
      <c r="AV114" s="95">
        <f t="shared" si="64"/>
        <v>159</v>
      </c>
      <c r="AW114" s="95">
        <f t="shared" si="65"/>
        <v>168</v>
      </c>
      <c r="AX114" s="95">
        <f t="shared" si="66"/>
        <v>177</v>
      </c>
      <c r="AY114" s="95">
        <f t="shared" si="67"/>
        <v>182</v>
      </c>
      <c r="AZ114" s="95">
        <f t="shared" si="68"/>
        <v>191</v>
      </c>
      <c r="BA114" s="95">
        <f t="shared" si="69"/>
        <v>199</v>
      </c>
      <c r="BB114" s="95">
        <f t="shared" si="70"/>
        <v>204</v>
      </c>
    </row>
    <row r="115" spans="2:54" ht="15">
      <c r="B115" s="93">
        <v>1800</v>
      </c>
      <c r="C115" s="95">
        <f t="shared" ref="C115:W115" si="84">ROUND(C53*(1+$E$98),0)</f>
        <v>81</v>
      </c>
      <c r="D115" s="95">
        <f t="shared" si="84"/>
        <v>72</v>
      </c>
      <c r="E115" s="95">
        <f t="shared" si="84"/>
        <v>67</v>
      </c>
      <c r="F115" s="95">
        <f t="shared" si="84"/>
        <v>64</v>
      </c>
      <c r="G115" s="95">
        <f t="shared" si="84"/>
        <v>61</v>
      </c>
      <c r="H115" s="95">
        <f t="shared" si="84"/>
        <v>59</v>
      </c>
      <c r="I115" s="95">
        <f t="shared" si="84"/>
        <v>57</v>
      </c>
      <c r="J115" s="95">
        <f t="shared" si="84"/>
        <v>56</v>
      </c>
      <c r="K115" s="95">
        <f t="shared" si="84"/>
        <v>55</v>
      </c>
      <c r="L115" s="95">
        <f t="shared" si="84"/>
        <v>54</v>
      </c>
      <c r="M115" s="95">
        <f t="shared" si="84"/>
        <v>53</v>
      </c>
      <c r="N115" s="95">
        <f t="shared" si="84"/>
        <v>53</v>
      </c>
      <c r="O115" s="95">
        <f t="shared" si="84"/>
        <v>52</v>
      </c>
      <c r="P115" s="95">
        <f t="shared" si="84"/>
        <v>52</v>
      </c>
      <c r="Q115" s="95">
        <f t="shared" si="84"/>
        <v>51</v>
      </c>
      <c r="R115" s="95">
        <f t="shared" si="84"/>
        <v>51</v>
      </c>
      <c r="S115" s="95">
        <f t="shared" si="84"/>
        <v>50</v>
      </c>
      <c r="T115" s="95">
        <f t="shared" si="84"/>
        <v>50</v>
      </c>
      <c r="U115" s="95">
        <f t="shared" si="84"/>
        <v>50</v>
      </c>
      <c r="V115" s="95">
        <f t="shared" si="84"/>
        <v>50</v>
      </c>
      <c r="W115" s="95">
        <f t="shared" si="84"/>
        <v>49</v>
      </c>
      <c r="AG115" s="93">
        <v>1800</v>
      </c>
      <c r="AH115" s="95">
        <f t="shared" si="50"/>
        <v>58</v>
      </c>
      <c r="AI115" s="95">
        <f t="shared" si="51"/>
        <v>65</v>
      </c>
      <c r="AJ115" s="95">
        <f t="shared" si="52"/>
        <v>72</v>
      </c>
      <c r="AK115" s="95">
        <f t="shared" si="53"/>
        <v>81</v>
      </c>
      <c r="AL115" s="95">
        <f t="shared" si="54"/>
        <v>88</v>
      </c>
      <c r="AM115" s="95">
        <f t="shared" si="55"/>
        <v>96</v>
      </c>
      <c r="AN115" s="95">
        <f t="shared" si="56"/>
        <v>103</v>
      </c>
      <c r="AO115" s="95">
        <f t="shared" si="57"/>
        <v>111</v>
      </c>
      <c r="AP115" s="95">
        <f t="shared" si="58"/>
        <v>119</v>
      </c>
      <c r="AQ115" s="95">
        <f t="shared" si="59"/>
        <v>126</v>
      </c>
      <c r="AR115" s="95">
        <f t="shared" si="60"/>
        <v>134</v>
      </c>
      <c r="AS115" s="95">
        <f t="shared" si="61"/>
        <v>143</v>
      </c>
      <c r="AT115" s="95">
        <f t="shared" si="62"/>
        <v>150</v>
      </c>
      <c r="AU115" s="95">
        <f t="shared" si="63"/>
        <v>159</v>
      </c>
      <c r="AV115" s="95">
        <f t="shared" si="64"/>
        <v>165</v>
      </c>
      <c r="AW115" s="95">
        <f t="shared" si="65"/>
        <v>174</v>
      </c>
      <c r="AX115" s="95">
        <f t="shared" si="66"/>
        <v>180</v>
      </c>
      <c r="AY115" s="95">
        <f t="shared" si="67"/>
        <v>189</v>
      </c>
      <c r="AZ115" s="95">
        <f t="shared" si="68"/>
        <v>198</v>
      </c>
      <c r="BA115" s="95">
        <f t="shared" si="69"/>
        <v>207</v>
      </c>
      <c r="BB115" s="95">
        <f t="shared" si="70"/>
        <v>212</v>
      </c>
    </row>
    <row r="116" spans="2:54" ht="15">
      <c r="B116" s="93">
        <v>1900</v>
      </c>
      <c r="C116" s="95">
        <f t="shared" ref="C116:W116" si="85">ROUND(C54*(1+$E$98),0)</f>
        <v>80</v>
      </c>
      <c r="D116" s="95">
        <f t="shared" si="85"/>
        <v>72</v>
      </c>
      <c r="E116" s="95">
        <f t="shared" si="85"/>
        <v>67</v>
      </c>
      <c r="F116" s="95">
        <f t="shared" si="85"/>
        <v>63</v>
      </c>
      <c r="G116" s="95">
        <f t="shared" si="85"/>
        <v>61</v>
      </c>
      <c r="H116" s="95">
        <f t="shared" si="85"/>
        <v>58</v>
      </c>
      <c r="I116" s="95">
        <f t="shared" si="85"/>
        <v>57</v>
      </c>
      <c r="J116" s="95">
        <f t="shared" si="85"/>
        <v>56</v>
      </c>
      <c r="K116" s="95">
        <f t="shared" si="85"/>
        <v>55</v>
      </c>
      <c r="L116" s="95">
        <f t="shared" si="85"/>
        <v>54</v>
      </c>
      <c r="M116" s="95">
        <f t="shared" si="85"/>
        <v>53</v>
      </c>
      <c r="N116" s="95">
        <f t="shared" si="85"/>
        <v>52</v>
      </c>
      <c r="O116" s="95">
        <f t="shared" si="85"/>
        <v>52</v>
      </c>
      <c r="P116" s="95">
        <f t="shared" si="85"/>
        <v>51</v>
      </c>
      <c r="Q116" s="95">
        <f t="shared" si="85"/>
        <v>51</v>
      </c>
      <c r="R116" s="95">
        <f t="shared" si="85"/>
        <v>50</v>
      </c>
      <c r="S116" s="95">
        <f t="shared" si="85"/>
        <v>50</v>
      </c>
      <c r="T116" s="95">
        <f t="shared" si="85"/>
        <v>50</v>
      </c>
      <c r="U116" s="95">
        <f t="shared" si="85"/>
        <v>49</v>
      </c>
      <c r="V116" s="95">
        <f t="shared" si="85"/>
        <v>49</v>
      </c>
      <c r="W116" s="95">
        <f t="shared" si="85"/>
        <v>49</v>
      </c>
      <c r="AG116" s="93">
        <v>1900</v>
      </c>
      <c r="AH116" s="95">
        <f t="shared" si="50"/>
        <v>61</v>
      </c>
      <c r="AI116" s="95">
        <f t="shared" si="51"/>
        <v>68</v>
      </c>
      <c r="AJ116" s="95">
        <f t="shared" si="52"/>
        <v>76</v>
      </c>
      <c r="AK116" s="95">
        <f t="shared" si="53"/>
        <v>84</v>
      </c>
      <c r="AL116" s="95">
        <f t="shared" si="54"/>
        <v>93</v>
      </c>
      <c r="AM116" s="95">
        <f t="shared" si="55"/>
        <v>99</v>
      </c>
      <c r="AN116" s="95">
        <f t="shared" si="56"/>
        <v>108</v>
      </c>
      <c r="AO116" s="95">
        <f t="shared" si="57"/>
        <v>117</v>
      </c>
      <c r="AP116" s="95">
        <f t="shared" si="58"/>
        <v>125</v>
      </c>
      <c r="AQ116" s="95">
        <f t="shared" si="59"/>
        <v>133</v>
      </c>
      <c r="AR116" s="95">
        <f t="shared" si="60"/>
        <v>141</v>
      </c>
      <c r="AS116" s="95">
        <f t="shared" si="61"/>
        <v>148</v>
      </c>
      <c r="AT116" s="95">
        <f t="shared" si="62"/>
        <v>158</v>
      </c>
      <c r="AU116" s="95">
        <f t="shared" si="63"/>
        <v>165</v>
      </c>
      <c r="AV116" s="95">
        <f t="shared" si="64"/>
        <v>174</v>
      </c>
      <c r="AW116" s="95">
        <f t="shared" si="65"/>
        <v>181</v>
      </c>
      <c r="AX116" s="95">
        <f t="shared" si="66"/>
        <v>190</v>
      </c>
      <c r="AY116" s="95">
        <f t="shared" si="67"/>
        <v>200</v>
      </c>
      <c r="AZ116" s="95">
        <f t="shared" si="68"/>
        <v>205</v>
      </c>
      <c r="BA116" s="95">
        <f t="shared" si="69"/>
        <v>214</v>
      </c>
      <c r="BB116" s="95">
        <f t="shared" si="70"/>
        <v>223</v>
      </c>
    </row>
    <row r="117" spans="2:54" ht="15">
      <c r="B117" s="93">
        <v>2000</v>
      </c>
      <c r="C117" s="95">
        <f t="shared" ref="C117:W117" si="86">ROUND(C55*(1+$E$98),0)</f>
        <v>79</v>
      </c>
      <c r="D117" s="95">
        <f t="shared" si="86"/>
        <v>71</v>
      </c>
      <c r="E117" s="95">
        <f t="shared" si="86"/>
        <v>66</v>
      </c>
      <c r="F117" s="95">
        <f t="shared" si="86"/>
        <v>63</v>
      </c>
      <c r="G117" s="95">
        <f t="shared" si="86"/>
        <v>60</v>
      </c>
      <c r="H117" s="95">
        <f t="shared" si="86"/>
        <v>58</v>
      </c>
      <c r="I117" s="95">
        <f t="shared" si="86"/>
        <v>56</v>
      </c>
      <c r="J117" s="95">
        <f t="shared" si="86"/>
        <v>55</v>
      </c>
      <c r="K117" s="95">
        <f t="shared" si="86"/>
        <v>54</v>
      </c>
      <c r="L117" s="95">
        <f t="shared" si="86"/>
        <v>53</v>
      </c>
      <c r="M117" s="95">
        <f t="shared" si="86"/>
        <v>52</v>
      </c>
      <c r="N117" s="95">
        <f t="shared" si="86"/>
        <v>52</v>
      </c>
      <c r="O117" s="95">
        <f t="shared" si="86"/>
        <v>51</v>
      </c>
      <c r="P117" s="95">
        <f t="shared" si="86"/>
        <v>51</v>
      </c>
      <c r="Q117" s="95">
        <f t="shared" si="86"/>
        <v>50</v>
      </c>
      <c r="R117" s="95">
        <f t="shared" si="86"/>
        <v>50</v>
      </c>
      <c r="S117" s="95">
        <f t="shared" si="86"/>
        <v>49</v>
      </c>
      <c r="T117" s="95">
        <f t="shared" si="86"/>
        <v>49</v>
      </c>
      <c r="U117" s="95">
        <f t="shared" si="86"/>
        <v>49</v>
      </c>
      <c r="V117" s="95">
        <f t="shared" si="86"/>
        <v>49</v>
      </c>
      <c r="W117" s="95">
        <f t="shared" si="86"/>
        <v>49</v>
      </c>
      <c r="AG117" s="93">
        <v>2000</v>
      </c>
      <c r="AH117" s="95">
        <f t="shared" si="50"/>
        <v>63</v>
      </c>
      <c r="AI117" s="95">
        <f t="shared" si="51"/>
        <v>71</v>
      </c>
      <c r="AJ117" s="95">
        <f t="shared" si="52"/>
        <v>79</v>
      </c>
      <c r="AK117" s="95">
        <f t="shared" si="53"/>
        <v>88</v>
      </c>
      <c r="AL117" s="95">
        <f t="shared" si="54"/>
        <v>96</v>
      </c>
      <c r="AM117" s="95">
        <f t="shared" si="55"/>
        <v>104</v>
      </c>
      <c r="AN117" s="95">
        <f t="shared" si="56"/>
        <v>112</v>
      </c>
      <c r="AO117" s="95">
        <f t="shared" si="57"/>
        <v>121</v>
      </c>
      <c r="AP117" s="95">
        <f t="shared" si="58"/>
        <v>130</v>
      </c>
      <c r="AQ117" s="95">
        <f t="shared" si="59"/>
        <v>138</v>
      </c>
      <c r="AR117" s="95">
        <f t="shared" si="60"/>
        <v>146</v>
      </c>
      <c r="AS117" s="95">
        <f t="shared" si="61"/>
        <v>156</v>
      </c>
      <c r="AT117" s="95">
        <f t="shared" si="62"/>
        <v>163</v>
      </c>
      <c r="AU117" s="95">
        <f t="shared" si="63"/>
        <v>173</v>
      </c>
      <c r="AV117" s="95">
        <f t="shared" si="64"/>
        <v>180</v>
      </c>
      <c r="AW117" s="95">
        <f t="shared" si="65"/>
        <v>190</v>
      </c>
      <c r="AX117" s="95">
        <f t="shared" si="66"/>
        <v>196</v>
      </c>
      <c r="AY117" s="95">
        <f t="shared" si="67"/>
        <v>206</v>
      </c>
      <c r="AZ117" s="95">
        <f t="shared" si="68"/>
        <v>216</v>
      </c>
      <c r="BA117" s="95">
        <f t="shared" si="69"/>
        <v>225</v>
      </c>
      <c r="BB117" s="95">
        <f t="shared" si="70"/>
        <v>235</v>
      </c>
    </row>
    <row r="118" spans="2:54" ht="15">
      <c r="B118" s="93">
        <v>2100</v>
      </c>
      <c r="C118" s="95">
        <f t="shared" ref="C118:W118" si="87">ROUND(C56*(1+$E$98),0)</f>
        <v>78</v>
      </c>
      <c r="D118" s="95">
        <f t="shared" si="87"/>
        <v>70</v>
      </c>
      <c r="E118" s="95">
        <f t="shared" si="87"/>
        <v>65</v>
      </c>
      <c r="F118" s="95">
        <f t="shared" si="87"/>
        <v>62</v>
      </c>
      <c r="G118" s="95">
        <f t="shared" si="87"/>
        <v>59</v>
      </c>
      <c r="H118" s="95">
        <f t="shared" si="87"/>
        <v>57</v>
      </c>
      <c r="I118" s="95">
        <f t="shared" si="87"/>
        <v>56</v>
      </c>
      <c r="J118" s="95">
        <f t="shared" si="87"/>
        <v>55</v>
      </c>
      <c r="K118" s="95">
        <f t="shared" si="87"/>
        <v>54</v>
      </c>
      <c r="L118" s="95">
        <f t="shared" si="87"/>
        <v>53</v>
      </c>
      <c r="M118" s="95">
        <f t="shared" si="87"/>
        <v>52</v>
      </c>
      <c r="N118" s="95">
        <f t="shared" si="87"/>
        <v>51</v>
      </c>
      <c r="O118" s="95">
        <f t="shared" si="87"/>
        <v>51</v>
      </c>
      <c r="P118" s="95">
        <f t="shared" si="87"/>
        <v>50</v>
      </c>
      <c r="Q118" s="95">
        <f t="shared" si="87"/>
        <v>50</v>
      </c>
      <c r="R118" s="95">
        <f t="shared" si="87"/>
        <v>49</v>
      </c>
      <c r="S118" s="95">
        <f t="shared" si="87"/>
        <v>49</v>
      </c>
      <c r="T118" s="95">
        <f t="shared" si="87"/>
        <v>49</v>
      </c>
      <c r="U118" s="95">
        <f t="shared" si="87"/>
        <v>49</v>
      </c>
      <c r="V118" s="95">
        <f t="shared" si="87"/>
        <v>48</v>
      </c>
      <c r="W118" s="95">
        <f t="shared" si="87"/>
        <v>48</v>
      </c>
      <c r="AG118" s="93">
        <v>2100</v>
      </c>
      <c r="AH118" s="95">
        <f t="shared" si="50"/>
        <v>66</v>
      </c>
      <c r="AI118" s="95">
        <f t="shared" si="51"/>
        <v>74</v>
      </c>
      <c r="AJ118" s="95">
        <f t="shared" si="52"/>
        <v>82</v>
      </c>
      <c r="AK118" s="95">
        <f t="shared" si="53"/>
        <v>91</v>
      </c>
      <c r="AL118" s="95">
        <f t="shared" si="54"/>
        <v>99</v>
      </c>
      <c r="AM118" s="95">
        <f t="shared" si="55"/>
        <v>108</v>
      </c>
      <c r="AN118" s="95">
        <f t="shared" si="56"/>
        <v>118</v>
      </c>
      <c r="AO118" s="95">
        <f t="shared" si="57"/>
        <v>127</v>
      </c>
      <c r="AP118" s="95">
        <f t="shared" si="58"/>
        <v>136</v>
      </c>
      <c r="AQ118" s="95">
        <f t="shared" si="59"/>
        <v>145</v>
      </c>
      <c r="AR118" s="95">
        <f t="shared" si="60"/>
        <v>153</v>
      </c>
      <c r="AS118" s="95">
        <f t="shared" si="61"/>
        <v>161</v>
      </c>
      <c r="AT118" s="95">
        <f t="shared" si="62"/>
        <v>171</v>
      </c>
      <c r="AU118" s="95">
        <f t="shared" si="63"/>
        <v>179</v>
      </c>
      <c r="AV118" s="95">
        <f t="shared" si="64"/>
        <v>189</v>
      </c>
      <c r="AW118" s="95">
        <f t="shared" si="65"/>
        <v>196</v>
      </c>
      <c r="AX118" s="95">
        <f t="shared" si="66"/>
        <v>206</v>
      </c>
      <c r="AY118" s="95">
        <f t="shared" si="67"/>
        <v>216</v>
      </c>
      <c r="AZ118" s="95">
        <f t="shared" si="68"/>
        <v>226</v>
      </c>
      <c r="BA118" s="95">
        <f t="shared" si="69"/>
        <v>232</v>
      </c>
      <c r="BB118" s="95">
        <f t="shared" si="70"/>
        <v>242</v>
      </c>
    </row>
    <row r="119" spans="2:54" ht="15">
      <c r="B119" s="93">
        <v>2200</v>
      </c>
      <c r="C119" s="95">
        <f t="shared" ref="C119:W119" si="88">ROUND(C57*(1+$E$98),0)</f>
        <v>78</v>
      </c>
      <c r="D119" s="95">
        <f t="shared" si="88"/>
        <v>70</v>
      </c>
      <c r="E119" s="95">
        <f t="shared" si="88"/>
        <v>65</v>
      </c>
      <c r="F119" s="95">
        <f t="shared" si="88"/>
        <v>61</v>
      </c>
      <c r="G119" s="95">
        <f t="shared" si="88"/>
        <v>59</v>
      </c>
      <c r="H119" s="95">
        <f t="shared" si="88"/>
        <v>57</v>
      </c>
      <c r="I119" s="95">
        <f t="shared" si="88"/>
        <v>55</v>
      </c>
      <c r="J119" s="95">
        <f t="shared" si="88"/>
        <v>54</v>
      </c>
      <c r="K119" s="95">
        <f t="shared" si="88"/>
        <v>53</v>
      </c>
      <c r="L119" s="95">
        <f t="shared" si="88"/>
        <v>52</v>
      </c>
      <c r="M119" s="95">
        <f t="shared" si="88"/>
        <v>52</v>
      </c>
      <c r="N119" s="95">
        <f t="shared" si="88"/>
        <v>51</v>
      </c>
      <c r="O119" s="95">
        <f t="shared" si="88"/>
        <v>51</v>
      </c>
      <c r="P119" s="95">
        <f t="shared" si="88"/>
        <v>50</v>
      </c>
      <c r="Q119" s="95">
        <f t="shared" si="88"/>
        <v>50</v>
      </c>
      <c r="R119" s="95">
        <f t="shared" si="88"/>
        <v>49</v>
      </c>
      <c r="S119" s="95">
        <f t="shared" si="88"/>
        <v>49</v>
      </c>
      <c r="T119" s="95">
        <f t="shared" si="88"/>
        <v>49</v>
      </c>
      <c r="U119" s="95">
        <f t="shared" si="88"/>
        <v>48</v>
      </c>
      <c r="V119" s="95">
        <f t="shared" si="88"/>
        <v>48</v>
      </c>
      <c r="W119" s="95">
        <f t="shared" si="88"/>
        <v>48</v>
      </c>
      <c r="AG119" s="93">
        <v>2200</v>
      </c>
      <c r="AH119" s="95">
        <f t="shared" si="50"/>
        <v>69</v>
      </c>
      <c r="AI119" s="95">
        <f t="shared" si="51"/>
        <v>77</v>
      </c>
      <c r="AJ119" s="95">
        <f t="shared" si="52"/>
        <v>86</v>
      </c>
      <c r="AK119" s="95">
        <f t="shared" si="53"/>
        <v>94</v>
      </c>
      <c r="AL119" s="95">
        <f t="shared" si="54"/>
        <v>104</v>
      </c>
      <c r="AM119" s="95">
        <f t="shared" si="55"/>
        <v>113</v>
      </c>
      <c r="AN119" s="95">
        <f t="shared" si="56"/>
        <v>121</v>
      </c>
      <c r="AO119" s="95">
        <f t="shared" si="57"/>
        <v>131</v>
      </c>
      <c r="AP119" s="95">
        <f t="shared" si="58"/>
        <v>140</v>
      </c>
      <c r="AQ119" s="95">
        <f t="shared" si="59"/>
        <v>149</v>
      </c>
      <c r="AR119" s="95">
        <f t="shared" si="60"/>
        <v>160</v>
      </c>
      <c r="AS119" s="95">
        <f t="shared" si="61"/>
        <v>168</v>
      </c>
      <c r="AT119" s="95">
        <f t="shared" si="62"/>
        <v>180</v>
      </c>
      <c r="AU119" s="95">
        <f t="shared" si="63"/>
        <v>187</v>
      </c>
      <c r="AV119" s="95">
        <f t="shared" si="64"/>
        <v>198</v>
      </c>
      <c r="AW119" s="95">
        <f t="shared" si="65"/>
        <v>205</v>
      </c>
      <c r="AX119" s="95">
        <f t="shared" si="66"/>
        <v>216</v>
      </c>
      <c r="AY119" s="95">
        <f t="shared" si="67"/>
        <v>226</v>
      </c>
      <c r="AZ119" s="95">
        <f t="shared" si="68"/>
        <v>232</v>
      </c>
      <c r="BA119" s="95">
        <f t="shared" si="69"/>
        <v>243</v>
      </c>
      <c r="BB119" s="95">
        <f t="shared" si="70"/>
        <v>253</v>
      </c>
    </row>
    <row r="120" spans="2:54" ht="15">
      <c r="B120" s="93">
        <v>2300</v>
      </c>
      <c r="C120" s="95">
        <f t="shared" ref="C120:W120" si="89">ROUND(C58*(1+$E$98),0)</f>
        <v>75</v>
      </c>
      <c r="D120" s="95">
        <f t="shared" si="89"/>
        <v>68</v>
      </c>
      <c r="E120" s="95">
        <f t="shared" si="89"/>
        <v>64</v>
      </c>
      <c r="F120" s="95">
        <f t="shared" si="89"/>
        <v>60</v>
      </c>
      <c r="G120" s="95">
        <f t="shared" si="89"/>
        <v>58</v>
      </c>
      <c r="H120" s="95">
        <f t="shared" si="89"/>
        <v>56</v>
      </c>
      <c r="I120" s="95">
        <f t="shared" si="89"/>
        <v>55</v>
      </c>
      <c r="J120" s="95">
        <f t="shared" si="89"/>
        <v>53</v>
      </c>
      <c r="K120" s="95">
        <f t="shared" si="89"/>
        <v>52</v>
      </c>
      <c r="L120" s="95">
        <f t="shared" si="89"/>
        <v>51</v>
      </c>
      <c r="M120" s="95">
        <f t="shared" si="89"/>
        <v>51</v>
      </c>
      <c r="N120" s="95">
        <f t="shared" si="89"/>
        <v>50</v>
      </c>
      <c r="O120" s="95">
        <f t="shared" si="89"/>
        <v>50</v>
      </c>
      <c r="P120" s="95">
        <f t="shared" si="89"/>
        <v>49</v>
      </c>
      <c r="Q120" s="95">
        <f t="shared" si="89"/>
        <v>49</v>
      </c>
      <c r="R120" s="95">
        <f t="shared" si="89"/>
        <v>48</v>
      </c>
      <c r="S120" s="95">
        <f t="shared" si="89"/>
        <v>48</v>
      </c>
      <c r="T120" s="95">
        <f t="shared" si="89"/>
        <v>48</v>
      </c>
      <c r="U120" s="95">
        <f t="shared" si="89"/>
        <v>47</v>
      </c>
      <c r="V120" s="95">
        <f t="shared" si="89"/>
        <v>47</v>
      </c>
      <c r="W120" s="95">
        <f t="shared" si="89"/>
        <v>47</v>
      </c>
      <c r="AG120" s="93">
        <v>2300</v>
      </c>
      <c r="AH120" s="95">
        <f t="shared" si="50"/>
        <v>69</v>
      </c>
      <c r="AI120" s="95">
        <f t="shared" si="51"/>
        <v>78</v>
      </c>
      <c r="AJ120" s="95">
        <f t="shared" si="52"/>
        <v>88</v>
      </c>
      <c r="AK120" s="95">
        <f t="shared" si="53"/>
        <v>97</v>
      </c>
      <c r="AL120" s="95">
        <f t="shared" si="54"/>
        <v>107</v>
      </c>
      <c r="AM120" s="95">
        <f t="shared" si="55"/>
        <v>116</v>
      </c>
      <c r="AN120" s="95">
        <f t="shared" si="56"/>
        <v>127</v>
      </c>
      <c r="AO120" s="95">
        <f t="shared" si="57"/>
        <v>134</v>
      </c>
      <c r="AP120" s="95">
        <f t="shared" si="58"/>
        <v>144</v>
      </c>
      <c r="AQ120" s="95">
        <f t="shared" si="59"/>
        <v>152</v>
      </c>
      <c r="AR120" s="95">
        <f t="shared" si="60"/>
        <v>164</v>
      </c>
      <c r="AS120" s="95">
        <f t="shared" si="61"/>
        <v>173</v>
      </c>
      <c r="AT120" s="95">
        <f t="shared" si="62"/>
        <v>184</v>
      </c>
      <c r="AU120" s="95">
        <f t="shared" si="63"/>
        <v>192</v>
      </c>
      <c r="AV120" s="95">
        <f t="shared" si="64"/>
        <v>203</v>
      </c>
      <c r="AW120" s="95">
        <f t="shared" si="65"/>
        <v>210</v>
      </c>
      <c r="AX120" s="95">
        <f t="shared" si="66"/>
        <v>221</v>
      </c>
      <c r="AY120" s="95">
        <f t="shared" si="67"/>
        <v>232</v>
      </c>
      <c r="AZ120" s="95">
        <f t="shared" si="68"/>
        <v>238</v>
      </c>
      <c r="BA120" s="95">
        <f t="shared" si="69"/>
        <v>249</v>
      </c>
      <c r="BB120" s="95">
        <f t="shared" si="70"/>
        <v>259</v>
      </c>
    </row>
    <row r="121" spans="2:54" ht="15">
      <c r="B121" s="93">
        <v>2400</v>
      </c>
      <c r="C121" s="95">
        <f t="shared" ref="C121:W121" si="90">ROUND(C59*(1+$E$98),0)</f>
        <v>75</v>
      </c>
      <c r="D121" s="95">
        <f t="shared" si="90"/>
        <v>68</v>
      </c>
      <c r="E121" s="95">
        <f t="shared" si="90"/>
        <v>63</v>
      </c>
      <c r="F121" s="95">
        <f t="shared" si="90"/>
        <v>60</v>
      </c>
      <c r="G121" s="95">
        <f t="shared" si="90"/>
        <v>58</v>
      </c>
      <c r="H121" s="95">
        <f t="shared" si="90"/>
        <v>56</v>
      </c>
      <c r="I121" s="95">
        <f t="shared" si="90"/>
        <v>54</v>
      </c>
      <c r="J121" s="95">
        <f t="shared" si="90"/>
        <v>53</v>
      </c>
      <c r="K121" s="95">
        <f t="shared" si="90"/>
        <v>52</v>
      </c>
      <c r="L121" s="95">
        <f t="shared" si="90"/>
        <v>51</v>
      </c>
      <c r="M121" s="95">
        <f t="shared" si="90"/>
        <v>50</v>
      </c>
      <c r="N121" s="95">
        <f t="shared" si="90"/>
        <v>50</v>
      </c>
      <c r="O121" s="95">
        <f t="shared" si="90"/>
        <v>49</v>
      </c>
      <c r="P121" s="95">
        <f t="shared" si="90"/>
        <v>49</v>
      </c>
      <c r="Q121" s="95">
        <f t="shared" si="90"/>
        <v>48</v>
      </c>
      <c r="R121" s="95">
        <f t="shared" si="90"/>
        <v>48</v>
      </c>
      <c r="S121" s="95">
        <f t="shared" si="90"/>
        <v>48</v>
      </c>
      <c r="T121" s="95">
        <f t="shared" si="90"/>
        <v>47</v>
      </c>
      <c r="U121" s="95">
        <f t="shared" si="90"/>
        <v>47</v>
      </c>
      <c r="V121" s="95">
        <f t="shared" si="90"/>
        <v>47</v>
      </c>
      <c r="W121" s="95">
        <f t="shared" si="90"/>
        <v>47</v>
      </c>
      <c r="AG121" s="93">
        <v>2400</v>
      </c>
      <c r="AH121" s="95">
        <f t="shared" si="50"/>
        <v>72</v>
      </c>
      <c r="AI121" s="95">
        <f t="shared" si="51"/>
        <v>82</v>
      </c>
      <c r="AJ121" s="95">
        <f t="shared" si="52"/>
        <v>91</v>
      </c>
      <c r="AK121" s="95">
        <f t="shared" si="53"/>
        <v>101</v>
      </c>
      <c r="AL121" s="95">
        <f t="shared" si="54"/>
        <v>111</v>
      </c>
      <c r="AM121" s="95">
        <f t="shared" si="55"/>
        <v>121</v>
      </c>
      <c r="AN121" s="95">
        <f t="shared" si="56"/>
        <v>130</v>
      </c>
      <c r="AO121" s="95">
        <f t="shared" si="57"/>
        <v>140</v>
      </c>
      <c r="AP121" s="95">
        <f t="shared" si="58"/>
        <v>150</v>
      </c>
      <c r="AQ121" s="95">
        <f t="shared" si="59"/>
        <v>159</v>
      </c>
      <c r="AR121" s="95">
        <f t="shared" si="60"/>
        <v>168</v>
      </c>
      <c r="AS121" s="95">
        <f t="shared" si="61"/>
        <v>180</v>
      </c>
      <c r="AT121" s="95">
        <f t="shared" si="62"/>
        <v>188</v>
      </c>
      <c r="AU121" s="95">
        <f t="shared" si="63"/>
        <v>200</v>
      </c>
      <c r="AV121" s="95">
        <f t="shared" si="64"/>
        <v>207</v>
      </c>
      <c r="AW121" s="95">
        <f t="shared" si="65"/>
        <v>219</v>
      </c>
      <c r="AX121" s="95">
        <f t="shared" si="66"/>
        <v>230</v>
      </c>
      <c r="AY121" s="95">
        <f t="shared" si="67"/>
        <v>237</v>
      </c>
      <c r="AZ121" s="95">
        <f t="shared" si="68"/>
        <v>248</v>
      </c>
      <c r="BA121" s="95">
        <f t="shared" si="69"/>
        <v>259</v>
      </c>
      <c r="BB121" s="95">
        <f t="shared" si="70"/>
        <v>271</v>
      </c>
    </row>
    <row r="122" spans="2:54" ht="15">
      <c r="B122" s="93">
        <v>2500</v>
      </c>
      <c r="C122" s="95">
        <f t="shared" ref="C122:W122" si="91">ROUND(C60*(1+$E$98),0)</f>
        <v>74</v>
      </c>
      <c r="D122" s="95">
        <f t="shared" si="91"/>
        <v>67</v>
      </c>
      <c r="E122" s="95">
        <f t="shared" si="91"/>
        <v>63</v>
      </c>
      <c r="F122" s="95">
        <f t="shared" si="91"/>
        <v>59</v>
      </c>
      <c r="G122" s="95">
        <f t="shared" si="91"/>
        <v>57</v>
      </c>
      <c r="H122" s="95">
        <f t="shared" si="91"/>
        <v>55</v>
      </c>
      <c r="I122" s="95">
        <f t="shared" si="91"/>
        <v>53</v>
      </c>
      <c r="J122" s="95">
        <f t="shared" si="91"/>
        <v>52</v>
      </c>
      <c r="K122" s="95">
        <f t="shared" si="91"/>
        <v>51</v>
      </c>
      <c r="L122" s="95">
        <f t="shared" si="91"/>
        <v>50</v>
      </c>
      <c r="M122" s="95">
        <f t="shared" si="91"/>
        <v>50</v>
      </c>
      <c r="N122" s="95">
        <f t="shared" si="91"/>
        <v>49</v>
      </c>
      <c r="O122" s="95">
        <f t="shared" si="91"/>
        <v>49</v>
      </c>
      <c r="P122" s="95">
        <f t="shared" si="91"/>
        <v>48</v>
      </c>
      <c r="Q122" s="95">
        <f t="shared" si="91"/>
        <v>48</v>
      </c>
      <c r="R122" s="95">
        <f t="shared" si="91"/>
        <v>47</v>
      </c>
      <c r="S122" s="95">
        <f t="shared" si="91"/>
        <v>47</v>
      </c>
      <c r="T122" s="95">
        <f t="shared" si="91"/>
        <v>47</v>
      </c>
      <c r="U122" s="95">
        <f t="shared" si="91"/>
        <v>47</v>
      </c>
      <c r="V122" s="95">
        <f t="shared" si="91"/>
        <v>46</v>
      </c>
      <c r="W122" s="95">
        <f t="shared" si="91"/>
        <v>46</v>
      </c>
      <c r="AG122" s="93">
        <v>2500</v>
      </c>
      <c r="AH122" s="95">
        <f t="shared" si="50"/>
        <v>74</v>
      </c>
      <c r="AI122" s="95">
        <f t="shared" si="51"/>
        <v>84</v>
      </c>
      <c r="AJ122" s="95">
        <f t="shared" si="52"/>
        <v>95</v>
      </c>
      <c r="AK122" s="95">
        <f t="shared" si="53"/>
        <v>103</v>
      </c>
      <c r="AL122" s="95">
        <f t="shared" si="54"/>
        <v>114</v>
      </c>
      <c r="AM122" s="95">
        <f t="shared" si="55"/>
        <v>124</v>
      </c>
      <c r="AN122" s="95">
        <f t="shared" si="56"/>
        <v>133</v>
      </c>
      <c r="AO122" s="95">
        <f t="shared" si="57"/>
        <v>143</v>
      </c>
      <c r="AP122" s="95">
        <f t="shared" si="58"/>
        <v>153</v>
      </c>
      <c r="AQ122" s="95">
        <f t="shared" si="59"/>
        <v>163</v>
      </c>
      <c r="AR122" s="95">
        <f t="shared" si="60"/>
        <v>175</v>
      </c>
      <c r="AS122" s="95">
        <f t="shared" si="61"/>
        <v>184</v>
      </c>
      <c r="AT122" s="95">
        <f t="shared" si="62"/>
        <v>196</v>
      </c>
      <c r="AU122" s="95">
        <f t="shared" si="63"/>
        <v>204</v>
      </c>
      <c r="AV122" s="95">
        <f t="shared" si="64"/>
        <v>216</v>
      </c>
      <c r="AW122" s="95">
        <f t="shared" si="65"/>
        <v>223</v>
      </c>
      <c r="AX122" s="95">
        <f t="shared" si="66"/>
        <v>235</v>
      </c>
      <c r="AY122" s="95">
        <f t="shared" si="67"/>
        <v>247</v>
      </c>
      <c r="AZ122" s="95">
        <f t="shared" si="68"/>
        <v>259</v>
      </c>
      <c r="BA122" s="95">
        <f t="shared" si="69"/>
        <v>265</v>
      </c>
      <c r="BB122" s="95">
        <f t="shared" si="70"/>
        <v>276</v>
      </c>
    </row>
    <row r="123" spans="2:54" ht="15">
      <c r="B123" s="93">
        <v>2600</v>
      </c>
      <c r="C123" s="95">
        <f t="shared" ref="C123:W123" si="92">ROUND(C61*(1+$E$98),0)</f>
        <v>75</v>
      </c>
      <c r="D123" s="95">
        <f t="shared" si="92"/>
        <v>68</v>
      </c>
      <c r="E123" s="95">
        <f t="shared" si="92"/>
        <v>63</v>
      </c>
      <c r="F123" s="95">
        <f t="shared" si="92"/>
        <v>60</v>
      </c>
      <c r="G123" s="95">
        <f t="shared" si="92"/>
        <v>58</v>
      </c>
      <c r="H123" s="95">
        <f t="shared" si="92"/>
        <v>56</v>
      </c>
      <c r="I123" s="95">
        <f t="shared" si="92"/>
        <v>54</v>
      </c>
      <c r="J123" s="95">
        <f t="shared" si="92"/>
        <v>53</v>
      </c>
      <c r="K123" s="95">
        <f t="shared" si="92"/>
        <v>52</v>
      </c>
      <c r="L123" s="95">
        <f t="shared" si="92"/>
        <v>51</v>
      </c>
      <c r="M123" s="95">
        <f t="shared" si="92"/>
        <v>50</v>
      </c>
      <c r="N123" s="95">
        <f t="shared" si="92"/>
        <v>50</v>
      </c>
      <c r="O123" s="95">
        <f t="shared" si="92"/>
        <v>49</v>
      </c>
      <c r="P123" s="95">
        <f t="shared" si="92"/>
        <v>49</v>
      </c>
      <c r="Q123" s="95">
        <f t="shared" si="92"/>
        <v>48</v>
      </c>
      <c r="R123" s="95">
        <f t="shared" si="92"/>
        <v>48</v>
      </c>
      <c r="S123" s="95">
        <f t="shared" si="92"/>
        <v>47</v>
      </c>
      <c r="T123" s="95">
        <f t="shared" si="92"/>
        <v>47</v>
      </c>
      <c r="U123" s="95">
        <f t="shared" si="92"/>
        <v>47</v>
      </c>
      <c r="V123" s="95">
        <f t="shared" si="92"/>
        <v>47</v>
      </c>
      <c r="W123" s="95">
        <f t="shared" si="92"/>
        <v>46</v>
      </c>
      <c r="AG123" s="93">
        <v>2600</v>
      </c>
      <c r="AH123" s="95">
        <f t="shared" si="50"/>
        <v>78</v>
      </c>
      <c r="AI123" s="95">
        <f t="shared" si="51"/>
        <v>88</v>
      </c>
      <c r="AJ123" s="95">
        <f t="shared" si="52"/>
        <v>98</v>
      </c>
      <c r="AK123" s="95">
        <f t="shared" si="53"/>
        <v>109</v>
      </c>
      <c r="AL123" s="95">
        <f t="shared" si="54"/>
        <v>121</v>
      </c>
      <c r="AM123" s="95">
        <f t="shared" si="55"/>
        <v>131</v>
      </c>
      <c r="AN123" s="95">
        <f t="shared" si="56"/>
        <v>140</v>
      </c>
      <c r="AO123" s="95">
        <f t="shared" si="57"/>
        <v>152</v>
      </c>
      <c r="AP123" s="95">
        <f t="shared" si="58"/>
        <v>162</v>
      </c>
      <c r="AQ123" s="95">
        <f t="shared" si="59"/>
        <v>172</v>
      </c>
      <c r="AR123" s="95">
        <f t="shared" si="60"/>
        <v>182</v>
      </c>
      <c r="AS123" s="95">
        <f t="shared" si="61"/>
        <v>195</v>
      </c>
      <c r="AT123" s="95">
        <f t="shared" si="62"/>
        <v>204</v>
      </c>
      <c r="AU123" s="95">
        <f t="shared" si="63"/>
        <v>217</v>
      </c>
      <c r="AV123" s="95">
        <f t="shared" si="64"/>
        <v>225</v>
      </c>
      <c r="AW123" s="95">
        <f t="shared" si="65"/>
        <v>237</v>
      </c>
      <c r="AX123" s="95">
        <f t="shared" si="66"/>
        <v>244</v>
      </c>
      <c r="AY123" s="95">
        <f t="shared" si="67"/>
        <v>257</v>
      </c>
      <c r="AZ123" s="95">
        <f t="shared" si="68"/>
        <v>269</v>
      </c>
      <c r="BA123" s="95">
        <f t="shared" si="69"/>
        <v>281</v>
      </c>
      <c r="BB123" s="95">
        <f t="shared" si="70"/>
        <v>287</v>
      </c>
    </row>
    <row r="124" spans="2:54" ht="15">
      <c r="B124" s="93">
        <v>2700</v>
      </c>
      <c r="C124" s="95">
        <f t="shared" ref="C124:W124" si="93">ROUND(C62*(1+$E$98),0)</f>
        <v>75</v>
      </c>
      <c r="D124" s="95">
        <f t="shared" si="93"/>
        <v>68</v>
      </c>
      <c r="E124" s="95">
        <f t="shared" si="93"/>
        <v>63</v>
      </c>
      <c r="F124" s="95">
        <f t="shared" si="93"/>
        <v>60</v>
      </c>
      <c r="G124" s="95">
        <f t="shared" si="93"/>
        <v>57</v>
      </c>
      <c r="H124" s="95">
        <f t="shared" si="93"/>
        <v>55</v>
      </c>
      <c r="I124" s="95">
        <f t="shared" si="93"/>
        <v>54</v>
      </c>
      <c r="J124" s="95">
        <f t="shared" si="93"/>
        <v>53</v>
      </c>
      <c r="K124" s="95">
        <f t="shared" si="93"/>
        <v>52</v>
      </c>
      <c r="L124" s="95">
        <f t="shared" si="93"/>
        <v>51</v>
      </c>
      <c r="M124" s="95">
        <f t="shared" si="93"/>
        <v>50</v>
      </c>
      <c r="N124" s="95">
        <f t="shared" si="93"/>
        <v>49</v>
      </c>
      <c r="O124" s="95">
        <f t="shared" si="93"/>
        <v>49</v>
      </c>
      <c r="P124" s="95">
        <f t="shared" si="93"/>
        <v>48</v>
      </c>
      <c r="Q124" s="95">
        <f t="shared" si="93"/>
        <v>48</v>
      </c>
      <c r="R124" s="95">
        <f t="shared" si="93"/>
        <v>47</v>
      </c>
      <c r="S124" s="95">
        <f t="shared" si="93"/>
        <v>47</v>
      </c>
      <c r="T124" s="95">
        <f t="shared" si="93"/>
        <v>47</v>
      </c>
      <c r="U124" s="95">
        <f t="shared" si="93"/>
        <v>47</v>
      </c>
      <c r="V124" s="95">
        <f t="shared" si="93"/>
        <v>46</v>
      </c>
      <c r="W124" s="95">
        <f t="shared" si="93"/>
        <v>46</v>
      </c>
      <c r="AG124" s="93">
        <v>2700</v>
      </c>
      <c r="AH124" s="95">
        <f t="shared" si="50"/>
        <v>81</v>
      </c>
      <c r="AI124" s="95">
        <f t="shared" si="51"/>
        <v>92</v>
      </c>
      <c r="AJ124" s="95">
        <f t="shared" si="52"/>
        <v>102</v>
      </c>
      <c r="AK124" s="95">
        <f t="shared" si="53"/>
        <v>113</v>
      </c>
      <c r="AL124" s="95">
        <f t="shared" si="54"/>
        <v>123</v>
      </c>
      <c r="AM124" s="95">
        <f t="shared" si="55"/>
        <v>134</v>
      </c>
      <c r="AN124" s="95">
        <f t="shared" si="56"/>
        <v>146</v>
      </c>
      <c r="AO124" s="95">
        <f t="shared" si="57"/>
        <v>157</v>
      </c>
      <c r="AP124" s="95">
        <f t="shared" si="58"/>
        <v>168</v>
      </c>
      <c r="AQ124" s="95">
        <f t="shared" si="59"/>
        <v>179</v>
      </c>
      <c r="AR124" s="95">
        <f t="shared" si="60"/>
        <v>189</v>
      </c>
      <c r="AS124" s="95">
        <f t="shared" si="61"/>
        <v>198</v>
      </c>
      <c r="AT124" s="95">
        <f t="shared" si="62"/>
        <v>212</v>
      </c>
      <c r="AU124" s="95">
        <f t="shared" si="63"/>
        <v>220</v>
      </c>
      <c r="AV124" s="95">
        <f t="shared" si="64"/>
        <v>233</v>
      </c>
      <c r="AW124" s="95">
        <f t="shared" si="65"/>
        <v>241</v>
      </c>
      <c r="AX124" s="95">
        <f t="shared" si="66"/>
        <v>254</v>
      </c>
      <c r="AY124" s="95">
        <f t="shared" si="67"/>
        <v>266</v>
      </c>
      <c r="AZ124" s="95">
        <f t="shared" si="68"/>
        <v>279</v>
      </c>
      <c r="BA124" s="95">
        <f t="shared" si="69"/>
        <v>286</v>
      </c>
      <c r="BB124" s="95">
        <f t="shared" si="70"/>
        <v>298</v>
      </c>
    </row>
    <row r="125" spans="2:54" ht="15">
      <c r="B125" s="93">
        <v>2800</v>
      </c>
      <c r="C125" s="95">
        <f t="shared" ref="C125:W125" si="94">ROUND(C63*(1+$E$98),0)</f>
        <v>74</v>
      </c>
      <c r="D125" s="95">
        <f t="shared" si="94"/>
        <v>67</v>
      </c>
      <c r="E125" s="95">
        <f t="shared" si="94"/>
        <v>62</v>
      </c>
      <c r="F125" s="95">
        <f t="shared" si="94"/>
        <v>59</v>
      </c>
      <c r="G125" s="95">
        <f t="shared" si="94"/>
        <v>57</v>
      </c>
      <c r="H125" s="95">
        <f t="shared" si="94"/>
        <v>55</v>
      </c>
      <c r="I125" s="95">
        <f t="shared" si="94"/>
        <v>53</v>
      </c>
      <c r="J125" s="95">
        <f t="shared" si="94"/>
        <v>52</v>
      </c>
      <c r="K125" s="95">
        <f t="shared" si="94"/>
        <v>51</v>
      </c>
      <c r="L125" s="95">
        <f t="shared" si="94"/>
        <v>50</v>
      </c>
      <c r="M125" s="95">
        <f t="shared" si="94"/>
        <v>49</v>
      </c>
      <c r="N125" s="95">
        <f t="shared" si="94"/>
        <v>49</v>
      </c>
      <c r="O125" s="95">
        <f t="shared" si="94"/>
        <v>48</v>
      </c>
      <c r="P125" s="95">
        <f t="shared" si="94"/>
        <v>48</v>
      </c>
      <c r="Q125" s="95">
        <f t="shared" si="94"/>
        <v>47</v>
      </c>
      <c r="R125" s="95">
        <f t="shared" si="94"/>
        <v>47</v>
      </c>
      <c r="S125" s="95">
        <f t="shared" si="94"/>
        <v>47</v>
      </c>
      <c r="T125" s="95">
        <f t="shared" si="94"/>
        <v>46</v>
      </c>
      <c r="U125" s="95">
        <f t="shared" si="94"/>
        <v>46</v>
      </c>
      <c r="V125" s="95">
        <f t="shared" si="94"/>
        <v>46</v>
      </c>
      <c r="W125" s="95">
        <f t="shared" si="94"/>
        <v>46</v>
      </c>
      <c r="AG125" s="93">
        <v>2800</v>
      </c>
      <c r="AH125" s="95">
        <f t="shared" si="50"/>
        <v>83</v>
      </c>
      <c r="AI125" s="95">
        <f t="shared" si="51"/>
        <v>94</v>
      </c>
      <c r="AJ125" s="95">
        <f t="shared" si="52"/>
        <v>104</v>
      </c>
      <c r="AK125" s="95">
        <f t="shared" si="53"/>
        <v>116</v>
      </c>
      <c r="AL125" s="95">
        <f t="shared" si="54"/>
        <v>128</v>
      </c>
      <c r="AM125" s="95">
        <f t="shared" si="55"/>
        <v>139</v>
      </c>
      <c r="AN125" s="95">
        <f t="shared" si="56"/>
        <v>148</v>
      </c>
      <c r="AO125" s="95">
        <f t="shared" si="57"/>
        <v>160</v>
      </c>
      <c r="AP125" s="95">
        <f t="shared" si="58"/>
        <v>171</v>
      </c>
      <c r="AQ125" s="95">
        <f t="shared" si="59"/>
        <v>182</v>
      </c>
      <c r="AR125" s="95">
        <f t="shared" si="60"/>
        <v>192</v>
      </c>
      <c r="AS125" s="95">
        <f t="shared" si="61"/>
        <v>206</v>
      </c>
      <c r="AT125" s="95">
        <f t="shared" si="62"/>
        <v>215</v>
      </c>
      <c r="AU125" s="95">
        <f t="shared" si="63"/>
        <v>228</v>
      </c>
      <c r="AV125" s="95">
        <f t="shared" si="64"/>
        <v>237</v>
      </c>
      <c r="AW125" s="95">
        <f t="shared" si="65"/>
        <v>250</v>
      </c>
      <c r="AX125" s="95">
        <f t="shared" si="66"/>
        <v>263</v>
      </c>
      <c r="AY125" s="95">
        <f t="shared" si="67"/>
        <v>270</v>
      </c>
      <c r="AZ125" s="95">
        <f t="shared" si="68"/>
        <v>283</v>
      </c>
      <c r="BA125" s="95">
        <f t="shared" si="69"/>
        <v>296</v>
      </c>
      <c r="BB125" s="95">
        <f t="shared" si="70"/>
        <v>309</v>
      </c>
    </row>
    <row r="126" spans="2:54" ht="15">
      <c r="B126" s="93">
        <v>2900</v>
      </c>
      <c r="C126" s="95">
        <f t="shared" ref="C126:W126" si="95">ROUND(C64*(1+$E$98),0)</f>
        <v>73</v>
      </c>
      <c r="D126" s="95">
        <f t="shared" si="95"/>
        <v>66</v>
      </c>
      <c r="E126" s="95">
        <f t="shared" si="95"/>
        <v>62</v>
      </c>
      <c r="F126" s="95">
        <f t="shared" si="95"/>
        <v>59</v>
      </c>
      <c r="G126" s="95">
        <f t="shared" si="95"/>
        <v>56</v>
      </c>
      <c r="H126" s="95">
        <f t="shared" si="95"/>
        <v>54</v>
      </c>
      <c r="I126" s="95">
        <f t="shared" si="95"/>
        <v>53</v>
      </c>
      <c r="J126" s="95">
        <f t="shared" si="95"/>
        <v>52</v>
      </c>
      <c r="K126" s="95">
        <f t="shared" si="95"/>
        <v>51</v>
      </c>
      <c r="L126" s="95">
        <f t="shared" si="95"/>
        <v>50</v>
      </c>
      <c r="M126" s="95">
        <f t="shared" si="95"/>
        <v>49</v>
      </c>
      <c r="N126" s="95">
        <f t="shared" si="95"/>
        <v>48</v>
      </c>
      <c r="O126" s="95">
        <f t="shared" si="95"/>
        <v>48</v>
      </c>
      <c r="P126" s="95">
        <f t="shared" si="95"/>
        <v>48</v>
      </c>
      <c r="Q126" s="95">
        <f t="shared" si="95"/>
        <v>47</v>
      </c>
      <c r="R126" s="95">
        <f t="shared" si="95"/>
        <v>47</v>
      </c>
      <c r="S126" s="95">
        <f t="shared" si="95"/>
        <v>46</v>
      </c>
      <c r="T126" s="95">
        <f t="shared" si="95"/>
        <v>46</v>
      </c>
      <c r="U126" s="95">
        <f t="shared" si="95"/>
        <v>46</v>
      </c>
      <c r="V126" s="95">
        <f t="shared" si="95"/>
        <v>46</v>
      </c>
      <c r="W126" s="95">
        <f t="shared" si="95"/>
        <v>49</v>
      </c>
      <c r="AG126" s="93">
        <v>2900</v>
      </c>
      <c r="AH126" s="95">
        <f t="shared" si="50"/>
        <v>85</v>
      </c>
      <c r="AI126" s="95">
        <f t="shared" si="51"/>
        <v>96</v>
      </c>
      <c r="AJ126" s="95">
        <f t="shared" si="52"/>
        <v>108</v>
      </c>
      <c r="AK126" s="95">
        <f t="shared" si="53"/>
        <v>120</v>
      </c>
      <c r="AL126" s="95">
        <f t="shared" si="54"/>
        <v>130</v>
      </c>
      <c r="AM126" s="95">
        <f t="shared" si="55"/>
        <v>141</v>
      </c>
      <c r="AN126" s="95">
        <f t="shared" si="56"/>
        <v>154</v>
      </c>
      <c r="AO126" s="95">
        <f t="shared" si="57"/>
        <v>166</v>
      </c>
      <c r="AP126" s="95">
        <f t="shared" si="58"/>
        <v>177</v>
      </c>
      <c r="AQ126" s="95">
        <f t="shared" si="59"/>
        <v>189</v>
      </c>
      <c r="AR126" s="95">
        <f t="shared" si="60"/>
        <v>199</v>
      </c>
      <c r="AS126" s="95">
        <f t="shared" si="61"/>
        <v>209</v>
      </c>
      <c r="AT126" s="95">
        <f t="shared" si="62"/>
        <v>223</v>
      </c>
      <c r="AU126" s="95">
        <f t="shared" si="63"/>
        <v>237</v>
      </c>
      <c r="AV126" s="95">
        <f t="shared" si="64"/>
        <v>245</v>
      </c>
      <c r="AW126" s="95">
        <f t="shared" si="65"/>
        <v>259</v>
      </c>
      <c r="AX126" s="95">
        <f t="shared" si="66"/>
        <v>267</v>
      </c>
      <c r="AY126" s="95">
        <f t="shared" si="67"/>
        <v>280</v>
      </c>
      <c r="AZ126" s="95">
        <f t="shared" si="68"/>
        <v>293</v>
      </c>
      <c r="BA126" s="95">
        <f t="shared" si="69"/>
        <v>307</v>
      </c>
      <c r="BB126" s="95">
        <f t="shared" si="70"/>
        <v>341</v>
      </c>
    </row>
    <row r="127" spans="2:54" ht="15">
      <c r="B127" s="93">
        <v>3000</v>
      </c>
      <c r="C127" s="95">
        <f t="shared" ref="C127:W127" si="96">ROUND(C65*(1+$E$98),0)</f>
        <v>72</v>
      </c>
      <c r="D127" s="95">
        <f t="shared" si="96"/>
        <v>66</v>
      </c>
      <c r="E127" s="95">
        <f t="shared" si="96"/>
        <v>61</v>
      </c>
      <c r="F127" s="95">
        <f t="shared" si="96"/>
        <v>58</v>
      </c>
      <c r="G127" s="95">
        <f t="shared" si="96"/>
        <v>56</v>
      </c>
      <c r="H127" s="95">
        <f t="shared" si="96"/>
        <v>54</v>
      </c>
      <c r="I127" s="95">
        <f t="shared" si="96"/>
        <v>52</v>
      </c>
      <c r="J127" s="95">
        <f t="shared" si="96"/>
        <v>51</v>
      </c>
      <c r="K127" s="95">
        <f t="shared" si="96"/>
        <v>50</v>
      </c>
      <c r="L127" s="95">
        <f t="shared" si="96"/>
        <v>49</v>
      </c>
      <c r="M127" s="95">
        <f t="shared" si="96"/>
        <v>49</v>
      </c>
      <c r="N127" s="95">
        <f t="shared" si="96"/>
        <v>48</v>
      </c>
      <c r="O127" s="95">
        <f t="shared" si="96"/>
        <v>47</v>
      </c>
      <c r="P127" s="95">
        <f t="shared" si="96"/>
        <v>47</v>
      </c>
      <c r="Q127" s="95">
        <f t="shared" si="96"/>
        <v>47</v>
      </c>
      <c r="R127" s="95">
        <f t="shared" si="96"/>
        <v>46</v>
      </c>
      <c r="S127" s="95">
        <f t="shared" si="96"/>
        <v>46</v>
      </c>
      <c r="T127" s="95">
        <f t="shared" si="96"/>
        <v>46</v>
      </c>
      <c r="U127" s="95">
        <f t="shared" si="96"/>
        <v>45</v>
      </c>
      <c r="V127" s="95">
        <f t="shared" si="96"/>
        <v>45</v>
      </c>
      <c r="W127" s="95">
        <f t="shared" si="96"/>
        <v>48</v>
      </c>
      <c r="AG127" s="93">
        <v>3000</v>
      </c>
      <c r="AH127" s="95">
        <f t="shared" si="50"/>
        <v>86</v>
      </c>
      <c r="AI127" s="95">
        <f t="shared" si="51"/>
        <v>99</v>
      </c>
      <c r="AJ127" s="95">
        <f t="shared" si="52"/>
        <v>110</v>
      </c>
      <c r="AK127" s="95">
        <f t="shared" si="53"/>
        <v>122</v>
      </c>
      <c r="AL127" s="95">
        <f t="shared" si="54"/>
        <v>134</v>
      </c>
      <c r="AM127" s="95">
        <f t="shared" si="55"/>
        <v>146</v>
      </c>
      <c r="AN127" s="95">
        <f t="shared" si="56"/>
        <v>156</v>
      </c>
      <c r="AO127" s="95">
        <f t="shared" si="57"/>
        <v>168</v>
      </c>
      <c r="AP127" s="95">
        <f t="shared" si="58"/>
        <v>180</v>
      </c>
      <c r="AQ127" s="95">
        <f t="shared" si="59"/>
        <v>191</v>
      </c>
      <c r="AR127" s="95">
        <f t="shared" si="60"/>
        <v>206</v>
      </c>
      <c r="AS127" s="95">
        <f t="shared" si="61"/>
        <v>216</v>
      </c>
      <c r="AT127" s="95">
        <f t="shared" si="62"/>
        <v>226</v>
      </c>
      <c r="AU127" s="95">
        <f t="shared" si="63"/>
        <v>240</v>
      </c>
      <c r="AV127" s="95">
        <f t="shared" si="64"/>
        <v>254</v>
      </c>
      <c r="AW127" s="95">
        <f t="shared" si="65"/>
        <v>262</v>
      </c>
      <c r="AX127" s="95">
        <f t="shared" si="66"/>
        <v>276</v>
      </c>
      <c r="AY127" s="95">
        <f t="shared" si="67"/>
        <v>290</v>
      </c>
      <c r="AZ127" s="95">
        <f t="shared" si="68"/>
        <v>297</v>
      </c>
      <c r="BA127" s="95">
        <f t="shared" si="69"/>
        <v>311</v>
      </c>
      <c r="BB127" s="95">
        <f t="shared" si="70"/>
        <v>346</v>
      </c>
    </row>
    <row r="129" spans="2:56" ht="15.75">
      <c r="B129" s="91" t="s">
        <v>33</v>
      </c>
      <c r="C129" s="92"/>
      <c r="E129" s="94">
        <v>0.04</v>
      </c>
    </row>
    <row r="131" spans="2:56" ht="15">
      <c r="B131" t="s">
        <v>0</v>
      </c>
      <c r="C131" s="93">
        <v>400</v>
      </c>
      <c r="D131" s="93">
        <v>500</v>
      </c>
      <c r="E131" s="93">
        <v>600</v>
      </c>
      <c r="F131" s="93">
        <v>700</v>
      </c>
      <c r="G131" s="93">
        <v>800</v>
      </c>
      <c r="H131" s="93">
        <v>900</v>
      </c>
      <c r="I131" s="93">
        <v>1000</v>
      </c>
      <c r="J131" s="93">
        <v>1100</v>
      </c>
      <c r="K131" s="93">
        <v>1200</v>
      </c>
      <c r="L131" s="93">
        <v>1300</v>
      </c>
      <c r="M131" s="93">
        <v>1400</v>
      </c>
      <c r="N131" s="93">
        <v>1500</v>
      </c>
      <c r="O131" s="93">
        <f>CHOOSE($AF$3,1600,1600,1600,1600,1600,1600,1600,"")</f>
        <v>1600</v>
      </c>
      <c r="P131" s="93">
        <f>CHOOSE($AF$3,1700,1700,1700,1700,1700,1700,"","")</f>
        <v>1700</v>
      </c>
      <c r="Q131" s="93">
        <f>CHOOSE($AF$3,1800,1800,1800,1800,1800,1800,"","")</f>
        <v>1800</v>
      </c>
      <c r="R131" s="93">
        <f>CHOOSE($AF$3,1900,1900,1900,1900,1900,"","","")</f>
        <v>1900</v>
      </c>
      <c r="S131" s="93">
        <f>CHOOSE($AF$3,2000,2000,2000,2000,"","","","")</f>
        <v>2000</v>
      </c>
      <c r="T131" s="93">
        <f>CHOOSE($AF$3,2100,2100,2100,"","","","","")</f>
        <v>2100</v>
      </c>
      <c r="U131" s="93">
        <f>CHOOSE($AF$3,2200,2200,2200,"","","","","")</f>
        <v>2200</v>
      </c>
      <c r="V131" s="93">
        <f>CHOOSE($AF$3,2300,2300,"","","","","","")</f>
        <v>2300</v>
      </c>
      <c r="W131" s="93">
        <f>CHOOSE($AF$3,2400,"","","","","","","")</f>
        <v>2400</v>
      </c>
      <c r="X131" s="93">
        <f>CHOOSE($AF$3,2500,"","","","","","","")</f>
        <v>2500</v>
      </c>
      <c r="Y131" s="93">
        <f>CHOOSE($AF$3,2600,"","","","","","","")</f>
        <v>2600</v>
      </c>
      <c r="AG131" t="s">
        <v>0</v>
      </c>
      <c r="AH131" s="93">
        <f>C131</f>
        <v>400</v>
      </c>
      <c r="AI131" s="93">
        <f t="shared" ref="AI131:BD131" si="97">D131</f>
        <v>500</v>
      </c>
      <c r="AJ131" s="93">
        <f t="shared" si="97"/>
        <v>600</v>
      </c>
      <c r="AK131" s="93">
        <f t="shared" si="97"/>
        <v>700</v>
      </c>
      <c r="AL131" s="93">
        <f t="shared" si="97"/>
        <v>800</v>
      </c>
      <c r="AM131" s="93">
        <f t="shared" si="97"/>
        <v>900</v>
      </c>
      <c r="AN131" s="93">
        <f t="shared" si="97"/>
        <v>1000</v>
      </c>
      <c r="AO131" s="93">
        <f t="shared" si="97"/>
        <v>1100</v>
      </c>
      <c r="AP131" s="93">
        <f t="shared" si="97"/>
        <v>1200</v>
      </c>
      <c r="AQ131" s="93">
        <f t="shared" si="97"/>
        <v>1300</v>
      </c>
      <c r="AR131" s="93">
        <f t="shared" si="97"/>
        <v>1400</v>
      </c>
      <c r="AS131" s="93">
        <f t="shared" si="97"/>
        <v>1500</v>
      </c>
      <c r="AT131" s="93">
        <f t="shared" si="97"/>
        <v>1600</v>
      </c>
      <c r="AU131" s="93">
        <f t="shared" si="97"/>
        <v>1700</v>
      </c>
      <c r="AV131" s="93">
        <f t="shared" si="97"/>
        <v>1800</v>
      </c>
      <c r="AW131" s="93">
        <f t="shared" si="97"/>
        <v>1900</v>
      </c>
      <c r="AX131" s="93">
        <f t="shared" si="97"/>
        <v>2000</v>
      </c>
      <c r="AY131" s="93">
        <f t="shared" si="97"/>
        <v>2100</v>
      </c>
      <c r="AZ131" s="93">
        <f t="shared" si="97"/>
        <v>2200</v>
      </c>
      <c r="BA131" s="93">
        <f t="shared" si="97"/>
        <v>2300</v>
      </c>
      <c r="BB131" s="93">
        <f t="shared" si="97"/>
        <v>2400</v>
      </c>
      <c r="BC131" s="93">
        <f t="shared" si="97"/>
        <v>2500</v>
      </c>
      <c r="BD131" s="93">
        <f t="shared" si="97"/>
        <v>2600</v>
      </c>
    </row>
    <row r="132" spans="2:56" ht="15">
      <c r="B132" s="93">
        <v>400</v>
      </c>
      <c r="C132" s="95">
        <f>ROUND(C39*(1+$E$129),0)</f>
        <v>171</v>
      </c>
      <c r="D132" s="95">
        <f t="shared" ref="D132:Y132" si="98">ROUND(D39*(1+$E$129),0)</f>
        <v>153</v>
      </c>
      <c r="E132" s="95">
        <f t="shared" si="98"/>
        <v>141</v>
      </c>
      <c r="F132" s="95">
        <f t="shared" si="98"/>
        <v>134</v>
      </c>
      <c r="G132" s="95">
        <f t="shared" si="98"/>
        <v>128</v>
      </c>
      <c r="H132" s="95">
        <f t="shared" si="98"/>
        <v>123</v>
      </c>
      <c r="I132" s="95">
        <f t="shared" si="98"/>
        <v>120</v>
      </c>
      <c r="J132" s="95">
        <f t="shared" si="98"/>
        <v>116</v>
      </c>
      <c r="K132" s="95">
        <f t="shared" si="98"/>
        <v>114</v>
      </c>
      <c r="L132" s="95">
        <f t="shared" si="98"/>
        <v>112</v>
      </c>
      <c r="M132" s="95">
        <f t="shared" si="98"/>
        <v>110</v>
      </c>
      <c r="N132" s="95">
        <f t="shared" si="98"/>
        <v>109</v>
      </c>
      <c r="O132" s="95">
        <f t="shared" si="98"/>
        <v>109</v>
      </c>
      <c r="P132" s="95">
        <f t="shared" si="98"/>
        <v>107</v>
      </c>
      <c r="Q132" s="95">
        <f t="shared" si="98"/>
        <v>106</v>
      </c>
      <c r="R132" s="95">
        <f t="shared" si="98"/>
        <v>105</v>
      </c>
      <c r="S132" s="95">
        <f t="shared" si="98"/>
        <v>104</v>
      </c>
      <c r="T132" s="95">
        <f t="shared" si="98"/>
        <v>104</v>
      </c>
      <c r="U132" s="95">
        <f t="shared" si="98"/>
        <v>103</v>
      </c>
      <c r="V132" s="95">
        <f t="shared" si="98"/>
        <v>103</v>
      </c>
      <c r="W132" s="95">
        <f t="shared" si="98"/>
        <v>102</v>
      </c>
      <c r="X132" s="95">
        <f t="shared" si="98"/>
        <v>102</v>
      </c>
      <c r="Y132" s="95">
        <f t="shared" si="98"/>
        <v>101</v>
      </c>
      <c r="AG132" s="93">
        <v>400</v>
      </c>
      <c r="AH132" s="95">
        <f t="shared" ref="AH132:AH158" si="99">IF(AH131="","",ROUND(C132*(C$131*$B132/1000000),0))</f>
        <v>27</v>
      </c>
      <c r="AI132" s="95">
        <f t="shared" ref="AI132:AI158" si="100">IF(AI131="","",ROUND(D132*(D$131*$B132/1000000),0))</f>
        <v>31</v>
      </c>
      <c r="AJ132" s="95">
        <f t="shared" ref="AJ132:AJ158" si="101">IF(AJ131="","",ROUND(E132*(E$131*$B132/1000000),0))</f>
        <v>34</v>
      </c>
      <c r="AK132" s="95">
        <f t="shared" ref="AK132:AK158" si="102">IF(AK131="","",ROUND(F132*(F$131*$B132/1000000),0))</f>
        <v>38</v>
      </c>
      <c r="AL132" s="95">
        <f t="shared" ref="AL132:AL158" si="103">IF(AL131="","",ROUND(G132*(G$131*$B132/1000000),0))</f>
        <v>41</v>
      </c>
      <c r="AM132" s="95">
        <f t="shared" ref="AM132:AM158" si="104">IF(AM131="","",ROUND(H132*(H$131*$B132/1000000),0))</f>
        <v>44</v>
      </c>
      <c r="AN132" s="95">
        <f t="shared" ref="AN132:AN158" si="105">IF(AN131="","",ROUND(I132*(I$131*$B132/1000000),0))</f>
        <v>48</v>
      </c>
      <c r="AO132" s="95">
        <f t="shared" ref="AO132:AO158" si="106">IF(AO131="","",ROUND(J132*(J$131*$B132/1000000),0))</f>
        <v>51</v>
      </c>
      <c r="AP132" s="95">
        <f t="shared" ref="AP132:AP158" si="107">IF(AP131="","",ROUND(K132*(K$131*$B132/1000000),0))</f>
        <v>55</v>
      </c>
      <c r="AQ132" s="95">
        <f t="shared" ref="AQ132:AQ158" si="108">IF(AQ131="","",ROUND(L132*(L$131*$B132/1000000),0))</f>
        <v>58</v>
      </c>
      <c r="AR132" s="95">
        <f t="shared" ref="AR132:AR158" si="109">IF(AR131="","",ROUND(M132*(M$131*$B132/1000000),0))</f>
        <v>62</v>
      </c>
      <c r="AS132" s="95">
        <f t="shared" ref="AS132:AS158" si="110">IF(AS131="","",ROUND(N132*(N$131*$B132/1000000),0))</f>
        <v>65</v>
      </c>
      <c r="AT132" s="95">
        <f t="shared" ref="AT132:AT158" si="111">IF(AT131="","",ROUND(O132*(O$131*$B132/1000000),0))</f>
        <v>70</v>
      </c>
      <c r="AU132" s="95">
        <f t="shared" ref="AU132:AU158" si="112">IF(AU131="","",ROUND(P132*(P$131*$B132/1000000),0))</f>
        <v>73</v>
      </c>
      <c r="AV132" s="95">
        <f t="shared" ref="AV132:AV158" si="113">IF(AV131="","",ROUND(Q132*(Q$131*$B132/1000000),0))</f>
        <v>76</v>
      </c>
      <c r="AW132" s="95">
        <f t="shared" ref="AW132:AW158" si="114">IF(AW131="","",ROUND(R132*(R$131*$B132/1000000),0))</f>
        <v>80</v>
      </c>
      <c r="AX132" s="95">
        <f t="shared" ref="AX132:AX158" si="115">IF(AX131="","",ROUND(S132*(S$131*$B132/1000000),0))</f>
        <v>83</v>
      </c>
      <c r="AY132" s="95">
        <f t="shared" ref="AY132:AY158" si="116">IF(AY131="","",ROUND(T132*(T$131*$B132/1000000),0))</f>
        <v>87</v>
      </c>
      <c r="AZ132" s="95">
        <f t="shared" ref="AZ132:AZ158" si="117">IF(AZ131="","",ROUND(U132*(U$131*$B132/1000000),0))</f>
        <v>91</v>
      </c>
      <c r="BA132" s="95">
        <f t="shared" ref="BA132:BA158" si="118">IF(BA131="","",ROUND(V132*(V$131*$B132/1000000),0))</f>
        <v>95</v>
      </c>
      <c r="BB132" s="95">
        <f t="shared" ref="BB132:BB158" si="119">IF(BB131="","",ROUND(W132*(W$131*$B132/1000000),0))</f>
        <v>98</v>
      </c>
      <c r="BC132" s="95">
        <f t="shared" ref="BC132:BC158" si="120">IF(BC131="","",ROUND(X132*(X$131*$B132/1000000),0))</f>
        <v>102</v>
      </c>
      <c r="BD132" s="95">
        <f t="shared" ref="BD132:BD158" si="121">IF(BD131="","",ROUND(Y132*(Y$131*$B132/1000000),0))</f>
        <v>105</v>
      </c>
    </row>
    <row r="133" spans="2:56" ht="15">
      <c r="B133" s="93">
        <v>500</v>
      </c>
      <c r="C133" s="95">
        <f t="shared" ref="C133:Y133" si="122">ROUND(C40*(1+$E$129),0)</f>
        <v>147</v>
      </c>
      <c r="D133" s="95">
        <f t="shared" si="122"/>
        <v>131</v>
      </c>
      <c r="E133" s="95">
        <f t="shared" si="122"/>
        <v>122</v>
      </c>
      <c r="F133" s="95">
        <f t="shared" si="122"/>
        <v>114</v>
      </c>
      <c r="G133" s="95">
        <f t="shared" si="122"/>
        <v>109</v>
      </c>
      <c r="H133" s="95">
        <f t="shared" si="122"/>
        <v>105</v>
      </c>
      <c r="I133" s="95">
        <f t="shared" si="122"/>
        <v>102</v>
      </c>
      <c r="J133" s="95">
        <f t="shared" si="122"/>
        <v>100</v>
      </c>
      <c r="K133" s="95">
        <f t="shared" si="122"/>
        <v>99</v>
      </c>
      <c r="L133" s="95">
        <f t="shared" si="122"/>
        <v>97</v>
      </c>
      <c r="M133" s="95">
        <f t="shared" si="122"/>
        <v>95</v>
      </c>
      <c r="N133" s="95">
        <f t="shared" si="122"/>
        <v>94</v>
      </c>
      <c r="O133" s="95">
        <f t="shared" si="122"/>
        <v>94</v>
      </c>
      <c r="P133" s="95">
        <f t="shared" si="122"/>
        <v>92</v>
      </c>
      <c r="Q133" s="95">
        <f t="shared" si="122"/>
        <v>90</v>
      </c>
      <c r="R133" s="95">
        <f t="shared" si="122"/>
        <v>90</v>
      </c>
      <c r="S133" s="95">
        <f t="shared" si="122"/>
        <v>89</v>
      </c>
      <c r="T133" s="95">
        <f t="shared" si="122"/>
        <v>89</v>
      </c>
      <c r="U133" s="95">
        <f t="shared" si="122"/>
        <v>88</v>
      </c>
      <c r="V133" s="95">
        <f t="shared" si="122"/>
        <v>87</v>
      </c>
      <c r="W133" s="95">
        <f t="shared" si="122"/>
        <v>87</v>
      </c>
      <c r="X133" s="95">
        <f t="shared" si="122"/>
        <v>87</v>
      </c>
      <c r="Y133" s="95">
        <f t="shared" si="122"/>
        <v>86</v>
      </c>
      <c r="AG133" s="93">
        <v>500</v>
      </c>
      <c r="AH133" s="95">
        <f t="shared" si="99"/>
        <v>29</v>
      </c>
      <c r="AI133" s="95">
        <f t="shared" si="100"/>
        <v>33</v>
      </c>
      <c r="AJ133" s="95">
        <f t="shared" si="101"/>
        <v>37</v>
      </c>
      <c r="AK133" s="95">
        <f t="shared" si="102"/>
        <v>40</v>
      </c>
      <c r="AL133" s="95">
        <f t="shared" si="103"/>
        <v>44</v>
      </c>
      <c r="AM133" s="95">
        <f t="shared" si="104"/>
        <v>47</v>
      </c>
      <c r="AN133" s="95">
        <f t="shared" si="105"/>
        <v>51</v>
      </c>
      <c r="AO133" s="95">
        <f t="shared" si="106"/>
        <v>55</v>
      </c>
      <c r="AP133" s="95">
        <f t="shared" si="107"/>
        <v>59</v>
      </c>
      <c r="AQ133" s="95">
        <f t="shared" si="108"/>
        <v>63</v>
      </c>
      <c r="AR133" s="95">
        <f t="shared" si="109"/>
        <v>67</v>
      </c>
      <c r="AS133" s="95">
        <f t="shared" si="110"/>
        <v>71</v>
      </c>
      <c r="AT133" s="95">
        <f t="shared" si="111"/>
        <v>75</v>
      </c>
      <c r="AU133" s="95">
        <f t="shared" si="112"/>
        <v>78</v>
      </c>
      <c r="AV133" s="95">
        <f t="shared" si="113"/>
        <v>81</v>
      </c>
      <c r="AW133" s="95">
        <f t="shared" si="114"/>
        <v>86</v>
      </c>
      <c r="AX133" s="95">
        <f t="shared" si="115"/>
        <v>89</v>
      </c>
      <c r="AY133" s="95">
        <f t="shared" si="116"/>
        <v>93</v>
      </c>
      <c r="AZ133" s="95">
        <f t="shared" si="117"/>
        <v>97</v>
      </c>
      <c r="BA133" s="95">
        <f t="shared" si="118"/>
        <v>100</v>
      </c>
      <c r="BB133" s="95">
        <f t="shared" si="119"/>
        <v>104</v>
      </c>
      <c r="BC133" s="95">
        <f t="shared" si="120"/>
        <v>109</v>
      </c>
      <c r="BD133" s="95">
        <f t="shared" si="121"/>
        <v>112</v>
      </c>
    </row>
    <row r="134" spans="2:56" ht="15">
      <c r="B134" s="93">
        <v>600</v>
      </c>
      <c r="C134" s="95">
        <f t="shared" ref="C134:Y134" si="123">ROUND(C41*(1+$E$129),0)</f>
        <v>132</v>
      </c>
      <c r="D134" s="95">
        <f t="shared" si="123"/>
        <v>120</v>
      </c>
      <c r="E134" s="95">
        <f t="shared" si="123"/>
        <v>110</v>
      </c>
      <c r="F134" s="95">
        <f t="shared" si="123"/>
        <v>104</v>
      </c>
      <c r="G134" s="95">
        <f t="shared" si="123"/>
        <v>100</v>
      </c>
      <c r="H134" s="95">
        <f t="shared" si="123"/>
        <v>96</v>
      </c>
      <c r="I134" s="95">
        <f t="shared" si="123"/>
        <v>94</v>
      </c>
      <c r="J134" s="95">
        <f t="shared" si="123"/>
        <v>90</v>
      </c>
      <c r="K134" s="95">
        <f t="shared" si="123"/>
        <v>89</v>
      </c>
      <c r="L134" s="95">
        <f t="shared" si="123"/>
        <v>88</v>
      </c>
      <c r="M134" s="95">
        <f t="shared" si="123"/>
        <v>86</v>
      </c>
      <c r="N134" s="95">
        <f t="shared" si="123"/>
        <v>85</v>
      </c>
      <c r="O134" s="95">
        <f t="shared" si="123"/>
        <v>85</v>
      </c>
      <c r="P134" s="95">
        <f t="shared" si="123"/>
        <v>84</v>
      </c>
      <c r="Q134" s="95">
        <f t="shared" si="123"/>
        <v>83</v>
      </c>
      <c r="R134" s="95">
        <f t="shared" si="123"/>
        <v>82</v>
      </c>
      <c r="S134" s="95">
        <f t="shared" si="123"/>
        <v>81</v>
      </c>
      <c r="T134" s="95">
        <f t="shared" si="123"/>
        <v>81</v>
      </c>
      <c r="U134" s="95">
        <f t="shared" si="123"/>
        <v>81</v>
      </c>
      <c r="V134" s="95">
        <f t="shared" si="123"/>
        <v>80</v>
      </c>
      <c r="W134" s="95">
        <f t="shared" si="123"/>
        <v>79</v>
      </c>
      <c r="X134" s="95">
        <f t="shared" si="123"/>
        <v>80</v>
      </c>
      <c r="Y134" s="95">
        <f t="shared" si="123"/>
        <v>79</v>
      </c>
      <c r="AG134" s="93">
        <v>600</v>
      </c>
      <c r="AH134" s="95">
        <f t="shared" si="99"/>
        <v>32</v>
      </c>
      <c r="AI134" s="95">
        <f t="shared" si="100"/>
        <v>36</v>
      </c>
      <c r="AJ134" s="95">
        <f t="shared" si="101"/>
        <v>40</v>
      </c>
      <c r="AK134" s="95">
        <f t="shared" si="102"/>
        <v>44</v>
      </c>
      <c r="AL134" s="95">
        <f t="shared" si="103"/>
        <v>48</v>
      </c>
      <c r="AM134" s="95">
        <f t="shared" si="104"/>
        <v>52</v>
      </c>
      <c r="AN134" s="95">
        <f t="shared" si="105"/>
        <v>56</v>
      </c>
      <c r="AO134" s="95">
        <f t="shared" si="106"/>
        <v>59</v>
      </c>
      <c r="AP134" s="95">
        <f t="shared" si="107"/>
        <v>64</v>
      </c>
      <c r="AQ134" s="95">
        <f t="shared" si="108"/>
        <v>69</v>
      </c>
      <c r="AR134" s="95">
        <f t="shared" si="109"/>
        <v>72</v>
      </c>
      <c r="AS134" s="95">
        <f t="shared" si="110"/>
        <v>77</v>
      </c>
      <c r="AT134" s="95">
        <f t="shared" si="111"/>
        <v>82</v>
      </c>
      <c r="AU134" s="95">
        <f t="shared" si="112"/>
        <v>86</v>
      </c>
      <c r="AV134" s="95">
        <f t="shared" si="113"/>
        <v>90</v>
      </c>
      <c r="AW134" s="95">
        <f t="shared" si="114"/>
        <v>93</v>
      </c>
      <c r="AX134" s="95">
        <f t="shared" si="115"/>
        <v>97</v>
      </c>
      <c r="AY134" s="95">
        <f t="shared" si="116"/>
        <v>102</v>
      </c>
      <c r="AZ134" s="95">
        <f t="shared" si="117"/>
        <v>107</v>
      </c>
      <c r="BA134" s="95">
        <f t="shared" si="118"/>
        <v>110</v>
      </c>
      <c r="BB134" s="95">
        <f t="shared" si="119"/>
        <v>114</v>
      </c>
      <c r="BC134" s="95">
        <f t="shared" si="120"/>
        <v>120</v>
      </c>
      <c r="BD134" s="95">
        <f t="shared" si="121"/>
        <v>123</v>
      </c>
    </row>
    <row r="135" spans="2:56" ht="15">
      <c r="B135" s="93">
        <v>700</v>
      </c>
      <c r="C135" s="95">
        <f t="shared" ref="C135:Y135" si="124">ROUND(C42*(1+$E$129),0)</f>
        <v>121</v>
      </c>
      <c r="D135" s="95">
        <f t="shared" si="124"/>
        <v>109</v>
      </c>
      <c r="E135" s="95">
        <f t="shared" si="124"/>
        <v>101</v>
      </c>
      <c r="F135" s="95">
        <f t="shared" si="124"/>
        <v>95</v>
      </c>
      <c r="G135" s="95">
        <f t="shared" si="124"/>
        <v>90</v>
      </c>
      <c r="H135" s="95">
        <f t="shared" si="124"/>
        <v>87</v>
      </c>
      <c r="I135" s="95">
        <f t="shared" si="124"/>
        <v>85</v>
      </c>
      <c r="J135" s="95">
        <f t="shared" si="124"/>
        <v>82</v>
      </c>
      <c r="K135" s="95">
        <f t="shared" si="124"/>
        <v>82</v>
      </c>
      <c r="L135" s="95">
        <f t="shared" si="124"/>
        <v>80</v>
      </c>
      <c r="M135" s="95">
        <f t="shared" si="124"/>
        <v>79</v>
      </c>
      <c r="N135" s="95">
        <f t="shared" si="124"/>
        <v>78</v>
      </c>
      <c r="O135" s="95">
        <f t="shared" si="124"/>
        <v>77</v>
      </c>
      <c r="P135" s="95">
        <f t="shared" si="124"/>
        <v>76</v>
      </c>
      <c r="Q135" s="95">
        <f t="shared" si="124"/>
        <v>76</v>
      </c>
      <c r="R135" s="95">
        <f t="shared" si="124"/>
        <v>75</v>
      </c>
      <c r="S135" s="95">
        <f t="shared" si="124"/>
        <v>74</v>
      </c>
      <c r="T135" s="95">
        <f t="shared" si="124"/>
        <v>74</v>
      </c>
      <c r="U135" s="95">
        <f t="shared" si="124"/>
        <v>74</v>
      </c>
      <c r="V135" s="95">
        <f t="shared" si="124"/>
        <v>73</v>
      </c>
      <c r="W135" s="95">
        <f t="shared" si="124"/>
        <v>73</v>
      </c>
      <c r="X135" s="95">
        <f t="shared" si="124"/>
        <v>73</v>
      </c>
      <c r="Y135" s="95">
        <f t="shared" si="124"/>
        <v>72</v>
      </c>
      <c r="AG135" s="93">
        <v>700</v>
      </c>
      <c r="AH135" s="95">
        <f t="shared" si="99"/>
        <v>34</v>
      </c>
      <c r="AI135" s="95">
        <f t="shared" si="100"/>
        <v>38</v>
      </c>
      <c r="AJ135" s="95">
        <f t="shared" si="101"/>
        <v>42</v>
      </c>
      <c r="AK135" s="95">
        <f t="shared" si="102"/>
        <v>47</v>
      </c>
      <c r="AL135" s="95">
        <f t="shared" si="103"/>
        <v>50</v>
      </c>
      <c r="AM135" s="95">
        <f t="shared" si="104"/>
        <v>55</v>
      </c>
      <c r="AN135" s="95">
        <f t="shared" si="105"/>
        <v>60</v>
      </c>
      <c r="AO135" s="95">
        <f t="shared" si="106"/>
        <v>63</v>
      </c>
      <c r="AP135" s="95">
        <f t="shared" si="107"/>
        <v>69</v>
      </c>
      <c r="AQ135" s="95">
        <f t="shared" si="108"/>
        <v>73</v>
      </c>
      <c r="AR135" s="95">
        <f t="shared" si="109"/>
        <v>77</v>
      </c>
      <c r="AS135" s="95">
        <f t="shared" si="110"/>
        <v>82</v>
      </c>
      <c r="AT135" s="95">
        <f t="shared" si="111"/>
        <v>86</v>
      </c>
      <c r="AU135" s="95">
        <f t="shared" si="112"/>
        <v>90</v>
      </c>
      <c r="AV135" s="95">
        <f t="shared" si="113"/>
        <v>96</v>
      </c>
      <c r="AW135" s="95">
        <f t="shared" si="114"/>
        <v>100</v>
      </c>
      <c r="AX135" s="95">
        <f t="shared" si="115"/>
        <v>104</v>
      </c>
      <c r="AY135" s="95">
        <f t="shared" si="116"/>
        <v>109</v>
      </c>
      <c r="AZ135" s="95">
        <f t="shared" si="117"/>
        <v>114</v>
      </c>
      <c r="BA135" s="95">
        <f t="shared" si="118"/>
        <v>118</v>
      </c>
      <c r="BB135" s="95">
        <f t="shared" si="119"/>
        <v>123</v>
      </c>
      <c r="BC135" s="95">
        <f t="shared" si="120"/>
        <v>128</v>
      </c>
      <c r="BD135" s="95">
        <f t="shared" si="121"/>
        <v>131</v>
      </c>
    </row>
    <row r="136" spans="2:56" ht="15">
      <c r="B136" s="93">
        <v>800</v>
      </c>
      <c r="C136" s="95">
        <f t="shared" ref="C136:Y136" si="125">ROUND(C43*(1+$E$129),0)</f>
        <v>113</v>
      </c>
      <c r="D136" s="95">
        <f t="shared" si="125"/>
        <v>102</v>
      </c>
      <c r="E136" s="95">
        <f t="shared" si="125"/>
        <v>95</v>
      </c>
      <c r="F136" s="95">
        <f t="shared" si="125"/>
        <v>89</v>
      </c>
      <c r="G136" s="95">
        <f t="shared" si="125"/>
        <v>85</v>
      </c>
      <c r="H136" s="95">
        <f t="shared" si="125"/>
        <v>82</v>
      </c>
      <c r="I136" s="95">
        <f t="shared" si="125"/>
        <v>80</v>
      </c>
      <c r="J136" s="95">
        <f t="shared" si="125"/>
        <v>78</v>
      </c>
      <c r="K136" s="95">
        <f t="shared" si="125"/>
        <v>77</v>
      </c>
      <c r="L136" s="95">
        <f t="shared" si="125"/>
        <v>76</v>
      </c>
      <c r="M136" s="95">
        <f t="shared" si="125"/>
        <v>74</v>
      </c>
      <c r="N136" s="95">
        <f t="shared" si="125"/>
        <v>73</v>
      </c>
      <c r="O136" s="95">
        <f t="shared" si="125"/>
        <v>73</v>
      </c>
      <c r="P136" s="95">
        <f t="shared" si="125"/>
        <v>72</v>
      </c>
      <c r="Q136" s="95">
        <f t="shared" si="125"/>
        <v>72</v>
      </c>
      <c r="R136" s="95">
        <f t="shared" si="125"/>
        <v>71</v>
      </c>
      <c r="S136" s="95">
        <f t="shared" si="125"/>
        <v>70</v>
      </c>
      <c r="T136" s="95">
        <f t="shared" si="125"/>
        <v>70</v>
      </c>
      <c r="U136" s="95">
        <f t="shared" si="125"/>
        <v>70</v>
      </c>
      <c r="V136" s="95">
        <f t="shared" si="125"/>
        <v>69</v>
      </c>
      <c r="W136" s="95">
        <f t="shared" si="125"/>
        <v>69</v>
      </c>
      <c r="X136" s="95">
        <f t="shared" si="125"/>
        <v>69</v>
      </c>
      <c r="Y136" s="95">
        <f t="shared" si="125"/>
        <v>68</v>
      </c>
      <c r="AG136" s="93">
        <v>800</v>
      </c>
      <c r="AH136" s="95">
        <f t="shared" si="99"/>
        <v>36</v>
      </c>
      <c r="AI136" s="95">
        <f t="shared" si="100"/>
        <v>41</v>
      </c>
      <c r="AJ136" s="95">
        <f t="shared" si="101"/>
        <v>46</v>
      </c>
      <c r="AK136" s="95">
        <f t="shared" si="102"/>
        <v>50</v>
      </c>
      <c r="AL136" s="95">
        <f t="shared" si="103"/>
        <v>54</v>
      </c>
      <c r="AM136" s="95">
        <f t="shared" si="104"/>
        <v>59</v>
      </c>
      <c r="AN136" s="95">
        <f t="shared" si="105"/>
        <v>64</v>
      </c>
      <c r="AO136" s="95">
        <f t="shared" si="106"/>
        <v>69</v>
      </c>
      <c r="AP136" s="95">
        <f t="shared" si="107"/>
        <v>74</v>
      </c>
      <c r="AQ136" s="95">
        <f t="shared" si="108"/>
        <v>79</v>
      </c>
      <c r="AR136" s="95">
        <f t="shared" si="109"/>
        <v>83</v>
      </c>
      <c r="AS136" s="95">
        <f t="shared" si="110"/>
        <v>88</v>
      </c>
      <c r="AT136" s="95">
        <f t="shared" si="111"/>
        <v>93</v>
      </c>
      <c r="AU136" s="95">
        <f t="shared" si="112"/>
        <v>98</v>
      </c>
      <c r="AV136" s="95">
        <f t="shared" si="113"/>
        <v>104</v>
      </c>
      <c r="AW136" s="95">
        <f t="shared" si="114"/>
        <v>108</v>
      </c>
      <c r="AX136" s="95">
        <f t="shared" si="115"/>
        <v>112</v>
      </c>
      <c r="AY136" s="95">
        <f t="shared" si="116"/>
        <v>118</v>
      </c>
      <c r="AZ136" s="95">
        <f t="shared" si="117"/>
        <v>123</v>
      </c>
      <c r="BA136" s="95">
        <f t="shared" si="118"/>
        <v>127</v>
      </c>
      <c r="BB136" s="95">
        <f t="shared" si="119"/>
        <v>132</v>
      </c>
      <c r="BC136" s="95">
        <f t="shared" si="120"/>
        <v>138</v>
      </c>
      <c r="BD136" s="95">
        <f t="shared" si="121"/>
        <v>141</v>
      </c>
    </row>
    <row r="137" spans="2:56" ht="15">
      <c r="B137" s="93">
        <v>900</v>
      </c>
      <c r="C137" s="95">
        <f t="shared" ref="C137:Y137" si="126">ROUND(C44*(1+$E$129),0)</f>
        <v>106</v>
      </c>
      <c r="D137" s="95">
        <f t="shared" si="126"/>
        <v>96</v>
      </c>
      <c r="E137" s="95">
        <f t="shared" si="126"/>
        <v>88</v>
      </c>
      <c r="F137" s="95">
        <f t="shared" si="126"/>
        <v>84</v>
      </c>
      <c r="G137" s="95">
        <f t="shared" si="126"/>
        <v>80</v>
      </c>
      <c r="H137" s="95">
        <f t="shared" si="126"/>
        <v>77</v>
      </c>
      <c r="I137" s="95">
        <f t="shared" si="126"/>
        <v>75</v>
      </c>
      <c r="J137" s="95">
        <f t="shared" si="126"/>
        <v>73</v>
      </c>
      <c r="K137" s="95">
        <f t="shared" si="126"/>
        <v>72</v>
      </c>
      <c r="L137" s="95">
        <f t="shared" si="126"/>
        <v>71</v>
      </c>
      <c r="M137" s="95">
        <f t="shared" si="126"/>
        <v>70</v>
      </c>
      <c r="N137" s="95">
        <f t="shared" si="126"/>
        <v>69</v>
      </c>
      <c r="O137" s="95">
        <f t="shared" si="126"/>
        <v>69</v>
      </c>
      <c r="P137" s="95">
        <f t="shared" si="126"/>
        <v>68</v>
      </c>
      <c r="Q137" s="95">
        <f t="shared" si="126"/>
        <v>67</v>
      </c>
      <c r="R137" s="95">
        <f t="shared" si="126"/>
        <v>67</v>
      </c>
      <c r="S137" s="95">
        <f t="shared" si="126"/>
        <v>66</v>
      </c>
      <c r="T137" s="95">
        <f t="shared" si="126"/>
        <v>66</v>
      </c>
      <c r="U137" s="95">
        <f t="shared" si="126"/>
        <v>64</v>
      </c>
      <c r="V137" s="95">
        <f t="shared" si="126"/>
        <v>64</v>
      </c>
      <c r="W137" s="95">
        <f t="shared" si="126"/>
        <v>64</v>
      </c>
      <c r="X137" s="95">
        <f t="shared" si="126"/>
        <v>63</v>
      </c>
      <c r="Y137" s="95">
        <f t="shared" si="126"/>
        <v>63</v>
      </c>
      <c r="AG137" s="93">
        <v>900</v>
      </c>
      <c r="AH137" s="95">
        <f t="shared" si="99"/>
        <v>38</v>
      </c>
      <c r="AI137" s="95">
        <f t="shared" si="100"/>
        <v>43</v>
      </c>
      <c r="AJ137" s="95">
        <f t="shared" si="101"/>
        <v>48</v>
      </c>
      <c r="AK137" s="95">
        <f t="shared" si="102"/>
        <v>53</v>
      </c>
      <c r="AL137" s="95">
        <f t="shared" si="103"/>
        <v>58</v>
      </c>
      <c r="AM137" s="95">
        <f t="shared" si="104"/>
        <v>62</v>
      </c>
      <c r="AN137" s="95">
        <f t="shared" si="105"/>
        <v>68</v>
      </c>
      <c r="AO137" s="95">
        <f t="shared" si="106"/>
        <v>72</v>
      </c>
      <c r="AP137" s="95">
        <f t="shared" si="107"/>
        <v>78</v>
      </c>
      <c r="AQ137" s="95">
        <f t="shared" si="108"/>
        <v>83</v>
      </c>
      <c r="AR137" s="95">
        <f t="shared" si="109"/>
        <v>88</v>
      </c>
      <c r="AS137" s="95">
        <f t="shared" si="110"/>
        <v>93</v>
      </c>
      <c r="AT137" s="95">
        <f t="shared" si="111"/>
        <v>99</v>
      </c>
      <c r="AU137" s="95">
        <f t="shared" si="112"/>
        <v>104</v>
      </c>
      <c r="AV137" s="95">
        <f t="shared" si="113"/>
        <v>109</v>
      </c>
      <c r="AW137" s="95">
        <f t="shared" si="114"/>
        <v>115</v>
      </c>
      <c r="AX137" s="95">
        <f t="shared" si="115"/>
        <v>119</v>
      </c>
      <c r="AY137" s="95">
        <f t="shared" si="116"/>
        <v>125</v>
      </c>
      <c r="AZ137" s="95">
        <f t="shared" si="117"/>
        <v>127</v>
      </c>
      <c r="BA137" s="95">
        <f t="shared" si="118"/>
        <v>132</v>
      </c>
      <c r="BB137" s="95">
        <f t="shared" si="119"/>
        <v>138</v>
      </c>
      <c r="BC137" s="95">
        <f t="shared" si="120"/>
        <v>142</v>
      </c>
      <c r="BD137" s="95">
        <f t="shared" si="121"/>
        <v>147</v>
      </c>
    </row>
    <row r="138" spans="2:56" ht="15">
      <c r="B138" s="93">
        <v>1000</v>
      </c>
      <c r="C138" s="95">
        <f t="shared" ref="C138:Y138" si="127">ROUND(C45*(1+$E$129),0)</f>
        <v>102</v>
      </c>
      <c r="D138" s="95">
        <f t="shared" si="127"/>
        <v>93</v>
      </c>
      <c r="E138" s="95">
        <f t="shared" si="127"/>
        <v>85</v>
      </c>
      <c r="F138" s="95">
        <f t="shared" si="127"/>
        <v>81</v>
      </c>
      <c r="G138" s="95">
        <f t="shared" si="127"/>
        <v>77</v>
      </c>
      <c r="H138" s="95">
        <f t="shared" si="127"/>
        <v>75</v>
      </c>
      <c r="I138" s="95">
        <f t="shared" si="127"/>
        <v>73</v>
      </c>
      <c r="J138" s="95">
        <f t="shared" si="127"/>
        <v>71</v>
      </c>
      <c r="K138" s="95">
        <f t="shared" si="127"/>
        <v>70</v>
      </c>
      <c r="L138" s="95">
        <f t="shared" si="127"/>
        <v>69</v>
      </c>
      <c r="M138" s="95">
        <f t="shared" si="127"/>
        <v>68</v>
      </c>
      <c r="N138" s="95">
        <f t="shared" si="127"/>
        <v>67</v>
      </c>
      <c r="O138" s="95">
        <f t="shared" si="127"/>
        <v>66</v>
      </c>
      <c r="P138" s="95">
        <f t="shared" si="127"/>
        <v>64</v>
      </c>
      <c r="Q138" s="95">
        <f t="shared" si="127"/>
        <v>64</v>
      </c>
      <c r="R138" s="95">
        <f t="shared" si="127"/>
        <v>63</v>
      </c>
      <c r="S138" s="95">
        <f t="shared" si="127"/>
        <v>63</v>
      </c>
      <c r="T138" s="95">
        <f t="shared" si="127"/>
        <v>63</v>
      </c>
      <c r="U138" s="95">
        <f t="shared" si="127"/>
        <v>62</v>
      </c>
      <c r="V138" s="95">
        <f t="shared" si="127"/>
        <v>62</v>
      </c>
      <c r="W138" s="95">
        <f t="shared" si="127"/>
        <v>61</v>
      </c>
      <c r="X138" s="95">
        <f t="shared" si="127"/>
        <v>61</v>
      </c>
      <c r="Y138" s="95">
        <f t="shared" si="127"/>
        <v>61</v>
      </c>
      <c r="AG138" s="93">
        <v>1000</v>
      </c>
      <c r="AH138" s="95">
        <f t="shared" si="99"/>
        <v>41</v>
      </c>
      <c r="AI138" s="95">
        <f t="shared" si="100"/>
        <v>47</v>
      </c>
      <c r="AJ138" s="95">
        <f t="shared" si="101"/>
        <v>51</v>
      </c>
      <c r="AK138" s="95">
        <f t="shared" si="102"/>
        <v>57</v>
      </c>
      <c r="AL138" s="95">
        <f t="shared" si="103"/>
        <v>62</v>
      </c>
      <c r="AM138" s="95">
        <f t="shared" si="104"/>
        <v>68</v>
      </c>
      <c r="AN138" s="95">
        <f t="shared" si="105"/>
        <v>73</v>
      </c>
      <c r="AO138" s="95">
        <f t="shared" si="106"/>
        <v>78</v>
      </c>
      <c r="AP138" s="95">
        <f t="shared" si="107"/>
        <v>84</v>
      </c>
      <c r="AQ138" s="95">
        <f t="shared" si="108"/>
        <v>90</v>
      </c>
      <c r="AR138" s="95">
        <f t="shared" si="109"/>
        <v>95</v>
      </c>
      <c r="AS138" s="95">
        <f t="shared" si="110"/>
        <v>101</v>
      </c>
      <c r="AT138" s="95">
        <f t="shared" si="111"/>
        <v>106</v>
      </c>
      <c r="AU138" s="95">
        <f t="shared" si="112"/>
        <v>109</v>
      </c>
      <c r="AV138" s="95">
        <f t="shared" si="113"/>
        <v>115</v>
      </c>
      <c r="AW138" s="95">
        <f t="shared" si="114"/>
        <v>120</v>
      </c>
      <c r="AX138" s="95">
        <f t="shared" si="115"/>
        <v>126</v>
      </c>
      <c r="AY138" s="95">
        <f t="shared" si="116"/>
        <v>132</v>
      </c>
      <c r="AZ138" s="95">
        <f t="shared" si="117"/>
        <v>136</v>
      </c>
      <c r="BA138" s="95">
        <f t="shared" si="118"/>
        <v>143</v>
      </c>
      <c r="BB138" s="95">
        <f t="shared" si="119"/>
        <v>146</v>
      </c>
      <c r="BC138" s="95">
        <f t="shared" si="120"/>
        <v>153</v>
      </c>
      <c r="BD138" s="95">
        <f t="shared" si="121"/>
        <v>159</v>
      </c>
    </row>
    <row r="139" spans="2:56" ht="15">
      <c r="B139" s="93">
        <v>1100</v>
      </c>
      <c r="C139" s="95">
        <f t="shared" ref="C139:Y139" si="128">ROUND(C46*(1+$E$129),0)</f>
        <v>98</v>
      </c>
      <c r="D139" s="95">
        <f t="shared" si="128"/>
        <v>88</v>
      </c>
      <c r="E139" s="95">
        <f t="shared" si="128"/>
        <v>82</v>
      </c>
      <c r="F139" s="95">
        <f t="shared" si="128"/>
        <v>78</v>
      </c>
      <c r="G139" s="95">
        <f t="shared" si="128"/>
        <v>75</v>
      </c>
      <c r="H139" s="95">
        <f t="shared" si="128"/>
        <v>72</v>
      </c>
      <c r="I139" s="95">
        <f t="shared" si="128"/>
        <v>70</v>
      </c>
      <c r="J139" s="95">
        <f t="shared" si="128"/>
        <v>69</v>
      </c>
      <c r="K139" s="95">
        <f t="shared" si="128"/>
        <v>68</v>
      </c>
      <c r="L139" s="95">
        <f t="shared" si="128"/>
        <v>66</v>
      </c>
      <c r="M139" s="95">
        <f t="shared" si="128"/>
        <v>64</v>
      </c>
      <c r="N139" s="95">
        <f t="shared" si="128"/>
        <v>64</v>
      </c>
      <c r="O139" s="95">
        <f t="shared" si="128"/>
        <v>63</v>
      </c>
      <c r="P139" s="95">
        <f t="shared" si="128"/>
        <v>63</v>
      </c>
      <c r="Q139" s="95">
        <f t="shared" si="128"/>
        <v>62</v>
      </c>
      <c r="R139" s="95">
        <f t="shared" si="128"/>
        <v>61</v>
      </c>
      <c r="S139" s="95">
        <f t="shared" si="128"/>
        <v>61</v>
      </c>
      <c r="T139" s="95">
        <f t="shared" si="128"/>
        <v>61</v>
      </c>
      <c r="U139" s="95">
        <f t="shared" si="128"/>
        <v>60</v>
      </c>
      <c r="V139" s="95">
        <f t="shared" si="128"/>
        <v>60</v>
      </c>
      <c r="W139" s="95">
        <f t="shared" si="128"/>
        <v>60</v>
      </c>
      <c r="X139" s="95">
        <f t="shared" si="128"/>
        <v>59</v>
      </c>
      <c r="Y139" s="95">
        <f t="shared" si="128"/>
        <v>59</v>
      </c>
      <c r="AG139" s="93">
        <v>1100</v>
      </c>
      <c r="AH139" s="95">
        <f t="shared" si="99"/>
        <v>43</v>
      </c>
      <c r="AI139" s="95">
        <f t="shared" si="100"/>
        <v>48</v>
      </c>
      <c r="AJ139" s="95">
        <f t="shared" si="101"/>
        <v>54</v>
      </c>
      <c r="AK139" s="95">
        <f t="shared" si="102"/>
        <v>60</v>
      </c>
      <c r="AL139" s="95">
        <f t="shared" si="103"/>
        <v>66</v>
      </c>
      <c r="AM139" s="95">
        <f t="shared" si="104"/>
        <v>71</v>
      </c>
      <c r="AN139" s="95">
        <f t="shared" si="105"/>
        <v>77</v>
      </c>
      <c r="AO139" s="95">
        <f t="shared" si="106"/>
        <v>83</v>
      </c>
      <c r="AP139" s="95">
        <f t="shared" si="107"/>
        <v>90</v>
      </c>
      <c r="AQ139" s="95">
        <f t="shared" si="108"/>
        <v>94</v>
      </c>
      <c r="AR139" s="95">
        <f t="shared" si="109"/>
        <v>99</v>
      </c>
      <c r="AS139" s="95">
        <f t="shared" si="110"/>
        <v>106</v>
      </c>
      <c r="AT139" s="95">
        <f t="shared" si="111"/>
        <v>111</v>
      </c>
      <c r="AU139" s="95">
        <f t="shared" si="112"/>
        <v>118</v>
      </c>
      <c r="AV139" s="95">
        <f t="shared" si="113"/>
        <v>123</v>
      </c>
      <c r="AW139" s="95">
        <f t="shared" si="114"/>
        <v>127</v>
      </c>
      <c r="AX139" s="95">
        <f t="shared" si="115"/>
        <v>134</v>
      </c>
      <c r="AY139" s="95">
        <f t="shared" si="116"/>
        <v>141</v>
      </c>
      <c r="AZ139" s="95">
        <f t="shared" si="117"/>
        <v>145</v>
      </c>
      <c r="BA139" s="95">
        <f t="shared" si="118"/>
        <v>152</v>
      </c>
      <c r="BB139" s="95">
        <f t="shared" si="119"/>
        <v>158</v>
      </c>
      <c r="BC139" s="95">
        <f t="shared" si="120"/>
        <v>162</v>
      </c>
      <c r="BD139" s="95">
        <f t="shared" si="121"/>
        <v>169</v>
      </c>
    </row>
    <row r="140" spans="2:56" ht="15">
      <c r="B140" s="93">
        <v>1200</v>
      </c>
      <c r="C140" s="95">
        <f t="shared" ref="C140:Y140" si="129">ROUND(C47*(1+$E$129),0)</f>
        <v>95</v>
      </c>
      <c r="D140" s="95">
        <f t="shared" si="129"/>
        <v>85</v>
      </c>
      <c r="E140" s="95">
        <f t="shared" si="129"/>
        <v>79</v>
      </c>
      <c r="F140" s="95">
        <f t="shared" si="129"/>
        <v>75</v>
      </c>
      <c r="G140" s="95">
        <f t="shared" si="129"/>
        <v>72</v>
      </c>
      <c r="H140" s="95">
        <f t="shared" si="129"/>
        <v>69</v>
      </c>
      <c r="I140" s="95">
        <f t="shared" si="129"/>
        <v>67</v>
      </c>
      <c r="J140" s="95">
        <f t="shared" si="129"/>
        <v>66</v>
      </c>
      <c r="K140" s="95">
        <f t="shared" si="129"/>
        <v>64</v>
      </c>
      <c r="L140" s="95">
        <f t="shared" si="129"/>
        <v>63</v>
      </c>
      <c r="M140" s="95">
        <f t="shared" si="129"/>
        <v>62</v>
      </c>
      <c r="N140" s="95">
        <f t="shared" si="129"/>
        <v>61</v>
      </c>
      <c r="O140" s="95">
        <f t="shared" si="129"/>
        <v>61</v>
      </c>
      <c r="P140" s="95">
        <f t="shared" si="129"/>
        <v>60</v>
      </c>
      <c r="Q140" s="95">
        <f t="shared" si="129"/>
        <v>59</v>
      </c>
      <c r="R140" s="95">
        <f t="shared" si="129"/>
        <v>59</v>
      </c>
      <c r="S140" s="95">
        <f t="shared" si="129"/>
        <v>58</v>
      </c>
      <c r="T140" s="95">
        <f t="shared" si="129"/>
        <v>58</v>
      </c>
      <c r="U140" s="95">
        <f t="shared" si="129"/>
        <v>58</v>
      </c>
      <c r="V140" s="95">
        <f t="shared" si="129"/>
        <v>57</v>
      </c>
      <c r="W140" s="95">
        <f t="shared" si="129"/>
        <v>57</v>
      </c>
      <c r="X140" s="95">
        <f t="shared" si="129"/>
        <v>57</v>
      </c>
      <c r="Y140" s="95">
        <f t="shared" si="129"/>
        <v>57</v>
      </c>
      <c r="AG140" s="93">
        <v>1200</v>
      </c>
      <c r="AH140" s="95">
        <f t="shared" si="99"/>
        <v>46</v>
      </c>
      <c r="AI140" s="95">
        <f t="shared" si="100"/>
        <v>51</v>
      </c>
      <c r="AJ140" s="95">
        <f t="shared" si="101"/>
        <v>57</v>
      </c>
      <c r="AK140" s="95">
        <f t="shared" si="102"/>
        <v>63</v>
      </c>
      <c r="AL140" s="95">
        <f t="shared" si="103"/>
        <v>69</v>
      </c>
      <c r="AM140" s="95">
        <f t="shared" si="104"/>
        <v>75</v>
      </c>
      <c r="AN140" s="95">
        <f t="shared" si="105"/>
        <v>80</v>
      </c>
      <c r="AO140" s="95">
        <f t="shared" si="106"/>
        <v>87</v>
      </c>
      <c r="AP140" s="95">
        <f t="shared" si="107"/>
        <v>92</v>
      </c>
      <c r="AQ140" s="95">
        <f t="shared" si="108"/>
        <v>98</v>
      </c>
      <c r="AR140" s="95">
        <f t="shared" si="109"/>
        <v>104</v>
      </c>
      <c r="AS140" s="95">
        <f t="shared" si="110"/>
        <v>110</v>
      </c>
      <c r="AT140" s="95">
        <f t="shared" si="111"/>
        <v>117</v>
      </c>
      <c r="AU140" s="95">
        <f t="shared" si="112"/>
        <v>122</v>
      </c>
      <c r="AV140" s="95">
        <f t="shared" si="113"/>
        <v>127</v>
      </c>
      <c r="AW140" s="95">
        <f t="shared" si="114"/>
        <v>135</v>
      </c>
      <c r="AX140" s="95">
        <f t="shared" si="115"/>
        <v>139</v>
      </c>
      <c r="AY140" s="95">
        <f t="shared" si="116"/>
        <v>146</v>
      </c>
      <c r="AZ140" s="95">
        <f t="shared" si="117"/>
        <v>153</v>
      </c>
      <c r="BA140" s="95">
        <f t="shared" si="118"/>
        <v>157</v>
      </c>
      <c r="BB140" s="95">
        <f t="shared" si="119"/>
        <v>164</v>
      </c>
      <c r="BC140" s="95">
        <f t="shared" si="120"/>
        <v>171</v>
      </c>
      <c r="BD140" s="95">
        <f t="shared" si="121"/>
        <v>178</v>
      </c>
    </row>
    <row r="141" spans="2:56" ht="15">
      <c r="B141" s="93">
        <v>1300</v>
      </c>
      <c r="C141" s="95">
        <f t="shared" ref="C141:Y141" si="130">ROUND(C48*(1+$E$129),0)</f>
        <v>93</v>
      </c>
      <c r="D141" s="95">
        <f t="shared" si="130"/>
        <v>83</v>
      </c>
      <c r="E141" s="95">
        <f t="shared" si="130"/>
        <v>77</v>
      </c>
      <c r="F141" s="95">
        <f t="shared" si="130"/>
        <v>73</v>
      </c>
      <c r="G141" s="95">
        <f t="shared" si="130"/>
        <v>70</v>
      </c>
      <c r="H141" s="95">
        <f t="shared" si="130"/>
        <v>68</v>
      </c>
      <c r="I141" s="95">
        <f t="shared" si="130"/>
        <v>66</v>
      </c>
      <c r="J141" s="95">
        <f t="shared" si="130"/>
        <v>63</v>
      </c>
      <c r="K141" s="95">
        <f t="shared" si="130"/>
        <v>63</v>
      </c>
      <c r="L141" s="95">
        <f t="shared" si="130"/>
        <v>61</v>
      </c>
      <c r="M141" s="95">
        <f t="shared" si="130"/>
        <v>61</v>
      </c>
      <c r="N141" s="95">
        <f t="shared" si="130"/>
        <v>60</v>
      </c>
      <c r="O141" s="95">
        <f t="shared" si="130"/>
        <v>59</v>
      </c>
      <c r="P141" s="95">
        <f t="shared" si="130"/>
        <v>59</v>
      </c>
      <c r="Q141" s="95">
        <f t="shared" si="130"/>
        <v>58</v>
      </c>
      <c r="R141" s="95">
        <f t="shared" si="130"/>
        <v>58</v>
      </c>
      <c r="S141" s="95">
        <f t="shared" si="130"/>
        <v>57</v>
      </c>
      <c r="T141" s="95">
        <f t="shared" si="130"/>
        <v>57</v>
      </c>
      <c r="U141" s="95">
        <f t="shared" si="130"/>
        <v>57</v>
      </c>
      <c r="V141" s="95">
        <f t="shared" si="130"/>
        <v>56</v>
      </c>
      <c r="W141" s="95">
        <f t="shared" si="130"/>
        <v>56</v>
      </c>
      <c r="X141" s="95">
        <f t="shared" si="130"/>
        <v>56</v>
      </c>
      <c r="Y141" s="95">
        <f t="shared" si="130"/>
        <v>56</v>
      </c>
      <c r="AG141" s="93">
        <v>1300</v>
      </c>
      <c r="AH141" s="95">
        <f t="shared" si="99"/>
        <v>48</v>
      </c>
      <c r="AI141" s="95">
        <f t="shared" si="100"/>
        <v>54</v>
      </c>
      <c r="AJ141" s="95">
        <f t="shared" si="101"/>
        <v>60</v>
      </c>
      <c r="AK141" s="95">
        <f t="shared" si="102"/>
        <v>66</v>
      </c>
      <c r="AL141" s="95">
        <f t="shared" si="103"/>
        <v>73</v>
      </c>
      <c r="AM141" s="95">
        <f t="shared" si="104"/>
        <v>80</v>
      </c>
      <c r="AN141" s="95">
        <f t="shared" si="105"/>
        <v>86</v>
      </c>
      <c r="AO141" s="95">
        <f t="shared" si="106"/>
        <v>90</v>
      </c>
      <c r="AP141" s="95">
        <f t="shared" si="107"/>
        <v>98</v>
      </c>
      <c r="AQ141" s="95">
        <f t="shared" si="108"/>
        <v>103</v>
      </c>
      <c r="AR141" s="95">
        <f t="shared" si="109"/>
        <v>111</v>
      </c>
      <c r="AS141" s="95">
        <f t="shared" si="110"/>
        <v>117</v>
      </c>
      <c r="AT141" s="95">
        <f t="shared" si="111"/>
        <v>123</v>
      </c>
      <c r="AU141" s="95">
        <f t="shared" si="112"/>
        <v>130</v>
      </c>
      <c r="AV141" s="95">
        <f t="shared" si="113"/>
        <v>136</v>
      </c>
      <c r="AW141" s="95">
        <f t="shared" si="114"/>
        <v>143</v>
      </c>
      <c r="AX141" s="95">
        <f t="shared" si="115"/>
        <v>148</v>
      </c>
      <c r="AY141" s="95">
        <f t="shared" si="116"/>
        <v>156</v>
      </c>
      <c r="AZ141" s="95">
        <f t="shared" si="117"/>
        <v>163</v>
      </c>
      <c r="BA141" s="95">
        <f t="shared" si="118"/>
        <v>167</v>
      </c>
      <c r="BB141" s="95">
        <f t="shared" si="119"/>
        <v>175</v>
      </c>
      <c r="BC141" s="95">
        <f t="shared" si="120"/>
        <v>182</v>
      </c>
      <c r="BD141" s="95">
        <f t="shared" si="121"/>
        <v>189</v>
      </c>
    </row>
    <row r="142" spans="2:56" ht="15">
      <c r="B142" s="93">
        <v>1400</v>
      </c>
      <c r="C142" s="95">
        <f t="shared" ref="C142:Y142" si="131">ROUND(C49*(1+$E$129),0)</f>
        <v>89</v>
      </c>
      <c r="D142" s="95">
        <f t="shared" si="131"/>
        <v>80</v>
      </c>
      <c r="E142" s="95">
        <f t="shared" si="131"/>
        <v>75</v>
      </c>
      <c r="F142" s="95">
        <f t="shared" si="131"/>
        <v>71</v>
      </c>
      <c r="G142" s="95">
        <f t="shared" si="131"/>
        <v>68</v>
      </c>
      <c r="H142" s="95">
        <f t="shared" si="131"/>
        <v>66</v>
      </c>
      <c r="I142" s="95">
        <f t="shared" si="131"/>
        <v>63</v>
      </c>
      <c r="J142" s="95">
        <f t="shared" si="131"/>
        <v>61</v>
      </c>
      <c r="K142" s="95">
        <f t="shared" si="131"/>
        <v>61</v>
      </c>
      <c r="L142" s="95">
        <f t="shared" si="131"/>
        <v>59</v>
      </c>
      <c r="M142" s="95">
        <f t="shared" si="131"/>
        <v>59</v>
      </c>
      <c r="N142" s="95">
        <f t="shared" si="131"/>
        <v>58</v>
      </c>
      <c r="O142" s="95">
        <f t="shared" si="131"/>
        <v>57</v>
      </c>
      <c r="P142" s="95">
        <f t="shared" si="131"/>
        <v>57</v>
      </c>
      <c r="Q142" s="95">
        <f t="shared" si="131"/>
        <v>56</v>
      </c>
      <c r="R142" s="95">
        <f t="shared" si="131"/>
        <v>56</v>
      </c>
      <c r="S142" s="95">
        <f t="shared" si="131"/>
        <v>55</v>
      </c>
      <c r="T142" s="95">
        <f t="shared" si="131"/>
        <v>55</v>
      </c>
      <c r="U142" s="95">
        <f t="shared" si="131"/>
        <v>55</v>
      </c>
      <c r="V142" s="95">
        <f t="shared" si="131"/>
        <v>54</v>
      </c>
      <c r="W142" s="95">
        <f t="shared" si="131"/>
        <v>54</v>
      </c>
      <c r="X142" s="95">
        <f t="shared" si="131"/>
        <v>54</v>
      </c>
      <c r="Y142" s="95">
        <f t="shared" si="131"/>
        <v>54</v>
      </c>
      <c r="AG142" s="93">
        <v>1400</v>
      </c>
      <c r="AH142" s="95">
        <f t="shared" si="99"/>
        <v>50</v>
      </c>
      <c r="AI142" s="95">
        <f t="shared" si="100"/>
        <v>56</v>
      </c>
      <c r="AJ142" s="95">
        <f t="shared" si="101"/>
        <v>63</v>
      </c>
      <c r="AK142" s="95">
        <f t="shared" si="102"/>
        <v>70</v>
      </c>
      <c r="AL142" s="95">
        <f t="shared" si="103"/>
        <v>76</v>
      </c>
      <c r="AM142" s="95">
        <f t="shared" si="104"/>
        <v>83</v>
      </c>
      <c r="AN142" s="95">
        <f t="shared" si="105"/>
        <v>88</v>
      </c>
      <c r="AO142" s="95">
        <f t="shared" si="106"/>
        <v>94</v>
      </c>
      <c r="AP142" s="95">
        <f t="shared" si="107"/>
        <v>102</v>
      </c>
      <c r="AQ142" s="95">
        <f t="shared" si="108"/>
        <v>107</v>
      </c>
      <c r="AR142" s="95">
        <f t="shared" si="109"/>
        <v>116</v>
      </c>
      <c r="AS142" s="95">
        <f t="shared" si="110"/>
        <v>122</v>
      </c>
      <c r="AT142" s="95">
        <f t="shared" si="111"/>
        <v>128</v>
      </c>
      <c r="AU142" s="95">
        <f t="shared" si="112"/>
        <v>136</v>
      </c>
      <c r="AV142" s="95">
        <f t="shared" si="113"/>
        <v>141</v>
      </c>
      <c r="AW142" s="95">
        <f t="shared" si="114"/>
        <v>149</v>
      </c>
      <c r="AX142" s="95">
        <f t="shared" si="115"/>
        <v>154</v>
      </c>
      <c r="AY142" s="95">
        <f t="shared" si="116"/>
        <v>162</v>
      </c>
      <c r="AZ142" s="95">
        <f t="shared" si="117"/>
        <v>169</v>
      </c>
      <c r="BA142" s="95">
        <f t="shared" si="118"/>
        <v>174</v>
      </c>
      <c r="BB142" s="95">
        <f t="shared" si="119"/>
        <v>181</v>
      </c>
      <c r="BC142" s="95">
        <f t="shared" si="120"/>
        <v>189</v>
      </c>
      <c r="BD142" s="95">
        <f t="shared" si="121"/>
        <v>197</v>
      </c>
    </row>
    <row r="143" spans="2:56" ht="15">
      <c r="B143" s="93">
        <v>1500</v>
      </c>
      <c r="C143" s="95">
        <f t="shared" ref="C143:Y143" si="132">ROUND(C50*(1+$E$129),0)</f>
        <v>87</v>
      </c>
      <c r="D143" s="95">
        <f t="shared" si="132"/>
        <v>79</v>
      </c>
      <c r="E143" s="95">
        <f t="shared" si="132"/>
        <v>74</v>
      </c>
      <c r="F143" s="95">
        <f t="shared" si="132"/>
        <v>70</v>
      </c>
      <c r="G143" s="95">
        <f t="shared" si="132"/>
        <v>67</v>
      </c>
      <c r="H143" s="95">
        <f t="shared" si="132"/>
        <v>64</v>
      </c>
      <c r="I143" s="95">
        <f t="shared" si="132"/>
        <v>62</v>
      </c>
      <c r="J143" s="95">
        <f t="shared" si="132"/>
        <v>60</v>
      </c>
      <c r="K143" s="95">
        <f t="shared" si="132"/>
        <v>60</v>
      </c>
      <c r="L143" s="95">
        <f t="shared" si="132"/>
        <v>58</v>
      </c>
      <c r="M143" s="95">
        <f t="shared" si="132"/>
        <v>58</v>
      </c>
      <c r="N143" s="95">
        <f t="shared" si="132"/>
        <v>57</v>
      </c>
      <c r="O143" s="95">
        <f t="shared" si="132"/>
        <v>56</v>
      </c>
      <c r="P143" s="95">
        <f t="shared" si="132"/>
        <v>56</v>
      </c>
      <c r="Q143" s="95">
        <f t="shared" si="132"/>
        <v>55</v>
      </c>
      <c r="R143" s="95">
        <f t="shared" si="132"/>
        <v>55</v>
      </c>
      <c r="S143" s="95">
        <f t="shared" si="132"/>
        <v>54</v>
      </c>
      <c r="T143" s="95">
        <f t="shared" si="132"/>
        <v>54</v>
      </c>
      <c r="U143" s="95">
        <f t="shared" si="132"/>
        <v>54</v>
      </c>
      <c r="V143" s="95">
        <f t="shared" si="132"/>
        <v>53</v>
      </c>
      <c r="W143" s="95">
        <f t="shared" si="132"/>
        <v>53</v>
      </c>
      <c r="X143" s="95">
        <f t="shared" si="132"/>
        <v>53</v>
      </c>
      <c r="Y143" s="95">
        <f t="shared" si="132"/>
        <v>53</v>
      </c>
      <c r="AG143" s="93">
        <v>1500</v>
      </c>
      <c r="AH143" s="95">
        <f t="shared" si="99"/>
        <v>52</v>
      </c>
      <c r="AI143" s="95">
        <f t="shared" si="100"/>
        <v>59</v>
      </c>
      <c r="AJ143" s="95">
        <f t="shared" si="101"/>
        <v>67</v>
      </c>
      <c r="AK143" s="95">
        <f t="shared" si="102"/>
        <v>74</v>
      </c>
      <c r="AL143" s="95">
        <f t="shared" si="103"/>
        <v>80</v>
      </c>
      <c r="AM143" s="95">
        <f t="shared" si="104"/>
        <v>86</v>
      </c>
      <c r="AN143" s="95">
        <f t="shared" si="105"/>
        <v>93</v>
      </c>
      <c r="AO143" s="95">
        <f t="shared" si="106"/>
        <v>99</v>
      </c>
      <c r="AP143" s="95">
        <f t="shared" si="107"/>
        <v>108</v>
      </c>
      <c r="AQ143" s="95">
        <f t="shared" si="108"/>
        <v>113</v>
      </c>
      <c r="AR143" s="95">
        <f t="shared" si="109"/>
        <v>122</v>
      </c>
      <c r="AS143" s="95">
        <f t="shared" si="110"/>
        <v>128</v>
      </c>
      <c r="AT143" s="95">
        <f t="shared" si="111"/>
        <v>134</v>
      </c>
      <c r="AU143" s="95">
        <f t="shared" si="112"/>
        <v>143</v>
      </c>
      <c r="AV143" s="95">
        <f t="shared" si="113"/>
        <v>149</v>
      </c>
      <c r="AW143" s="95">
        <f t="shared" si="114"/>
        <v>157</v>
      </c>
      <c r="AX143" s="95">
        <f t="shared" si="115"/>
        <v>162</v>
      </c>
      <c r="AY143" s="95">
        <f t="shared" si="116"/>
        <v>170</v>
      </c>
      <c r="AZ143" s="95">
        <f t="shared" si="117"/>
        <v>178</v>
      </c>
      <c r="BA143" s="95">
        <f t="shared" si="118"/>
        <v>183</v>
      </c>
      <c r="BB143" s="95">
        <f t="shared" si="119"/>
        <v>191</v>
      </c>
      <c r="BC143" s="95">
        <f t="shared" si="120"/>
        <v>199</v>
      </c>
      <c r="BD143" s="95">
        <f t="shared" si="121"/>
        <v>207</v>
      </c>
    </row>
    <row r="144" spans="2:56" ht="15">
      <c r="B144" s="93">
        <v>1600</v>
      </c>
      <c r="C144" s="95">
        <f t="shared" ref="C144:Y144" si="133">ROUND(C51*(1+$E$129),0)</f>
        <v>85</v>
      </c>
      <c r="D144" s="95">
        <f t="shared" si="133"/>
        <v>77</v>
      </c>
      <c r="E144" s="95">
        <f t="shared" si="133"/>
        <v>72</v>
      </c>
      <c r="F144" s="95">
        <f t="shared" si="133"/>
        <v>68</v>
      </c>
      <c r="G144" s="95">
        <f t="shared" si="133"/>
        <v>64</v>
      </c>
      <c r="H144" s="95">
        <f t="shared" si="133"/>
        <v>62</v>
      </c>
      <c r="I144" s="95">
        <f t="shared" si="133"/>
        <v>60</v>
      </c>
      <c r="J144" s="95">
        <f t="shared" si="133"/>
        <v>59</v>
      </c>
      <c r="K144" s="95">
        <f t="shared" si="133"/>
        <v>58</v>
      </c>
      <c r="L144" s="95">
        <f t="shared" si="133"/>
        <v>57</v>
      </c>
      <c r="M144" s="95">
        <f t="shared" si="133"/>
        <v>56</v>
      </c>
      <c r="N144" s="95">
        <f t="shared" si="133"/>
        <v>55</v>
      </c>
      <c r="O144" s="95">
        <f t="shared" si="133"/>
        <v>55</v>
      </c>
      <c r="P144" s="95">
        <f t="shared" si="133"/>
        <v>54</v>
      </c>
      <c r="Q144" s="95">
        <f t="shared" si="133"/>
        <v>54</v>
      </c>
      <c r="R144" s="95">
        <f t="shared" si="133"/>
        <v>53</v>
      </c>
      <c r="S144" s="95">
        <f t="shared" si="133"/>
        <v>53</v>
      </c>
      <c r="T144" s="95">
        <f t="shared" si="133"/>
        <v>53</v>
      </c>
      <c r="U144" s="95">
        <f t="shared" si="133"/>
        <v>52</v>
      </c>
      <c r="V144" s="95">
        <f t="shared" si="133"/>
        <v>52</v>
      </c>
      <c r="W144" s="95">
        <f t="shared" si="133"/>
        <v>52</v>
      </c>
      <c r="X144" s="95">
        <f t="shared" si="133"/>
        <v>52</v>
      </c>
      <c r="Y144" s="95">
        <f t="shared" si="133"/>
        <v>52</v>
      </c>
      <c r="AG144" s="93">
        <v>1600</v>
      </c>
      <c r="AH144" s="95">
        <f t="shared" si="99"/>
        <v>54</v>
      </c>
      <c r="AI144" s="95">
        <f t="shared" si="100"/>
        <v>62</v>
      </c>
      <c r="AJ144" s="95">
        <f t="shared" si="101"/>
        <v>69</v>
      </c>
      <c r="AK144" s="95">
        <f t="shared" si="102"/>
        <v>76</v>
      </c>
      <c r="AL144" s="95">
        <f t="shared" si="103"/>
        <v>82</v>
      </c>
      <c r="AM144" s="95">
        <f t="shared" si="104"/>
        <v>89</v>
      </c>
      <c r="AN144" s="95">
        <f t="shared" si="105"/>
        <v>96</v>
      </c>
      <c r="AO144" s="95">
        <f t="shared" si="106"/>
        <v>104</v>
      </c>
      <c r="AP144" s="95">
        <f t="shared" si="107"/>
        <v>111</v>
      </c>
      <c r="AQ144" s="95">
        <f t="shared" si="108"/>
        <v>119</v>
      </c>
      <c r="AR144" s="95">
        <f t="shared" si="109"/>
        <v>125</v>
      </c>
      <c r="AS144" s="95">
        <f t="shared" si="110"/>
        <v>132</v>
      </c>
      <c r="AT144" s="95">
        <f t="shared" si="111"/>
        <v>141</v>
      </c>
      <c r="AU144" s="95">
        <f t="shared" si="112"/>
        <v>147</v>
      </c>
      <c r="AV144" s="95">
        <f t="shared" si="113"/>
        <v>156</v>
      </c>
      <c r="AW144" s="95">
        <f t="shared" si="114"/>
        <v>161</v>
      </c>
      <c r="AX144" s="95">
        <f t="shared" si="115"/>
        <v>170</v>
      </c>
      <c r="AY144" s="95">
        <f t="shared" si="116"/>
        <v>178</v>
      </c>
      <c r="AZ144" s="95">
        <f t="shared" si="117"/>
        <v>183</v>
      </c>
      <c r="BA144" s="95">
        <f t="shared" si="118"/>
        <v>191</v>
      </c>
      <c r="BB144" s="95">
        <f t="shared" si="119"/>
        <v>200</v>
      </c>
      <c r="BC144" s="95">
        <f t="shared" si="120"/>
        <v>208</v>
      </c>
      <c r="BD144" s="95">
        <f t="shared" si="121"/>
        <v>216</v>
      </c>
    </row>
    <row r="145" spans="2:56" ht="15">
      <c r="B145" s="93">
        <v>1700</v>
      </c>
      <c r="C145" s="95">
        <f t="shared" ref="C145:Y145" si="134">ROUND(C52*(1+$E$129),0)</f>
        <v>84</v>
      </c>
      <c r="D145" s="95">
        <f t="shared" si="134"/>
        <v>76</v>
      </c>
      <c r="E145" s="95">
        <f t="shared" si="134"/>
        <v>71</v>
      </c>
      <c r="F145" s="95">
        <f t="shared" si="134"/>
        <v>67</v>
      </c>
      <c r="G145" s="95">
        <f t="shared" si="134"/>
        <v>64</v>
      </c>
      <c r="H145" s="95">
        <f t="shared" si="134"/>
        <v>61</v>
      </c>
      <c r="I145" s="95">
        <f t="shared" si="134"/>
        <v>60</v>
      </c>
      <c r="J145" s="95">
        <f t="shared" si="134"/>
        <v>58</v>
      </c>
      <c r="K145" s="95">
        <f t="shared" si="134"/>
        <v>58</v>
      </c>
      <c r="L145" s="95">
        <f t="shared" si="134"/>
        <v>57</v>
      </c>
      <c r="M145" s="95">
        <f t="shared" si="134"/>
        <v>56</v>
      </c>
      <c r="N145" s="95">
        <f t="shared" si="134"/>
        <v>55</v>
      </c>
      <c r="O145" s="95">
        <f t="shared" si="134"/>
        <v>55</v>
      </c>
      <c r="P145" s="95">
        <f t="shared" si="134"/>
        <v>54</v>
      </c>
      <c r="Q145" s="95">
        <f t="shared" si="134"/>
        <v>53</v>
      </c>
      <c r="R145" s="95">
        <f t="shared" si="134"/>
        <v>53</v>
      </c>
      <c r="S145" s="95">
        <f t="shared" si="134"/>
        <v>53</v>
      </c>
      <c r="T145" s="95">
        <f t="shared" si="134"/>
        <v>52</v>
      </c>
      <c r="U145" s="95">
        <f t="shared" si="134"/>
        <v>52</v>
      </c>
      <c r="V145" s="95">
        <f t="shared" si="134"/>
        <v>52</v>
      </c>
      <c r="W145" s="95">
        <f t="shared" si="134"/>
        <v>51</v>
      </c>
      <c r="X145" s="95">
        <f t="shared" si="134"/>
        <v>52</v>
      </c>
      <c r="Y145" s="95">
        <f t="shared" si="134"/>
        <v>51</v>
      </c>
      <c r="AG145" s="93">
        <v>1700</v>
      </c>
      <c r="AH145" s="95">
        <f t="shared" si="99"/>
        <v>57</v>
      </c>
      <c r="AI145" s="95">
        <f t="shared" si="100"/>
        <v>65</v>
      </c>
      <c r="AJ145" s="95">
        <f t="shared" si="101"/>
        <v>72</v>
      </c>
      <c r="AK145" s="95">
        <f t="shared" si="102"/>
        <v>80</v>
      </c>
      <c r="AL145" s="95">
        <f t="shared" si="103"/>
        <v>87</v>
      </c>
      <c r="AM145" s="95">
        <f t="shared" si="104"/>
        <v>93</v>
      </c>
      <c r="AN145" s="95">
        <f t="shared" si="105"/>
        <v>102</v>
      </c>
      <c r="AO145" s="95">
        <f t="shared" si="106"/>
        <v>108</v>
      </c>
      <c r="AP145" s="95">
        <f t="shared" si="107"/>
        <v>118</v>
      </c>
      <c r="AQ145" s="95">
        <f t="shared" si="108"/>
        <v>126</v>
      </c>
      <c r="AR145" s="95">
        <f t="shared" si="109"/>
        <v>133</v>
      </c>
      <c r="AS145" s="95">
        <f t="shared" si="110"/>
        <v>140</v>
      </c>
      <c r="AT145" s="95">
        <f t="shared" si="111"/>
        <v>150</v>
      </c>
      <c r="AU145" s="95">
        <f t="shared" si="112"/>
        <v>156</v>
      </c>
      <c r="AV145" s="95">
        <f t="shared" si="113"/>
        <v>162</v>
      </c>
      <c r="AW145" s="95">
        <f t="shared" si="114"/>
        <v>171</v>
      </c>
      <c r="AX145" s="95">
        <f t="shared" si="115"/>
        <v>180</v>
      </c>
      <c r="AY145" s="95">
        <f t="shared" si="116"/>
        <v>186</v>
      </c>
      <c r="AZ145" s="95">
        <f t="shared" si="117"/>
        <v>194</v>
      </c>
      <c r="BA145" s="95">
        <f t="shared" si="118"/>
        <v>203</v>
      </c>
      <c r="BB145" s="95">
        <f t="shared" si="119"/>
        <v>208</v>
      </c>
      <c r="BC145" s="95">
        <f t="shared" si="120"/>
        <v>221</v>
      </c>
      <c r="BD145" s="95">
        <f t="shared" si="121"/>
        <v>225</v>
      </c>
    </row>
    <row r="146" spans="2:56" ht="15">
      <c r="B146" s="93">
        <v>1800</v>
      </c>
      <c r="C146" s="95">
        <f t="shared" ref="C146:Y146" si="135">ROUND(C53*(1+$E$129),0)</f>
        <v>82</v>
      </c>
      <c r="D146" s="95">
        <f t="shared" si="135"/>
        <v>74</v>
      </c>
      <c r="E146" s="95">
        <f t="shared" si="135"/>
        <v>69</v>
      </c>
      <c r="F146" s="95">
        <f t="shared" si="135"/>
        <v>66</v>
      </c>
      <c r="G146" s="95">
        <f t="shared" si="135"/>
        <v>62</v>
      </c>
      <c r="H146" s="95">
        <f t="shared" si="135"/>
        <v>60</v>
      </c>
      <c r="I146" s="95">
        <f t="shared" si="135"/>
        <v>58</v>
      </c>
      <c r="J146" s="95">
        <f t="shared" si="135"/>
        <v>57</v>
      </c>
      <c r="K146" s="95">
        <f t="shared" si="135"/>
        <v>56</v>
      </c>
      <c r="L146" s="95">
        <f t="shared" si="135"/>
        <v>55</v>
      </c>
      <c r="M146" s="95">
        <f t="shared" si="135"/>
        <v>54</v>
      </c>
      <c r="N146" s="95">
        <f t="shared" si="135"/>
        <v>54</v>
      </c>
      <c r="O146" s="95">
        <f t="shared" si="135"/>
        <v>53</v>
      </c>
      <c r="P146" s="95">
        <f t="shared" si="135"/>
        <v>53</v>
      </c>
      <c r="Q146" s="95">
        <f t="shared" si="135"/>
        <v>52</v>
      </c>
      <c r="R146" s="95">
        <f t="shared" si="135"/>
        <v>52</v>
      </c>
      <c r="S146" s="95">
        <f t="shared" si="135"/>
        <v>51</v>
      </c>
      <c r="T146" s="95">
        <f t="shared" si="135"/>
        <v>51</v>
      </c>
      <c r="U146" s="95">
        <f t="shared" si="135"/>
        <v>51</v>
      </c>
      <c r="V146" s="95">
        <f t="shared" si="135"/>
        <v>51</v>
      </c>
      <c r="W146" s="95">
        <f t="shared" si="135"/>
        <v>50</v>
      </c>
      <c r="X146" s="95">
        <f t="shared" si="135"/>
        <v>50</v>
      </c>
      <c r="Y146" s="95">
        <f t="shared" si="135"/>
        <v>50</v>
      </c>
      <c r="AG146" s="93">
        <v>1800</v>
      </c>
      <c r="AH146" s="95">
        <f t="shared" si="99"/>
        <v>59</v>
      </c>
      <c r="AI146" s="95">
        <f t="shared" si="100"/>
        <v>67</v>
      </c>
      <c r="AJ146" s="95">
        <f t="shared" si="101"/>
        <v>75</v>
      </c>
      <c r="AK146" s="95">
        <f t="shared" si="102"/>
        <v>83</v>
      </c>
      <c r="AL146" s="95">
        <f t="shared" si="103"/>
        <v>89</v>
      </c>
      <c r="AM146" s="95">
        <f t="shared" si="104"/>
        <v>97</v>
      </c>
      <c r="AN146" s="95">
        <f t="shared" si="105"/>
        <v>104</v>
      </c>
      <c r="AO146" s="95">
        <f t="shared" si="106"/>
        <v>113</v>
      </c>
      <c r="AP146" s="95">
        <f t="shared" si="107"/>
        <v>121</v>
      </c>
      <c r="AQ146" s="95">
        <f t="shared" si="108"/>
        <v>129</v>
      </c>
      <c r="AR146" s="95">
        <f t="shared" si="109"/>
        <v>136</v>
      </c>
      <c r="AS146" s="95">
        <f t="shared" si="110"/>
        <v>146</v>
      </c>
      <c r="AT146" s="95">
        <f t="shared" si="111"/>
        <v>153</v>
      </c>
      <c r="AU146" s="95">
        <f t="shared" si="112"/>
        <v>162</v>
      </c>
      <c r="AV146" s="95">
        <f t="shared" si="113"/>
        <v>168</v>
      </c>
      <c r="AW146" s="95">
        <f t="shared" si="114"/>
        <v>178</v>
      </c>
      <c r="AX146" s="95">
        <f t="shared" si="115"/>
        <v>184</v>
      </c>
      <c r="AY146" s="95">
        <f t="shared" si="116"/>
        <v>193</v>
      </c>
      <c r="AZ146" s="95">
        <f t="shared" si="117"/>
        <v>202</v>
      </c>
      <c r="BA146" s="95">
        <f t="shared" si="118"/>
        <v>211</v>
      </c>
      <c r="BB146" s="95">
        <f t="shared" si="119"/>
        <v>216</v>
      </c>
      <c r="BC146" s="95">
        <f t="shared" si="120"/>
        <v>225</v>
      </c>
      <c r="BD146" s="95">
        <f t="shared" si="121"/>
        <v>234</v>
      </c>
    </row>
    <row r="147" spans="2:56" ht="15">
      <c r="B147" s="93">
        <v>1900</v>
      </c>
      <c r="C147" s="95">
        <f t="shared" ref="C147:Y147" si="136">ROUND(C54*(1+$E$129),0)</f>
        <v>81</v>
      </c>
      <c r="D147" s="95">
        <f t="shared" si="136"/>
        <v>74</v>
      </c>
      <c r="E147" s="95">
        <f t="shared" si="136"/>
        <v>69</v>
      </c>
      <c r="F147" s="95">
        <f t="shared" si="136"/>
        <v>64</v>
      </c>
      <c r="G147" s="95">
        <f t="shared" si="136"/>
        <v>62</v>
      </c>
      <c r="H147" s="95">
        <f t="shared" si="136"/>
        <v>59</v>
      </c>
      <c r="I147" s="95">
        <f t="shared" si="136"/>
        <v>58</v>
      </c>
      <c r="J147" s="95">
        <f t="shared" si="136"/>
        <v>57</v>
      </c>
      <c r="K147" s="95">
        <f t="shared" si="136"/>
        <v>56</v>
      </c>
      <c r="L147" s="95">
        <f t="shared" si="136"/>
        <v>55</v>
      </c>
      <c r="M147" s="95">
        <f t="shared" si="136"/>
        <v>54</v>
      </c>
      <c r="N147" s="95">
        <f t="shared" si="136"/>
        <v>53</v>
      </c>
      <c r="O147" s="95">
        <f t="shared" si="136"/>
        <v>53</v>
      </c>
      <c r="P147" s="95">
        <f t="shared" si="136"/>
        <v>52</v>
      </c>
      <c r="Q147" s="95">
        <f t="shared" si="136"/>
        <v>52</v>
      </c>
      <c r="R147" s="95">
        <f t="shared" si="136"/>
        <v>51</v>
      </c>
      <c r="S147" s="95">
        <f t="shared" si="136"/>
        <v>51</v>
      </c>
      <c r="T147" s="95">
        <f t="shared" si="136"/>
        <v>51</v>
      </c>
      <c r="U147" s="95">
        <f t="shared" si="136"/>
        <v>50</v>
      </c>
      <c r="V147" s="95">
        <f t="shared" si="136"/>
        <v>50</v>
      </c>
      <c r="W147" s="95">
        <f t="shared" si="136"/>
        <v>50</v>
      </c>
      <c r="X147" s="95">
        <f t="shared" si="136"/>
        <v>50</v>
      </c>
      <c r="Y147" s="95">
        <f t="shared" si="136"/>
        <v>50</v>
      </c>
      <c r="AG147" s="93">
        <v>1900</v>
      </c>
      <c r="AH147" s="95">
        <f t="shared" si="99"/>
        <v>62</v>
      </c>
      <c r="AI147" s="95">
        <f t="shared" si="100"/>
        <v>70</v>
      </c>
      <c r="AJ147" s="95">
        <f t="shared" si="101"/>
        <v>79</v>
      </c>
      <c r="AK147" s="95">
        <f t="shared" si="102"/>
        <v>85</v>
      </c>
      <c r="AL147" s="95">
        <f t="shared" si="103"/>
        <v>94</v>
      </c>
      <c r="AM147" s="95">
        <f t="shared" si="104"/>
        <v>101</v>
      </c>
      <c r="AN147" s="95">
        <f t="shared" si="105"/>
        <v>110</v>
      </c>
      <c r="AO147" s="95">
        <f t="shared" si="106"/>
        <v>119</v>
      </c>
      <c r="AP147" s="95">
        <f t="shared" si="107"/>
        <v>128</v>
      </c>
      <c r="AQ147" s="95">
        <f t="shared" si="108"/>
        <v>136</v>
      </c>
      <c r="AR147" s="95">
        <f t="shared" si="109"/>
        <v>144</v>
      </c>
      <c r="AS147" s="95">
        <f t="shared" si="110"/>
        <v>151</v>
      </c>
      <c r="AT147" s="95">
        <f t="shared" si="111"/>
        <v>161</v>
      </c>
      <c r="AU147" s="95">
        <f t="shared" si="112"/>
        <v>168</v>
      </c>
      <c r="AV147" s="95">
        <f t="shared" si="113"/>
        <v>178</v>
      </c>
      <c r="AW147" s="95">
        <f t="shared" si="114"/>
        <v>184</v>
      </c>
      <c r="AX147" s="95">
        <f t="shared" si="115"/>
        <v>194</v>
      </c>
      <c r="AY147" s="95">
        <f t="shared" si="116"/>
        <v>203</v>
      </c>
      <c r="AZ147" s="95">
        <f t="shared" si="117"/>
        <v>209</v>
      </c>
      <c r="BA147" s="95">
        <f t="shared" si="118"/>
        <v>219</v>
      </c>
      <c r="BB147" s="95">
        <f t="shared" si="119"/>
        <v>228</v>
      </c>
      <c r="BC147" s="95">
        <f t="shared" si="120"/>
        <v>238</v>
      </c>
      <c r="BD147" s="95">
        <f t="shared" si="121"/>
        <v>247</v>
      </c>
    </row>
    <row r="148" spans="2:56" ht="15">
      <c r="B148" s="93">
        <v>2000</v>
      </c>
      <c r="C148" s="95">
        <f t="shared" ref="C148:Y148" si="137">ROUND(C55*(1+$E$129),0)</f>
        <v>80</v>
      </c>
      <c r="D148" s="95">
        <f t="shared" si="137"/>
        <v>73</v>
      </c>
      <c r="E148" s="95">
        <f t="shared" si="137"/>
        <v>68</v>
      </c>
      <c r="F148" s="95">
        <f t="shared" si="137"/>
        <v>64</v>
      </c>
      <c r="G148" s="95">
        <f t="shared" si="137"/>
        <v>61</v>
      </c>
      <c r="H148" s="95">
        <f t="shared" si="137"/>
        <v>59</v>
      </c>
      <c r="I148" s="95">
        <f t="shared" si="137"/>
        <v>57</v>
      </c>
      <c r="J148" s="95">
        <f t="shared" si="137"/>
        <v>56</v>
      </c>
      <c r="K148" s="95">
        <f t="shared" si="137"/>
        <v>55</v>
      </c>
      <c r="L148" s="95">
        <f t="shared" si="137"/>
        <v>54</v>
      </c>
      <c r="M148" s="95">
        <f t="shared" si="137"/>
        <v>53</v>
      </c>
      <c r="N148" s="95">
        <f t="shared" si="137"/>
        <v>53</v>
      </c>
      <c r="O148" s="95">
        <f t="shared" si="137"/>
        <v>52</v>
      </c>
      <c r="P148" s="95">
        <f t="shared" si="137"/>
        <v>52</v>
      </c>
      <c r="Q148" s="95">
        <f t="shared" si="137"/>
        <v>51</v>
      </c>
      <c r="R148" s="95">
        <f t="shared" si="137"/>
        <v>51</v>
      </c>
      <c r="S148" s="95">
        <f t="shared" si="137"/>
        <v>50</v>
      </c>
      <c r="T148" s="95">
        <f t="shared" si="137"/>
        <v>50</v>
      </c>
      <c r="U148" s="95">
        <f t="shared" si="137"/>
        <v>50</v>
      </c>
      <c r="V148" s="95">
        <f t="shared" si="137"/>
        <v>50</v>
      </c>
      <c r="W148" s="95">
        <f t="shared" si="137"/>
        <v>50</v>
      </c>
      <c r="X148" s="95">
        <f t="shared" si="137"/>
        <v>50</v>
      </c>
      <c r="Y148" s="95">
        <f t="shared" si="137"/>
        <v>49</v>
      </c>
      <c r="AG148" s="93">
        <v>2000</v>
      </c>
      <c r="AH148" s="95">
        <f t="shared" si="99"/>
        <v>64</v>
      </c>
      <c r="AI148" s="95">
        <f t="shared" si="100"/>
        <v>73</v>
      </c>
      <c r="AJ148" s="95">
        <f t="shared" si="101"/>
        <v>82</v>
      </c>
      <c r="AK148" s="95">
        <f t="shared" si="102"/>
        <v>90</v>
      </c>
      <c r="AL148" s="95">
        <f t="shared" si="103"/>
        <v>98</v>
      </c>
      <c r="AM148" s="95">
        <f t="shared" si="104"/>
        <v>106</v>
      </c>
      <c r="AN148" s="95">
        <f t="shared" si="105"/>
        <v>114</v>
      </c>
      <c r="AO148" s="95">
        <f t="shared" si="106"/>
        <v>123</v>
      </c>
      <c r="AP148" s="95">
        <f t="shared" si="107"/>
        <v>132</v>
      </c>
      <c r="AQ148" s="95">
        <f t="shared" si="108"/>
        <v>140</v>
      </c>
      <c r="AR148" s="95">
        <f t="shared" si="109"/>
        <v>148</v>
      </c>
      <c r="AS148" s="95">
        <f t="shared" si="110"/>
        <v>159</v>
      </c>
      <c r="AT148" s="95">
        <f t="shared" si="111"/>
        <v>166</v>
      </c>
      <c r="AU148" s="95">
        <f t="shared" si="112"/>
        <v>177</v>
      </c>
      <c r="AV148" s="95">
        <f t="shared" si="113"/>
        <v>184</v>
      </c>
      <c r="AW148" s="95">
        <f t="shared" si="114"/>
        <v>194</v>
      </c>
      <c r="AX148" s="95">
        <f t="shared" si="115"/>
        <v>200</v>
      </c>
      <c r="AY148" s="95">
        <f t="shared" si="116"/>
        <v>210</v>
      </c>
      <c r="AZ148" s="95">
        <f t="shared" si="117"/>
        <v>220</v>
      </c>
      <c r="BA148" s="95">
        <f t="shared" si="118"/>
        <v>230</v>
      </c>
      <c r="BB148" s="95">
        <f t="shared" si="119"/>
        <v>240</v>
      </c>
      <c r="BC148" s="95">
        <f t="shared" si="120"/>
        <v>250</v>
      </c>
      <c r="BD148" s="95">
        <f t="shared" si="121"/>
        <v>255</v>
      </c>
    </row>
    <row r="149" spans="2:56" ht="15">
      <c r="B149" s="93">
        <v>2100</v>
      </c>
      <c r="C149" s="95">
        <f t="shared" ref="C149:Y149" si="138">ROUND(C56*(1+$E$129),0)</f>
        <v>79</v>
      </c>
      <c r="D149" s="95">
        <f t="shared" si="138"/>
        <v>72</v>
      </c>
      <c r="E149" s="95">
        <f t="shared" si="138"/>
        <v>67</v>
      </c>
      <c r="F149" s="95">
        <f t="shared" si="138"/>
        <v>63</v>
      </c>
      <c r="G149" s="95">
        <f t="shared" si="138"/>
        <v>60</v>
      </c>
      <c r="H149" s="95">
        <f t="shared" si="138"/>
        <v>58</v>
      </c>
      <c r="I149" s="95">
        <f t="shared" si="138"/>
        <v>57</v>
      </c>
      <c r="J149" s="95">
        <f t="shared" si="138"/>
        <v>56</v>
      </c>
      <c r="K149" s="95">
        <f t="shared" si="138"/>
        <v>55</v>
      </c>
      <c r="L149" s="95">
        <f t="shared" si="138"/>
        <v>54</v>
      </c>
      <c r="M149" s="95">
        <f t="shared" si="138"/>
        <v>53</v>
      </c>
      <c r="N149" s="95">
        <f t="shared" si="138"/>
        <v>52</v>
      </c>
      <c r="O149" s="95">
        <f t="shared" si="138"/>
        <v>52</v>
      </c>
      <c r="P149" s="95">
        <f t="shared" si="138"/>
        <v>51</v>
      </c>
      <c r="Q149" s="95">
        <f t="shared" si="138"/>
        <v>51</v>
      </c>
      <c r="R149" s="95">
        <f t="shared" si="138"/>
        <v>50</v>
      </c>
      <c r="S149" s="95">
        <f t="shared" si="138"/>
        <v>50</v>
      </c>
      <c r="T149" s="95">
        <f t="shared" si="138"/>
        <v>50</v>
      </c>
      <c r="U149" s="95">
        <f t="shared" si="138"/>
        <v>50</v>
      </c>
      <c r="V149" s="95">
        <f t="shared" si="138"/>
        <v>49</v>
      </c>
      <c r="W149" s="95">
        <f t="shared" si="138"/>
        <v>49</v>
      </c>
      <c r="X149" s="95">
        <f t="shared" si="138"/>
        <v>49</v>
      </c>
      <c r="Y149" s="95">
        <f t="shared" si="138"/>
        <v>49</v>
      </c>
      <c r="AG149" s="93">
        <v>2100</v>
      </c>
      <c r="AH149" s="95">
        <f t="shared" si="99"/>
        <v>66</v>
      </c>
      <c r="AI149" s="95">
        <f t="shared" si="100"/>
        <v>76</v>
      </c>
      <c r="AJ149" s="95">
        <f t="shared" si="101"/>
        <v>84</v>
      </c>
      <c r="AK149" s="95">
        <f t="shared" si="102"/>
        <v>93</v>
      </c>
      <c r="AL149" s="95">
        <f t="shared" si="103"/>
        <v>101</v>
      </c>
      <c r="AM149" s="95">
        <f t="shared" si="104"/>
        <v>110</v>
      </c>
      <c r="AN149" s="95">
        <f t="shared" si="105"/>
        <v>120</v>
      </c>
      <c r="AO149" s="95">
        <f t="shared" si="106"/>
        <v>129</v>
      </c>
      <c r="AP149" s="95">
        <f t="shared" si="107"/>
        <v>139</v>
      </c>
      <c r="AQ149" s="95">
        <f t="shared" si="108"/>
        <v>147</v>
      </c>
      <c r="AR149" s="95">
        <f t="shared" si="109"/>
        <v>156</v>
      </c>
      <c r="AS149" s="95">
        <f t="shared" si="110"/>
        <v>164</v>
      </c>
      <c r="AT149" s="95">
        <f t="shared" si="111"/>
        <v>175</v>
      </c>
      <c r="AU149" s="95">
        <f t="shared" si="112"/>
        <v>182</v>
      </c>
      <c r="AV149" s="95">
        <f t="shared" si="113"/>
        <v>193</v>
      </c>
      <c r="AW149" s="95">
        <f t="shared" si="114"/>
        <v>200</v>
      </c>
      <c r="AX149" s="95">
        <f t="shared" si="115"/>
        <v>210</v>
      </c>
      <c r="AY149" s="95">
        <f t="shared" si="116"/>
        <v>221</v>
      </c>
      <c r="AZ149" s="95">
        <f t="shared" si="117"/>
        <v>231</v>
      </c>
      <c r="BA149" s="95">
        <f t="shared" si="118"/>
        <v>237</v>
      </c>
      <c r="BB149" s="95">
        <f t="shared" si="119"/>
        <v>247</v>
      </c>
      <c r="BC149" s="95">
        <f t="shared" si="120"/>
        <v>257</v>
      </c>
      <c r="BD149" s="95">
        <f t="shared" si="121"/>
        <v>268</v>
      </c>
    </row>
    <row r="150" spans="2:56" ht="15">
      <c r="B150" s="93">
        <v>2200</v>
      </c>
      <c r="C150" s="95">
        <f t="shared" ref="C150:Y150" si="139">ROUND(C57*(1+$E$129),0)</f>
        <v>79</v>
      </c>
      <c r="D150" s="95">
        <f t="shared" si="139"/>
        <v>72</v>
      </c>
      <c r="E150" s="95">
        <f t="shared" si="139"/>
        <v>67</v>
      </c>
      <c r="F150" s="95">
        <f t="shared" si="139"/>
        <v>62</v>
      </c>
      <c r="G150" s="95">
        <f t="shared" si="139"/>
        <v>60</v>
      </c>
      <c r="H150" s="95">
        <f t="shared" si="139"/>
        <v>58</v>
      </c>
      <c r="I150" s="95">
        <f t="shared" si="139"/>
        <v>56</v>
      </c>
      <c r="J150" s="95">
        <f t="shared" si="139"/>
        <v>55</v>
      </c>
      <c r="K150" s="95">
        <f t="shared" si="139"/>
        <v>54</v>
      </c>
      <c r="L150" s="95">
        <f t="shared" si="139"/>
        <v>53</v>
      </c>
      <c r="M150" s="95">
        <f t="shared" si="139"/>
        <v>53</v>
      </c>
      <c r="N150" s="95">
        <f t="shared" si="139"/>
        <v>52</v>
      </c>
      <c r="O150" s="95">
        <f t="shared" si="139"/>
        <v>52</v>
      </c>
      <c r="P150" s="95">
        <f t="shared" si="139"/>
        <v>51</v>
      </c>
      <c r="Q150" s="95">
        <f t="shared" si="139"/>
        <v>51</v>
      </c>
      <c r="R150" s="95">
        <f t="shared" si="139"/>
        <v>50</v>
      </c>
      <c r="S150" s="95">
        <f t="shared" si="139"/>
        <v>50</v>
      </c>
      <c r="T150" s="95">
        <f t="shared" si="139"/>
        <v>50</v>
      </c>
      <c r="U150" s="95">
        <f t="shared" si="139"/>
        <v>49</v>
      </c>
      <c r="V150" s="95">
        <f t="shared" si="139"/>
        <v>49</v>
      </c>
      <c r="W150" s="95">
        <f t="shared" si="139"/>
        <v>49</v>
      </c>
      <c r="X150" s="95">
        <f t="shared" si="139"/>
        <v>49</v>
      </c>
      <c r="Y150" s="95">
        <f t="shared" si="139"/>
        <v>48</v>
      </c>
      <c r="AG150" s="93">
        <v>2200</v>
      </c>
      <c r="AH150" s="95">
        <f t="shared" si="99"/>
        <v>70</v>
      </c>
      <c r="AI150" s="95">
        <f t="shared" si="100"/>
        <v>79</v>
      </c>
      <c r="AJ150" s="95">
        <f t="shared" si="101"/>
        <v>88</v>
      </c>
      <c r="AK150" s="95">
        <f t="shared" si="102"/>
        <v>95</v>
      </c>
      <c r="AL150" s="95">
        <f t="shared" si="103"/>
        <v>106</v>
      </c>
      <c r="AM150" s="95">
        <f t="shared" si="104"/>
        <v>115</v>
      </c>
      <c r="AN150" s="95">
        <f t="shared" si="105"/>
        <v>123</v>
      </c>
      <c r="AO150" s="95">
        <f t="shared" si="106"/>
        <v>133</v>
      </c>
      <c r="AP150" s="95">
        <f t="shared" si="107"/>
        <v>143</v>
      </c>
      <c r="AQ150" s="95">
        <f t="shared" si="108"/>
        <v>152</v>
      </c>
      <c r="AR150" s="95">
        <f t="shared" si="109"/>
        <v>163</v>
      </c>
      <c r="AS150" s="95">
        <f t="shared" si="110"/>
        <v>172</v>
      </c>
      <c r="AT150" s="95">
        <f t="shared" si="111"/>
        <v>183</v>
      </c>
      <c r="AU150" s="95">
        <f t="shared" si="112"/>
        <v>191</v>
      </c>
      <c r="AV150" s="95">
        <f t="shared" si="113"/>
        <v>202</v>
      </c>
      <c r="AW150" s="95">
        <f t="shared" si="114"/>
        <v>209</v>
      </c>
      <c r="AX150" s="95">
        <f t="shared" si="115"/>
        <v>220</v>
      </c>
      <c r="AY150" s="95">
        <f t="shared" si="116"/>
        <v>231</v>
      </c>
      <c r="AZ150" s="95">
        <f t="shared" si="117"/>
        <v>237</v>
      </c>
      <c r="BA150" s="95">
        <f t="shared" si="118"/>
        <v>248</v>
      </c>
      <c r="BB150" s="95">
        <f t="shared" si="119"/>
        <v>259</v>
      </c>
      <c r="BC150" s="95">
        <f t="shared" si="120"/>
        <v>270</v>
      </c>
      <c r="BD150" s="95">
        <f t="shared" si="121"/>
        <v>275</v>
      </c>
    </row>
    <row r="151" spans="2:56" ht="15">
      <c r="B151" s="93">
        <v>2300</v>
      </c>
      <c r="C151" s="95">
        <f t="shared" ref="C151:Y151" si="140">ROUND(C58*(1+$E$129),0)</f>
        <v>77</v>
      </c>
      <c r="D151" s="95">
        <f t="shared" si="140"/>
        <v>70</v>
      </c>
      <c r="E151" s="95">
        <f t="shared" si="140"/>
        <v>66</v>
      </c>
      <c r="F151" s="95">
        <f t="shared" si="140"/>
        <v>61</v>
      </c>
      <c r="G151" s="95">
        <f t="shared" si="140"/>
        <v>59</v>
      </c>
      <c r="H151" s="95">
        <f t="shared" si="140"/>
        <v>57</v>
      </c>
      <c r="I151" s="95">
        <f t="shared" si="140"/>
        <v>56</v>
      </c>
      <c r="J151" s="95">
        <f t="shared" si="140"/>
        <v>54</v>
      </c>
      <c r="K151" s="95">
        <f t="shared" si="140"/>
        <v>53</v>
      </c>
      <c r="L151" s="95">
        <f t="shared" si="140"/>
        <v>52</v>
      </c>
      <c r="M151" s="95">
        <f t="shared" si="140"/>
        <v>52</v>
      </c>
      <c r="N151" s="95">
        <f t="shared" si="140"/>
        <v>51</v>
      </c>
      <c r="O151" s="95">
        <f t="shared" si="140"/>
        <v>51</v>
      </c>
      <c r="P151" s="95">
        <f t="shared" si="140"/>
        <v>50</v>
      </c>
      <c r="Q151" s="95">
        <f t="shared" si="140"/>
        <v>50</v>
      </c>
      <c r="R151" s="95">
        <f t="shared" si="140"/>
        <v>49</v>
      </c>
      <c r="S151" s="95">
        <f t="shared" si="140"/>
        <v>49</v>
      </c>
      <c r="T151" s="95">
        <f t="shared" si="140"/>
        <v>49</v>
      </c>
      <c r="U151" s="95">
        <f t="shared" si="140"/>
        <v>48</v>
      </c>
      <c r="V151" s="95">
        <f t="shared" si="140"/>
        <v>48</v>
      </c>
      <c r="W151" s="95">
        <f t="shared" si="140"/>
        <v>48</v>
      </c>
      <c r="X151" s="95">
        <f t="shared" si="140"/>
        <v>48</v>
      </c>
      <c r="Y151" s="95">
        <f t="shared" si="140"/>
        <v>48</v>
      </c>
      <c r="AG151" s="93">
        <v>2300</v>
      </c>
      <c r="AH151" s="95">
        <f t="shared" si="99"/>
        <v>71</v>
      </c>
      <c r="AI151" s="95">
        <f t="shared" si="100"/>
        <v>81</v>
      </c>
      <c r="AJ151" s="95">
        <f t="shared" si="101"/>
        <v>91</v>
      </c>
      <c r="AK151" s="95">
        <f t="shared" si="102"/>
        <v>98</v>
      </c>
      <c r="AL151" s="95">
        <f t="shared" si="103"/>
        <v>109</v>
      </c>
      <c r="AM151" s="95">
        <f t="shared" si="104"/>
        <v>118</v>
      </c>
      <c r="AN151" s="95">
        <f t="shared" si="105"/>
        <v>129</v>
      </c>
      <c r="AO151" s="95">
        <f t="shared" si="106"/>
        <v>137</v>
      </c>
      <c r="AP151" s="95">
        <f t="shared" si="107"/>
        <v>146</v>
      </c>
      <c r="AQ151" s="95">
        <f t="shared" si="108"/>
        <v>155</v>
      </c>
      <c r="AR151" s="95">
        <f t="shared" si="109"/>
        <v>167</v>
      </c>
      <c r="AS151" s="95">
        <f t="shared" si="110"/>
        <v>176</v>
      </c>
      <c r="AT151" s="95">
        <f t="shared" si="111"/>
        <v>188</v>
      </c>
      <c r="AU151" s="95">
        <f t="shared" si="112"/>
        <v>196</v>
      </c>
      <c r="AV151" s="95">
        <f t="shared" si="113"/>
        <v>207</v>
      </c>
      <c r="AW151" s="95">
        <f t="shared" si="114"/>
        <v>214</v>
      </c>
      <c r="AX151" s="95">
        <f t="shared" si="115"/>
        <v>225</v>
      </c>
      <c r="AY151" s="95">
        <f t="shared" si="116"/>
        <v>237</v>
      </c>
      <c r="AZ151" s="95">
        <f t="shared" si="117"/>
        <v>243</v>
      </c>
      <c r="BA151" s="95">
        <f t="shared" si="118"/>
        <v>254</v>
      </c>
      <c r="BB151" s="95">
        <f t="shared" si="119"/>
        <v>265</v>
      </c>
      <c r="BC151" s="95">
        <f t="shared" si="120"/>
        <v>276</v>
      </c>
      <c r="BD151" s="95">
        <f t="shared" si="121"/>
        <v>287</v>
      </c>
    </row>
    <row r="152" spans="2:56" ht="15">
      <c r="B152" s="93">
        <v>2400</v>
      </c>
      <c r="C152" s="95">
        <f t="shared" ref="C152:Y152" si="141">ROUND(C59*(1+$E$129),0)</f>
        <v>77</v>
      </c>
      <c r="D152" s="95">
        <f t="shared" si="141"/>
        <v>70</v>
      </c>
      <c r="E152" s="95">
        <f t="shared" si="141"/>
        <v>64</v>
      </c>
      <c r="F152" s="95">
        <f t="shared" si="141"/>
        <v>61</v>
      </c>
      <c r="G152" s="95">
        <f t="shared" si="141"/>
        <v>59</v>
      </c>
      <c r="H152" s="95">
        <f t="shared" si="141"/>
        <v>57</v>
      </c>
      <c r="I152" s="95">
        <f t="shared" si="141"/>
        <v>55</v>
      </c>
      <c r="J152" s="95">
        <f t="shared" si="141"/>
        <v>54</v>
      </c>
      <c r="K152" s="95">
        <f t="shared" si="141"/>
        <v>53</v>
      </c>
      <c r="L152" s="95">
        <f t="shared" si="141"/>
        <v>52</v>
      </c>
      <c r="M152" s="95">
        <f t="shared" si="141"/>
        <v>51</v>
      </c>
      <c r="N152" s="95">
        <f t="shared" si="141"/>
        <v>51</v>
      </c>
      <c r="O152" s="95">
        <f t="shared" si="141"/>
        <v>50</v>
      </c>
      <c r="P152" s="95">
        <f t="shared" si="141"/>
        <v>50</v>
      </c>
      <c r="Q152" s="95">
        <f t="shared" si="141"/>
        <v>49</v>
      </c>
      <c r="R152" s="95">
        <f t="shared" si="141"/>
        <v>49</v>
      </c>
      <c r="S152" s="95">
        <f t="shared" si="141"/>
        <v>49</v>
      </c>
      <c r="T152" s="95">
        <f t="shared" si="141"/>
        <v>48</v>
      </c>
      <c r="U152" s="95">
        <f t="shared" si="141"/>
        <v>48</v>
      </c>
      <c r="V152" s="95">
        <f t="shared" si="141"/>
        <v>48</v>
      </c>
      <c r="W152" s="95">
        <f t="shared" si="141"/>
        <v>48</v>
      </c>
      <c r="X152" s="95">
        <f t="shared" si="141"/>
        <v>48</v>
      </c>
      <c r="Y152" s="95">
        <f t="shared" si="141"/>
        <v>49</v>
      </c>
      <c r="AG152" s="93">
        <v>2400</v>
      </c>
      <c r="AH152" s="95">
        <f t="shared" si="99"/>
        <v>74</v>
      </c>
      <c r="AI152" s="95">
        <f t="shared" si="100"/>
        <v>84</v>
      </c>
      <c r="AJ152" s="95">
        <f t="shared" si="101"/>
        <v>92</v>
      </c>
      <c r="AK152" s="95">
        <f t="shared" si="102"/>
        <v>102</v>
      </c>
      <c r="AL152" s="95">
        <f t="shared" si="103"/>
        <v>113</v>
      </c>
      <c r="AM152" s="95">
        <f t="shared" si="104"/>
        <v>123</v>
      </c>
      <c r="AN152" s="95">
        <f t="shared" si="105"/>
        <v>132</v>
      </c>
      <c r="AO152" s="95">
        <f t="shared" si="106"/>
        <v>143</v>
      </c>
      <c r="AP152" s="95">
        <f t="shared" si="107"/>
        <v>153</v>
      </c>
      <c r="AQ152" s="95">
        <f t="shared" si="108"/>
        <v>162</v>
      </c>
      <c r="AR152" s="95">
        <f t="shared" si="109"/>
        <v>171</v>
      </c>
      <c r="AS152" s="95">
        <f t="shared" si="110"/>
        <v>184</v>
      </c>
      <c r="AT152" s="95">
        <f t="shared" si="111"/>
        <v>192</v>
      </c>
      <c r="AU152" s="95">
        <f t="shared" si="112"/>
        <v>204</v>
      </c>
      <c r="AV152" s="95">
        <f t="shared" si="113"/>
        <v>212</v>
      </c>
      <c r="AW152" s="95">
        <f t="shared" si="114"/>
        <v>223</v>
      </c>
      <c r="AX152" s="95">
        <f t="shared" si="115"/>
        <v>235</v>
      </c>
      <c r="AY152" s="95">
        <f t="shared" si="116"/>
        <v>242</v>
      </c>
      <c r="AZ152" s="95">
        <f t="shared" si="117"/>
        <v>253</v>
      </c>
      <c r="BA152" s="95">
        <f t="shared" si="118"/>
        <v>265</v>
      </c>
      <c r="BB152" s="95">
        <f t="shared" si="119"/>
        <v>276</v>
      </c>
      <c r="BC152" s="95">
        <f t="shared" si="120"/>
        <v>288</v>
      </c>
      <c r="BD152" s="95">
        <f t="shared" si="121"/>
        <v>306</v>
      </c>
    </row>
    <row r="153" spans="2:56" ht="15">
      <c r="B153" s="93">
        <v>2500</v>
      </c>
      <c r="C153" s="95">
        <f t="shared" ref="C153:Y153" si="142">ROUND(C60*(1+$E$129),0)</f>
        <v>76</v>
      </c>
      <c r="D153" s="95">
        <f t="shared" si="142"/>
        <v>69</v>
      </c>
      <c r="E153" s="95">
        <f t="shared" si="142"/>
        <v>64</v>
      </c>
      <c r="F153" s="95">
        <f t="shared" si="142"/>
        <v>60</v>
      </c>
      <c r="G153" s="95">
        <f t="shared" si="142"/>
        <v>58</v>
      </c>
      <c r="H153" s="95">
        <f t="shared" si="142"/>
        <v>56</v>
      </c>
      <c r="I153" s="95">
        <f t="shared" si="142"/>
        <v>54</v>
      </c>
      <c r="J153" s="95">
        <f t="shared" si="142"/>
        <v>53</v>
      </c>
      <c r="K153" s="95">
        <f t="shared" si="142"/>
        <v>52</v>
      </c>
      <c r="L153" s="95">
        <f t="shared" si="142"/>
        <v>51</v>
      </c>
      <c r="M153" s="95">
        <f t="shared" si="142"/>
        <v>51</v>
      </c>
      <c r="N153" s="95">
        <f t="shared" si="142"/>
        <v>50</v>
      </c>
      <c r="O153" s="95">
        <f t="shared" si="142"/>
        <v>50</v>
      </c>
      <c r="P153" s="95">
        <f t="shared" si="142"/>
        <v>49</v>
      </c>
      <c r="Q153" s="95">
        <f t="shared" si="142"/>
        <v>49</v>
      </c>
      <c r="R153" s="95">
        <f t="shared" si="142"/>
        <v>48</v>
      </c>
      <c r="S153" s="95">
        <f t="shared" si="142"/>
        <v>48</v>
      </c>
      <c r="T153" s="95">
        <f t="shared" si="142"/>
        <v>48</v>
      </c>
      <c r="U153" s="95">
        <f t="shared" si="142"/>
        <v>48</v>
      </c>
      <c r="V153" s="95">
        <f t="shared" si="142"/>
        <v>47</v>
      </c>
      <c r="W153" s="95">
        <f t="shared" si="142"/>
        <v>47</v>
      </c>
      <c r="X153" s="95">
        <f t="shared" si="142"/>
        <v>47</v>
      </c>
      <c r="Y153" s="95">
        <f t="shared" si="142"/>
        <v>48</v>
      </c>
      <c r="AG153" s="93">
        <v>2500</v>
      </c>
      <c r="AH153" s="95">
        <f t="shared" si="99"/>
        <v>76</v>
      </c>
      <c r="AI153" s="95">
        <f t="shared" si="100"/>
        <v>86</v>
      </c>
      <c r="AJ153" s="95">
        <f t="shared" si="101"/>
        <v>96</v>
      </c>
      <c r="AK153" s="95">
        <f t="shared" si="102"/>
        <v>105</v>
      </c>
      <c r="AL153" s="95">
        <f t="shared" si="103"/>
        <v>116</v>
      </c>
      <c r="AM153" s="95">
        <f t="shared" si="104"/>
        <v>126</v>
      </c>
      <c r="AN153" s="95">
        <f t="shared" si="105"/>
        <v>135</v>
      </c>
      <c r="AO153" s="95">
        <f t="shared" si="106"/>
        <v>146</v>
      </c>
      <c r="AP153" s="95">
        <f t="shared" si="107"/>
        <v>156</v>
      </c>
      <c r="AQ153" s="95">
        <f t="shared" si="108"/>
        <v>166</v>
      </c>
      <c r="AR153" s="95">
        <f t="shared" si="109"/>
        <v>179</v>
      </c>
      <c r="AS153" s="95">
        <f t="shared" si="110"/>
        <v>188</v>
      </c>
      <c r="AT153" s="95">
        <f t="shared" si="111"/>
        <v>200</v>
      </c>
      <c r="AU153" s="95">
        <f t="shared" si="112"/>
        <v>208</v>
      </c>
      <c r="AV153" s="95">
        <f t="shared" si="113"/>
        <v>221</v>
      </c>
      <c r="AW153" s="95">
        <f t="shared" si="114"/>
        <v>228</v>
      </c>
      <c r="AX153" s="95">
        <f t="shared" si="115"/>
        <v>240</v>
      </c>
      <c r="AY153" s="95">
        <f t="shared" si="116"/>
        <v>252</v>
      </c>
      <c r="AZ153" s="95">
        <f t="shared" si="117"/>
        <v>264</v>
      </c>
      <c r="BA153" s="95">
        <f t="shared" si="118"/>
        <v>270</v>
      </c>
      <c r="BB153" s="95">
        <f t="shared" si="119"/>
        <v>282</v>
      </c>
      <c r="BC153" s="95">
        <f t="shared" si="120"/>
        <v>294</v>
      </c>
      <c r="BD153" s="95">
        <f t="shared" si="121"/>
        <v>312</v>
      </c>
    </row>
    <row r="154" spans="2:56" ht="15">
      <c r="B154" s="93">
        <v>2600</v>
      </c>
      <c r="C154" s="95">
        <f t="shared" ref="C154:Y154" si="143">ROUND(C61*(1+$E$129),0)</f>
        <v>77</v>
      </c>
      <c r="D154" s="95">
        <f t="shared" si="143"/>
        <v>70</v>
      </c>
      <c r="E154" s="95">
        <f t="shared" si="143"/>
        <v>64</v>
      </c>
      <c r="F154" s="95">
        <f t="shared" si="143"/>
        <v>61</v>
      </c>
      <c r="G154" s="95">
        <f t="shared" si="143"/>
        <v>59</v>
      </c>
      <c r="H154" s="95">
        <f t="shared" si="143"/>
        <v>57</v>
      </c>
      <c r="I154" s="95">
        <f t="shared" si="143"/>
        <v>55</v>
      </c>
      <c r="J154" s="95">
        <f t="shared" si="143"/>
        <v>54</v>
      </c>
      <c r="K154" s="95">
        <f t="shared" si="143"/>
        <v>53</v>
      </c>
      <c r="L154" s="95">
        <f t="shared" si="143"/>
        <v>52</v>
      </c>
      <c r="M154" s="95">
        <f t="shared" si="143"/>
        <v>51</v>
      </c>
      <c r="N154" s="95">
        <f t="shared" si="143"/>
        <v>51</v>
      </c>
      <c r="O154" s="95">
        <f t="shared" si="143"/>
        <v>50</v>
      </c>
      <c r="P154" s="95">
        <f t="shared" si="143"/>
        <v>50</v>
      </c>
      <c r="Q154" s="95">
        <f t="shared" si="143"/>
        <v>49</v>
      </c>
      <c r="R154" s="95">
        <f t="shared" si="143"/>
        <v>49</v>
      </c>
      <c r="S154" s="95">
        <f t="shared" si="143"/>
        <v>48</v>
      </c>
      <c r="T154" s="95">
        <f t="shared" si="143"/>
        <v>48</v>
      </c>
      <c r="U154" s="95">
        <f t="shared" si="143"/>
        <v>48</v>
      </c>
      <c r="V154" s="95">
        <f t="shared" si="143"/>
        <v>48</v>
      </c>
      <c r="W154" s="95">
        <f t="shared" si="143"/>
        <v>47</v>
      </c>
      <c r="X154" s="95">
        <f t="shared" si="143"/>
        <v>48</v>
      </c>
      <c r="Y154" s="95">
        <f t="shared" si="143"/>
        <v>48</v>
      </c>
      <c r="AG154" s="93">
        <v>2600</v>
      </c>
      <c r="AH154" s="95">
        <f t="shared" si="99"/>
        <v>80</v>
      </c>
      <c r="AI154" s="95">
        <f t="shared" si="100"/>
        <v>91</v>
      </c>
      <c r="AJ154" s="95">
        <f t="shared" si="101"/>
        <v>100</v>
      </c>
      <c r="AK154" s="95">
        <f t="shared" si="102"/>
        <v>111</v>
      </c>
      <c r="AL154" s="95">
        <f t="shared" si="103"/>
        <v>123</v>
      </c>
      <c r="AM154" s="95">
        <f t="shared" si="104"/>
        <v>133</v>
      </c>
      <c r="AN154" s="95">
        <f t="shared" si="105"/>
        <v>143</v>
      </c>
      <c r="AO154" s="95">
        <f t="shared" si="106"/>
        <v>154</v>
      </c>
      <c r="AP154" s="95">
        <f t="shared" si="107"/>
        <v>165</v>
      </c>
      <c r="AQ154" s="95">
        <f t="shared" si="108"/>
        <v>176</v>
      </c>
      <c r="AR154" s="95">
        <f t="shared" si="109"/>
        <v>186</v>
      </c>
      <c r="AS154" s="95">
        <f t="shared" si="110"/>
        <v>199</v>
      </c>
      <c r="AT154" s="95">
        <f t="shared" si="111"/>
        <v>208</v>
      </c>
      <c r="AU154" s="95">
        <f t="shared" si="112"/>
        <v>221</v>
      </c>
      <c r="AV154" s="95">
        <f t="shared" si="113"/>
        <v>229</v>
      </c>
      <c r="AW154" s="95">
        <f t="shared" si="114"/>
        <v>242</v>
      </c>
      <c r="AX154" s="95">
        <f t="shared" si="115"/>
        <v>250</v>
      </c>
      <c r="AY154" s="95">
        <f t="shared" si="116"/>
        <v>262</v>
      </c>
      <c r="AZ154" s="95">
        <f t="shared" si="117"/>
        <v>275</v>
      </c>
      <c r="BA154" s="95">
        <f t="shared" si="118"/>
        <v>287</v>
      </c>
      <c r="BB154" s="95">
        <f t="shared" si="119"/>
        <v>293</v>
      </c>
      <c r="BC154" s="95">
        <f t="shared" si="120"/>
        <v>312</v>
      </c>
      <c r="BD154" s="95">
        <f t="shared" si="121"/>
        <v>324</v>
      </c>
    </row>
    <row r="155" spans="2:56" ht="15">
      <c r="B155" s="93">
        <v>2700</v>
      </c>
      <c r="C155" s="95">
        <f t="shared" ref="C155:Y155" si="144">ROUND(C62*(1+$E$129),0)</f>
        <v>77</v>
      </c>
      <c r="D155" s="95">
        <f t="shared" si="144"/>
        <v>70</v>
      </c>
      <c r="E155" s="95">
        <f t="shared" si="144"/>
        <v>64</v>
      </c>
      <c r="F155" s="95">
        <f t="shared" si="144"/>
        <v>61</v>
      </c>
      <c r="G155" s="95">
        <f t="shared" si="144"/>
        <v>58</v>
      </c>
      <c r="H155" s="95">
        <f t="shared" si="144"/>
        <v>56</v>
      </c>
      <c r="I155" s="95">
        <f t="shared" si="144"/>
        <v>55</v>
      </c>
      <c r="J155" s="95">
        <f t="shared" si="144"/>
        <v>54</v>
      </c>
      <c r="K155" s="95">
        <f t="shared" si="144"/>
        <v>53</v>
      </c>
      <c r="L155" s="95">
        <f t="shared" si="144"/>
        <v>52</v>
      </c>
      <c r="M155" s="95">
        <f t="shared" si="144"/>
        <v>51</v>
      </c>
      <c r="N155" s="95">
        <f t="shared" si="144"/>
        <v>50</v>
      </c>
      <c r="O155" s="95">
        <f t="shared" si="144"/>
        <v>50</v>
      </c>
      <c r="P155" s="95">
        <f t="shared" si="144"/>
        <v>49</v>
      </c>
      <c r="Q155" s="95">
        <f t="shared" si="144"/>
        <v>49</v>
      </c>
      <c r="R155" s="95">
        <f t="shared" si="144"/>
        <v>48</v>
      </c>
      <c r="S155" s="95">
        <f t="shared" si="144"/>
        <v>48</v>
      </c>
      <c r="T155" s="95">
        <f t="shared" si="144"/>
        <v>48</v>
      </c>
      <c r="U155" s="95">
        <f t="shared" si="144"/>
        <v>48</v>
      </c>
      <c r="V155" s="95">
        <f t="shared" si="144"/>
        <v>47</v>
      </c>
      <c r="W155" s="95">
        <f t="shared" si="144"/>
        <v>47</v>
      </c>
      <c r="X155" s="95">
        <f t="shared" si="144"/>
        <v>48</v>
      </c>
      <c r="Y155" s="95">
        <f t="shared" si="144"/>
        <v>47</v>
      </c>
      <c r="AG155" s="93">
        <v>2700</v>
      </c>
      <c r="AH155" s="95">
        <f t="shared" si="99"/>
        <v>83</v>
      </c>
      <c r="AI155" s="95">
        <f t="shared" si="100"/>
        <v>95</v>
      </c>
      <c r="AJ155" s="95">
        <f t="shared" si="101"/>
        <v>104</v>
      </c>
      <c r="AK155" s="95">
        <f t="shared" si="102"/>
        <v>115</v>
      </c>
      <c r="AL155" s="95">
        <f t="shared" si="103"/>
        <v>125</v>
      </c>
      <c r="AM155" s="95">
        <f t="shared" si="104"/>
        <v>136</v>
      </c>
      <c r="AN155" s="95">
        <f t="shared" si="105"/>
        <v>149</v>
      </c>
      <c r="AO155" s="95">
        <f t="shared" si="106"/>
        <v>160</v>
      </c>
      <c r="AP155" s="95">
        <f t="shared" si="107"/>
        <v>172</v>
      </c>
      <c r="AQ155" s="95">
        <f t="shared" si="108"/>
        <v>183</v>
      </c>
      <c r="AR155" s="95">
        <f t="shared" si="109"/>
        <v>193</v>
      </c>
      <c r="AS155" s="95">
        <f t="shared" si="110"/>
        <v>203</v>
      </c>
      <c r="AT155" s="95">
        <f t="shared" si="111"/>
        <v>216</v>
      </c>
      <c r="AU155" s="95">
        <f t="shared" si="112"/>
        <v>225</v>
      </c>
      <c r="AV155" s="95">
        <f t="shared" si="113"/>
        <v>238</v>
      </c>
      <c r="AW155" s="95">
        <f t="shared" si="114"/>
        <v>246</v>
      </c>
      <c r="AX155" s="95">
        <f t="shared" si="115"/>
        <v>259</v>
      </c>
      <c r="AY155" s="95">
        <f t="shared" si="116"/>
        <v>272</v>
      </c>
      <c r="AZ155" s="95">
        <f t="shared" si="117"/>
        <v>285</v>
      </c>
      <c r="BA155" s="95">
        <f t="shared" si="118"/>
        <v>292</v>
      </c>
      <c r="BB155" s="95">
        <f t="shared" si="119"/>
        <v>305</v>
      </c>
      <c r="BC155" s="95">
        <f t="shared" si="120"/>
        <v>324</v>
      </c>
      <c r="BD155" s="95">
        <f t="shared" si="121"/>
        <v>330</v>
      </c>
    </row>
    <row r="156" spans="2:56" ht="15">
      <c r="B156" s="93">
        <v>2800</v>
      </c>
      <c r="C156" s="95">
        <f t="shared" ref="C156:Y156" si="145">ROUND(C63*(1+$E$129),0)</f>
        <v>76</v>
      </c>
      <c r="D156" s="95">
        <f t="shared" si="145"/>
        <v>69</v>
      </c>
      <c r="E156" s="95">
        <f t="shared" si="145"/>
        <v>63</v>
      </c>
      <c r="F156" s="95">
        <f t="shared" si="145"/>
        <v>60</v>
      </c>
      <c r="G156" s="95">
        <f t="shared" si="145"/>
        <v>58</v>
      </c>
      <c r="H156" s="95">
        <f t="shared" si="145"/>
        <v>56</v>
      </c>
      <c r="I156" s="95">
        <f t="shared" si="145"/>
        <v>54</v>
      </c>
      <c r="J156" s="95">
        <f t="shared" si="145"/>
        <v>53</v>
      </c>
      <c r="K156" s="95">
        <f t="shared" si="145"/>
        <v>52</v>
      </c>
      <c r="L156" s="95">
        <f t="shared" si="145"/>
        <v>51</v>
      </c>
      <c r="M156" s="95">
        <f t="shared" si="145"/>
        <v>50</v>
      </c>
      <c r="N156" s="95">
        <f t="shared" si="145"/>
        <v>50</v>
      </c>
      <c r="O156" s="95">
        <f t="shared" si="145"/>
        <v>49</v>
      </c>
      <c r="P156" s="95">
        <f t="shared" si="145"/>
        <v>49</v>
      </c>
      <c r="Q156" s="95">
        <f t="shared" si="145"/>
        <v>48</v>
      </c>
      <c r="R156" s="95">
        <f t="shared" si="145"/>
        <v>48</v>
      </c>
      <c r="S156" s="95">
        <f t="shared" si="145"/>
        <v>48</v>
      </c>
      <c r="T156" s="95">
        <f t="shared" si="145"/>
        <v>47</v>
      </c>
      <c r="U156" s="95">
        <f t="shared" si="145"/>
        <v>47</v>
      </c>
      <c r="V156" s="95">
        <f t="shared" si="145"/>
        <v>47</v>
      </c>
      <c r="W156" s="95">
        <f t="shared" si="145"/>
        <v>47</v>
      </c>
      <c r="X156" s="95">
        <f t="shared" si="145"/>
        <v>47</v>
      </c>
      <c r="Y156" s="95">
        <f t="shared" si="145"/>
        <v>47</v>
      </c>
      <c r="AG156" s="93">
        <v>2800</v>
      </c>
      <c r="AH156" s="95">
        <f t="shared" si="99"/>
        <v>85</v>
      </c>
      <c r="AI156" s="95">
        <f t="shared" si="100"/>
        <v>97</v>
      </c>
      <c r="AJ156" s="95">
        <f t="shared" si="101"/>
        <v>106</v>
      </c>
      <c r="AK156" s="95">
        <f t="shared" si="102"/>
        <v>118</v>
      </c>
      <c r="AL156" s="95">
        <f t="shared" si="103"/>
        <v>130</v>
      </c>
      <c r="AM156" s="95">
        <f t="shared" si="104"/>
        <v>141</v>
      </c>
      <c r="AN156" s="95">
        <f t="shared" si="105"/>
        <v>151</v>
      </c>
      <c r="AO156" s="95">
        <f t="shared" si="106"/>
        <v>163</v>
      </c>
      <c r="AP156" s="95">
        <f t="shared" si="107"/>
        <v>175</v>
      </c>
      <c r="AQ156" s="95">
        <f t="shared" si="108"/>
        <v>186</v>
      </c>
      <c r="AR156" s="95">
        <f t="shared" si="109"/>
        <v>196</v>
      </c>
      <c r="AS156" s="95">
        <f t="shared" si="110"/>
        <v>210</v>
      </c>
      <c r="AT156" s="95">
        <f t="shared" si="111"/>
        <v>220</v>
      </c>
      <c r="AU156" s="95">
        <f t="shared" si="112"/>
        <v>233</v>
      </c>
      <c r="AV156" s="95">
        <f t="shared" si="113"/>
        <v>242</v>
      </c>
      <c r="AW156" s="95">
        <f t="shared" si="114"/>
        <v>255</v>
      </c>
      <c r="AX156" s="95">
        <f t="shared" si="115"/>
        <v>269</v>
      </c>
      <c r="AY156" s="95">
        <f t="shared" si="116"/>
        <v>276</v>
      </c>
      <c r="AZ156" s="95">
        <f t="shared" si="117"/>
        <v>290</v>
      </c>
      <c r="BA156" s="95">
        <f t="shared" si="118"/>
        <v>303</v>
      </c>
      <c r="BB156" s="95">
        <f t="shared" si="119"/>
        <v>316</v>
      </c>
      <c r="BC156" s="95">
        <f t="shared" si="120"/>
        <v>329</v>
      </c>
      <c r="BD156" s="95">
        <f t="shared" si="121"/>
        <v>342</v>
      </c>
    </row>
    <row r="157" spans="2:56" ht="15">
      <c r="B157" s="93">
        <v>2900</v>
      </c>
      <c r="C157" s="95">
        <f t="shared" ref="C157:Y157" si="146">ROUND(C64*(1+$E$129),0)</f>
        <v>75</v>
      </c>
      <c r="D157" s="95">
        <f t="shared" si="146"/>
        <v>68</v>
      </c>
      <c r="E157" s="95">
        <f t="shared" si="146"/>
        <v>63</v>
      </c>
      <c r="F157" s="95">
        <f t="shared" si="146"/>
        <v>60</v>
      </c>
      <c r="G157" s="95">
        <f t="shared" si="146"/>
        <v>57</v>
      </c>
      <c r="H157" s="95">
        <f t="shared" si="146"/>
        <v>55</v>
      </c>
      <c r="I157" s="95">
        <f t="shared" si="146"/>
        <v>54</v>
      </c>
      <c r="J157" s="95">
        <f t="shared" si="146"/>
        <v>53</v>
      </c>
      <c r="K157" s="95">
        <f t="shared" si="146"/>
        <v>52</v>
      </c>
      <c r="L157" s="95">
        <f t="shared" si="146"/>
        <v>51</v>
      </c>
      <c r="M157" s="95">
        <f t="shared" si="146"/>
        <v>50</v>
      </c>
      <c r="N157" s="95">
        <f t="shared" si="146"/>
        <v>49</v>
      </c>
      <c r="O157" s="95">
        <f t="shared" si="146"/>
        <v>49</v>
      </c>
      <c r="P157" s="95">
        <f t="shared" si="146"/>
        <v>49</v>
      </c>
      <c r="Q157" s="95">
        <f t="shared" si="146"/>
        <v>48</v>
      </c>
      <c r="R157" s="95">
        <f t="shared" si="146"/>
        <v>48</v>
      </c>
      <c r="S157" s="95">
        <f t="shared" si="146"/>
        <v>47</v>
      </c>
      <c r="T157" s="95">
        <f t="shared" si="146"/>
        <v>47</v>
      </c>
      <c r="U157" s="95">
        <f t="shared" si="146"/>
        <v>47</v>
      </c>
      <c r="V157" s="95">
        <f t="shared" si="146"/>
        <v>47</v>
      </c>
      <c r="W157" s="95">
        <f t="shared" si="146"/>
        <v>50</v>
      </c>
      <c r="X157" s="95">
        <f t="shared" si="146"/>
        <v>49</v>
      </c>
      <c r="Y157" s="95">
        <f t="shared" si="146"/>
        <v>49</v>
      </c>
      <c r="AG157" s="93">
        <v>2900</v>
      </c>
      <c r="AH157" s="95">
        <f t="shared" si="99"/>
        <v>87</v>
      </c>
      <c r="AI157" s="95">
        <f t="shared" si="100"/>
        <v>99</v>
      </c>
      <c r="AJ157" s="95">
        <f t="shared" si="101"/>
        <v>110</v>
      </c>
      <c r="AK157" s="95">
        <f t="shared" si="102"/>
        <v>122</v>
      </c>
      <c r="AL157" s="95">
        <f t="shared" si="103"/>
        <v>132</v>
      </c>
      <c r="AM157" s="95">
        <f t="shared" si="104"/>
        <v>144</v>
      </c>
      <c r="AN157" s="95">
        <f t="shared" si="105"/>
        <v>157</v>
      </c>
      <c r="AO157" s="95">
        <f t="shared" si="106"/>
        <v>169</v>
      </c>
      <c r="AP157" s="95">
        <f t="shared" si="107"/>
        <v>181</v>
      </c>
      <c r="AQ157" s="95">
        <f t="shared" si="108"/>
        <v>192</v>
      </c>
      <c r="AR157" s="95">
        <f t="shared" si="109"/>
        <v>203</v>
      </c>
      <c r="AS157" s="95">
        <f t="shared" si="110"/>
        <v>213</v>
      </c>
      <c r="AT157" s="95">
        <f t="shared" si="111"/>
        <v>227</v>
      </c>
      <c r="AU157" s="95">
        <f t="shared" si="112"/>
        <v>242</v>
      </c>
      <c r="AV157" s="95">
        <f t="shared" si="113"/>
        <v>251</v>
      </c>
      <c r="AW157" s="95">
        <f t="shared" si="114"/>
        <v>264</v>
      </c>
      <c r="AX157" s="95">
        <f t="shared" si="115"/>
        <v>273</v>
      </c>
      <c r="AY157" s="95">
        <f t="shared" si="116"/>
        <v>286</v>
      </c>
      <c r="AZ157" s="95">
        <f t="shared" si="117"/>
        <v>300</v>
      </c>
      <c r="BA157" s="95">
        <f t="shared" si="118"/>
        <v>313</v>
      </c>
      <c r="BB157" s="95">
        <f t="shared" si="119"/>
        <v>348</v>
      </c>
      <c r="BC157" s="95">
        <f t="shared" si="120"/>
        <v>355</v>
      </c>
      <c r="BD157" s="95">
        <f t="shared" si="121"/>
        <v>369</v>
      </c>
    </row>
    <row r="158" spans="2:56" ht="15">
      <c r="B158" s="93">
        <v>3000</v>
      </c>
      <c r="C158" s="95">
        <f t="shared" ref="C158:Y158" si="147">ROUND(C65*(1+$E$129),0)</f>
        <v>74</v>
      </c>
      <c r="D158" s="95">
        <f t="shared" si="147"/>
        <v>68</v>
      </c>
      <c r="E158" s="95">
        <f t="shared" si="147"/>
        <v>62</v>
      </c>
      <c r="F158" s="95">
        <f t="shared" si="147"/>
        <v>59</v>
      </c>
      <c r="G158" s="95">
        <f t="shared" si="147"/>
        <v>57</v>
      </c>
      <c r="H158" s="95">
        <f t="shared" si="147"/>
        <v>55</v>
      </c>
      <c r="I158" s="95">
        <f t="shared" si="147"/>
        <v>53</v>
      </c>
      <c r="J158" s="95">
        <f t="shared" si="147"/>
        <v>52</v>
      </c>
      <c r="K158" s="95">
        <f t="shared" si="147"/>
        <v>51</v>
      </c>
      <c r="L158" s="95">
        <f t="shared" si="147"/>
        <v>50</v>
      </c>
      <c r="M158" s="95">
        <f t="shared" si="147"/>
        <v>50</v>
      </c>
      <c r="N158" s="95">
        <f t="shared" si="147"/>
        <v>49</v>
      </c>
      <c r="O158" s="95">
        <f t="shared" si="147"/>
        <v>48</v>
      </c>
      <c r="P158" s="95">
        <f t="shared" si="147"/>
        <v>48</v>
      </c>
      <c r="Q158" s="95">
        <f t="shared" si="147"/>
        <v>48</v>
      </c>
      <c r="R158" s="95">
        <f t="shared" si="147"/>
        <v>47</v>
      </c>
      <c r="S158" s="95">
        <f t="shared" si="147"/>
        <v>47</v>
      </c>
      <c r="T158" s="95">
        <f t="shared" si="147"/>
        <v>47</v>
      </c>
      <c r="U158" s="95">
        <f t="shared" si="147"/>
        <v>46</v>
      </c>
      <c r="V158" s="95">
        <f t="shared" si="147"/>
        <v>46</v>
      </c>
      <c r="W158" s="95">
        <f t="shared" si="147"/>
        <v>49</v>
      </c>
      <c r="X158" s="95">
        <f t="shared" si="147"/>
        <v>49</v>
      </c>
      <c r="Y158" s="95">
        <f t="shared" si="147"/>
        <v>49</v>
      </c>
      <c r="AG158" s="93">
        <v>3000</v>
      </c>
      <c r="AH158" s="95">
        <f t="shared" si="99"/>
        <v>89</v>
      </c>
      <c r="AI158" s="95">
        <f t="shared" si="100"/>
        <v>102</v>
      </c>
      <c r="AJ158" s="95">
        <f t="shared" si="101"/>
        <v>112</v>
      </c>
      <c r="AK158" s="95">
        <f t="shared" si="102"/>
        <v>124</v>
      </c>
      <c r="AL158" s="95">
        <f t="shared" si="103"/>
        <v>137</v>
      </c>
      <c r="AM158" s="95">
        <f t="shared" si="104"/>
        <v>149</v>
      </c>
      <c r="AN158" s="95">
        <f t="shared" si="105"/>
        <v>159</v>
      </c>
      <c r="AO158" s="95">
        <f t="shared" si="106"/>
        <v>172</v>
      </c>
      <c r="AP158" s="95">
        <f t="shared" si="107"/>
        <v>184</v>
      </c>
      <c r="AQ158" s="95">
        <f t="shared" si="108"/>
        <v>195</v>
      </c>
      <c r="AR158" s="95">
        <f t="shared" si="109"/>
        <v>210</v>
      </c>
      <c r="AS158" s="95">
        <f t="shared" si="110"/>
        <v>221</v>
      </c>
      <c r="AT158" s="95">
        <f t="shared" si="111"/>
        <v>230</v>
      </c>
      <c r="AU158" s="95">
        <f t="shared" si="112"/>
        <v>245</v>
      </c>
      <c r="AV158" s="95">
        <f t="shared" si="113"/>
        <v>259</v>
      </c>
      <c r="AW158" s="95">
        <f t="shared" si="114"/>
        <v>268</v>
      </c>
      <c r="AX158" s="95">
        <f t="shared" si="115"/>
        <v>282</v>
      </c>
      <c r="AY158" s="95">
        <f t="shared" si="116"/>
        <v>296</v>
      </c>
      <c r="AZ158" s="95">
        <f t="shared" si="117"/>
        <v>304</v>
      </c>
      <c r="BA158" s="95">
        <f t="shared" si="118"/>
        <v>317</v>
      </c>
      <c r="BB158" s="95">
        <f t="shared" si="119"/>
        <v>353</v>
      </c>
      <c r="BC158" s="95">
        <f t="shared" si="120"/>
        <v>368</v>
      </c>
      <c r="BD158" s="95">
        <f t="shared" si="121"/>
        <v>382</v>
      </c>
    </row>
    <row r="160" spans="2:56" ht="15.75">
      <c r="B160" s="91" t="s">
        <v>34</v>
      </c>
      <c r="C160" s="92"/>
      <c r="E160" s="94">
        <v>0.16</v>
      </c>
    </row>
    <row r="162" spans="2:68" ht="15">
      <c r="B162" t="s">
        <v>0</v>
      </c>
      <c r="C162" s="93">
        <v>400</v>
      </c>
      <c r="D162" s="93">
        <v>500</v>
      </c>
      <c r="E162" s="93">
        <v>600</v>
      </c>
      <c r="F162" s="93">
        <v>700</v>
      </c>
      <c r="G162" s="93">
        <v>800</v>
      </c>
      <c r="H162" s="93">
        <v>900</v>
      </c>
      <c r="I162" s="93">
        <v>1000</v>
      </c>
      <c r="J162" s="93">
        <v>1100</v>
      </c>
      <c r="K162" s="93">
        <v>1200</v>
      </c>
      <c r="L162" s="93">
        <v>1300</v>
      </c>
      <c r="M162" s="93">
        <v>1400</v>
      </c>
      <c r="N162" s="93">
        <v>1500</v>
      </c>
      <c r="O162" s="93">
        <v>1600</v>
      </c>
      <c r="P162" s="93">
        <v>1700</v>
      </c>
      <c r="Q162" s="93">
        <f>CHOOSE($AF$11,1800,1800,1800,1800,1800,1800,1800,"")</f>
        <v>1800</v>
      </c>
      <c r="R162" s="93">
        <f>CHOOSE($AF$11,1900,1900,1900,1900,1900,1900,"","")</f>
        <v>1900</v>
      </c>
      <c r="S162" s="93">
        <f>CHOOSE($AF$11,2000,2000,2000,2000,2000,2000,"","")</f>
        <v>2000</v>
      </c>
      <c r="T162" s="93">
        <f>CHOOSE($AF$11,2100,2100,2100,2100,2100,"","","")</f>
        <v>2100</v>
      </c>
      <c r="U162" s="93">
        <f>CHOOSE($AF$11,2200,2200,2200,2200,"","","","")</f>
        <v>2200</v>
      </c>
      <c r="V162" s="93">
        <f>CHOOSE($AF$11,2300,2300,2300,2300,"","","","")</f>
        <v>2300</v>
      </c>
      <c r="W162" s="93">
        <f>CHOOSE($AF$11,2400,2400,2400,"","","","","")</f>
        <v>2400</v>
      </c>
      <c r="X162" s="93">
        <f>CHOOSE($AF$11,2500,2500,"","","","","","")</f>
        <v>2500</v>
      </c>
      <c r="Y162" s="93">
        <f>CHOOSE($AF$11,2600,2600,"","","","","","")</f>
        <v>2600</v>
      </c>
      <c r="Z162" s="93">
        <f>CHOOSE($AF$11,2700,2700,"","","","","","")</f>
        <v>2700</v>
      </c>
      <c r="AA162" s="93">
        <f>CHOOSE($AF$11,2800,"","","","","","","")</f>
        <v>2800</v>
      </c>
      <c r="AB162" s="93">
        <f>CHOOSE($AF$11,2900,"","","","","","","")</f>
        <v>2900</v>
      </c>
      <c r="AC162" s="93">
        <f>CHOOSE($AF$11,3000,"","","","","","","")</f>
        <v>3000</v>
      </c>
      <c r="AD162" s="93">
        <f>CHOOSE($AF$11,3100,"","","","","","","")</f>
        <v>3100</v>
      </c>
      <c r="AE162" s="93">
        <f>CHOOSE($AF$11,3200,"","","","","","","")</f>
        <v>3200</v>
      </c>
      <c r="AM162" t="s">
        <v>0</v>
      </c>
      <c r="AN162" s="93">
        <f>C162</f>
        <v>400</v>
      </c>
      <c r="AO162" s="93">
        <f t="shared" ref="AO162:BM162" si="148">D162</f>
        <v>500</v>
      </c>
      <c r="AP162" s="93">
        <f t="shared" si="148"/>
        <v>600</v>
      </c>
      <c r="AQ162" s="93">
        <f t="shared" si="148"/>
        <v>700</v>
      </c>
      <c r="AR162" s="93">
        <f t="shared" si="148"/>
        <v>800</v>
      </c>
      <c r="AS162" s="93">
        <f t="shared" si="148"/>
        <v>900</v>
      </c>
      <c r="AT162" s="93">
        <f t="shared" si="148"/>
        <v>1000</v>
      </c>
      <c r="AU162" s="93">
        <f t="shared" si="148"/>
        <v>1100</v>
      </c>
      <c r="AV162" s="93">
        <f t="shared" si="148"/>
        <v>1200</v>
      </c>
      <c r="AW162" s="93">
        <f t="shared" si="148"/>
        <v>1300</v>
      </c>
      <c r="AX162" s="93">
        <f t="shared" si="148"/>
        <v>1400</v>
      </c>
      <c r="AY162" s="93">
        <f t="shared" si="148"/>
        <v>1500</v>
      </c>
      <c r="AZ162" s="93">
        <f t="shared" si="148"/>
        <v>1600</v>
      </c>
      <c r="BA162" s="93">
        <f t="shared" si="148"/>
        <v>1700</v>
      </c>
      <c r="BB162" s="93">
        <f t="shared" si="148"/>
        <v>1800</v>
      </c>
      <c r="BC162" s="93">
        <f t="shared" si="148"/>
        <v>1900</v>
      </c>
      <c r="BD162" s="93">
        <f t="shared" si="148"/>
        <v>2000</v>
      </c>
      <c r="BE162" s="93">
        <f t="shared" si="148"/>
        <v>2100</v>
      </c>
      <c r="BF162" s="93">
        <f t="shared" si="148"/>
        <v>2200</v>
      </c>
      <c r="BG162" s="93">
        <f t="shared" si="148"/>
        <v>2300</v>
      </c>
      <c r="BH162" s="93">
        <f t="shared" si="148"/>
        <v>2400</v>
      </c>
      <c r="BI162" s="93">
        <f t="shared" si="148"/>
        <v>2500</v>
      </c>
      <c r="BJ162" s="93">
        <f t="shared" si="148"/>
        <v>2600</v>
      </c>
      <c r="BK162" s="93">
        <f t="shared" si="148"/>
        <v>2700</v>
      </c>
      <c r="BL162" s="93">
        <f t="shared" si="148"/>
        <v>2800</v>
      </c>
      <c r="BM162" s="93">
        <f t="shared" si="148"/>
        <v>2900</v>
      </c>
      <c r="BN162" s="93">
        <f>AC162</f>
        <v>3000</v>
      </c>
      <c r="BO162" s="93">
        <f>AD162</f>
        <v>3100</v>
      </c>
      <c r="BP162" s="93">
        <f>AE162</f>
        <v>3200</v>
      </c>
    </row>
    <row r="163" spans="2:68" ht="15">
      <c r="B163" s="93">
        <v>400</v>
      </c>
      <c r="C163" s="95">
        <f>IF(C162="","",ROUND(C39*(1+$E$160),0))</f>
        <v>190</v>
      </c>
      <c r="D163" s="95">
        <f t="shared" ref="D163:AE163" si="149">IF(D162="","",ROUND(D39*(1+$E$160),0))</f>
        <v>171</v>
      </c>
      <c r="E163" s="95">
        <f t="shared" si="149"/>
        <v>158</v>
      </c>
      <c r="F163" s="95">
        <f t="shared" si="149"/>
        <v>150</v>
      </c>
      <c r="G163" s="95">
        <f t="shared" si="149"/>
        <v>143</v>
      </c>
      <c r="H163" s="95">
        <f t="shared" si="149"/>
        <v>137</v>
      </c>
      <c r="I163" s="95">
        <f t="shared" si="149"/>
        <v>133</v>
      </c>
      <c r="J163" s="95">
        <f t="shared" si="149"/>
        <v>130</v>
      </c>
      <c r="K163" s="95">
        <f t="shared" si="149"/>
        <v>128</v>
      </c>
      <c r="L163" s="95">
        <f t="shared" si="149"/>
        <v>125</v>
      </c>
      <c r="M163" s="95">
        <f t="shared" si="149"/>
        <v>123</v>
      </c>
      <c r="N163" s="95">
        <f t="shared" si="149"/>
        <v>122</v>
      </c>
      <c r="O163" s="95">
        <f t="shared" si="149"/>
        <v>122</v>
      </c>
      <c r="P163" s="95">
        <f t="shared" si="149"/>
        <v>119</v>
      </c>
      <c r="Q163" s="95">
        <f t="shared" si="149"/>
        <v>118</v>
      </c>
      <c r="R163" s="95">
        <f t="shared" si="149"/>
        <v>117</v>
      </c>
      <c r="S163" s="95">
        <f t="shared" si="149"/>
        <v>116</v>
      </c>
      <c r="T163" s="95">
        <f t="shared" si="149"/>
        <v>116</v>
      </c>
      <c r="U163" s="95">
        <f t="shared" si="149"/>
        <v>115</v>
      </c>
      <c r="V163" s="95">
        <f t="shared" si="149"/>
        <v>115</v>
      </c>
      <c r="W163" s="95">
        <f t="shared" si="149"/>
        <v>114</v>
      </c>
      <c r="X163" s="95">
        <f t="shared" si="149"/>
        <v>114</v>
      </c>
      <c r="Y163" s="95">
        <f t="shared" si="149"/>
        <v>113</v>
      </c>
      <c r="Z163" s="95">
        <f t="shared" si="149"/>
        <v>113</v>
      </c>
      <c r="AA163" s="95">
        <f t="shared" si="149"/>
        <v>111</v>
      </c>
      <c r="AB163" s="95">
        <f t="shared" si="149"/>
        <v>111</v>
      </c>
      <c r="AC163" s="95">
        <f t="shared" si="149"/>
        <v>111</v>
      </c>
      <c r="AD163" s="95">
        <f t="shared" si="149"/>
        <v>111</v>
      </c>
      <c r="AE163" s="95">
        <f t="shared" si="149"/>
        <v>110</v>
      </c>
      <c r="AM163" s="93">
        <v>400</v>
      </c>
      <c r="AN163" s="95">
        <f t="shared" ref="AN163:AN189" si="150">IF(AN162="","",ROUND(C163*(C$162*$B163/1000000),0))</f>
        <v>30</v>
      </c>
      <c r="AO163" s="95">
        <f t="shared" ref="AO163:AO189" si="151">IF(AO162="","",ROUND(D163*(D$162*$B163/1000000),0))</f>
        <v>34</v>
      </c>
      <c r="AP163" s="95">
        <f t="shared" ref="AP163:AP189" si="152">IF(AP162="","",ROUND(E163*(E$162*$B163/1000000),0))</f>
        <v>38</v>
      </c>
      <c r="AQ163" s="95">
        <f t="shared" ref="AQ163:AQ189" si="153">IF(AQ162="","",ROUND(F163*(F$162*$B163/1000000),0))</f>
        <v>42</v>
      </c>
      <c r="AR163" s="95">
        <f t="shared" ref="AR163:AR189" si="154">IF(AR162="","",ROUND(G163*(G$162*$B163/1000000),0))</f>
        <v>46</v>
      </c>
      <c r="AS163" s="95">
        <f t="shared" ref="AS163:AS189" si="155">IF(AS162="","",ROUND(H163*(H$162*$B163/1000000),0))</f>
        <v>49</v>
      </c>
      <c r="AT163" s="95">
        <f t="shared" ref="AT163:AT189" si="156">IF(AT162="","",ROUND(I163*(I$162*$B163/1000000),0))</f>
        <v>53</v>
      </c>
      <c r="AU163" s="95">
        <f t="shared" ref="AU163:AU189" si="157">IF(AU162="","",ROUND(J163*(J$162*$B163/1000000),0))</f>
        <v>57</v>
      </c>
      <c r="AV163" s="95">
        <f t="shared" ref="AV163:AV189" si="158">IF(AV162="","",ROUND(K163*(K$162*$B163/1000000),0))</f>
        <v>61</v>
      </c>
      <c r="AW163" s="95">
        <f t="shared" ref="AW163:AW189" si="159">IF(AW162="","",ROUND(L163*(L$162*$B163/1000000),0))</f>
        <v>65</v>
      </c>
      <c r="AX163" s="95">
        <f t="shared" ref="AX163:AX189" si="160">IF(AX162="","",ROUND(M163*(M$162*$B163/1000000),0))</f>
        <v>69</v>
      </c>
      <c r="AY163" s="95">
        <f t="shared" ref="AY163:AY189" si="161">IF(AY162="","",ROUND(N163*(N$162*$B163/1000000),0))</f>
        <v>73</v>
      </c>
      <c r="AZ163" s="95">
        <f t="shared" ref="AZ163:AZ189" si="162">IF(AZ162="","",ROUND(O163*(O$162*$B163/1000000),0))</f>
        <v>78</v>
      </c>
      <c r="BA163" s="95">
        <f t="shared" ref="BA163:BA189" si="163">IF(BA162="","",ROUND(P163*(P$162*$B163/1000000),0))</f>
        <v>81</v>
      </c>
      <c r="BB163" s="95">
        <f t="shared" ref="BB163:BB189" si="164">IF(BB162="","",ROUND(Q163*(Q$162*$B163/1000000),0))</f>
        <v>85</v>
      </c>
      <c r="BC163" s="95">
        <f t="shared" ref="BC163:BC189" si="165">IF(BC162="","",ROUND(R163*(R$162*$B163/1000000),0))</f>
        <v>89</v>
      </c>
      <c r="BD163" s="95">
        <f t="shared" ref="BD163:BD189" si="166">IF(BD162="","",ROUND(S163*(S$162*$B163/1000000),0))</f>
        <v>93</v>
      </c>
      <c r="BE163" s="95">
        <f t="shared" ref="BE163:BE189" si="167">IF(BE162="","",ROUND(T163*(T$162*$B163/1000000),0))</f>
        <v>97</v>
      </c>
      <c r="BF163" s="95">
        <f t="shared" ref="BF163:BF189" si="168">IF(BF162="","",ROUND(U163*(U$162*$B163/1000000),0))</f>
        <v>101</v>
      </c>
      <c r="BG163" s="95">
        <f t="shared" ref="BG163:BG189" si="169">IF(BG162="","",ROUND(V163*(V$162*$B163/1000000),0))</f>
        <v>106</v>
      </c>
      <c r="BH163" s="95">
        <f t="shared" ref="BH163:BH189" si="170">IF(BH162="","",ROUND(W163*(W$162*$B163/1000000),0))</f>
        <v>109</v>
      </c>
      <c r="BI163" s="95">
        <f t="shared" ref="BI163:BI189" si="171">IF(BI162="","",ROUND(X163*(X$162*$B163/1000000),0))</f>
        <v>114</v>
      </c>
      <c r="BJ163" s="95">
        <f t="shared" ref="BJ163:BJ189" si="172">IF(BJ162="","",ROUND(Y163*(Y$162*$B163/1000000),0))</f>
        <v>118</v>
      </c>
      <c r="BK163" s="95">
        <f t="shared" ref="BK163:BK189" si="173">IF(BK162="","",ROUND(Z163*(Z$162*$B163/1000000),0))</f>
        <v>122</v>
      </c>
      <c r="BL163" s="95">
        <f t="shared" ref="BL163:BL189" si="174">IF(BL162="","",ROUND(AA163*(AA$162*$B163/1000000),0))</f>
        <v>124</v>
      </c>
      <c r="BM163" s="95">
        <f t="shared" ref="BM163:BM189" si="175">IF(BM162="","",ROUND(AB163*(AB$162*$B163/1000000),0))</f>
        <v>129</v>
      </c>
      <c r="BN163" s="95">
        <f t="shared" ref="BN163:BN189" si="176">IF(BN162="","",ROUND(AC163*(AC$162*$B163/1000000),0))</f>
        <v>133</v>
      </c>
      <c r="BO163" s="95">
        <f t="shared" ref="BO163:BO189" si="177">IF(BO162="","",ROUND(AD163*(AD$162*$B163/1000000),0))</f>
        <v>138</v>
      </c>
      <c r="BP163" s="95">
        <f t="shared" ref="BP163:BP189" si="178">IF(BP162="","",ROUND(AE163*(AE$162*$B163/1000000),0))</f>
        <v>141</v>
      </c>
    </row>
    <row r="164" spans="2:68" ht="15">
      <c r="B164" s="93">
        <v>500</v>
      </c>
      <c r="C164" s="95">
        <f t="shared" ref="C164:C189" si="179">IF(C163="","",ROUND(C40*(1+$E$160),0))</f>
        <v>164</v>
      </c>
      <c r="D164" s="95">
        <f t="shared" ref="D164:D189" si="180">IF(D163="","",ROUND(D40*(1+$E$160),0))</f>
        <v>146</v>
      </c>
      <c r="E164" s="95">
        <f t="shared" ref="E164:E189" si="181">IF(E163="","",ROUND(E40*(1+$E$160),0))</f>
        <v>136</v>
      </c>
      <c r="F164" s="95">
        <f t="shared" ref="F164:F189" si="182">IF(F163="","",ROUND(F40*(1+$E$160),0))</f>
        <v>128</v>
      </c>
      <c r="G164" s="95">
        <f t="shared" ref="G164:G189" si="183">IF(G163="","",ROUND(G40*(1+$E$160),0))</f>
        <v>122</v>
      </c>
      <c r="H164" s="95">
        <f t="shared" ref="H164:H189" si="184">IF(H163="","",ROUND(H40*(1+$E$160),0))</f>
        <v>117</v>
      </c>
      <c r="I164" s="95">
        <f t="shared" ref="I164:I189" si="185">IF(I163="","",ROUND(I40*(1+$E$160),0))</f>
        <v>114</v>
      </c>
      <c r="J164" s="95">
        <f t="shared" ref="J164:J189" si="186">IF(J163="","",ROUND(J40*(1+$E$160),0))</f>
        <v>111</v>
      </c>
      <c r="K164" s="95">
        <f t="shared" ref="K164:K189" si="187">IF(K163="","",ROUND(K40*(1+$E$160),0))</f>
        <v>110</v>
      </c>
      <c r="L164" s="95">
        <f t="shared" ref="L164:L189" si="188">IF(L163="","",ROUND(L40*(1+$E$160),0))</f>
        <v>108</v>
      </c>
      <c r="M164" s="95">
        <f t="shared" ref="M164:M189" si="189">IF(M163="","",ROUND(M40*(1+$E$160),0))</f>
        <v>106</v>
      </c>
      <c r="N164" s="95">
        <f t="shared" ref="N164:N189" si="190">IF(N163="","",ROUND(N40*(1+$E$160),0))</f>
        <v>104</v>
      </c>
      <c r="O164" s="95">
        <f t="shared" ref="O164:O189" si="191">IF(O163="","",ROUND(O40*(1+$E$160),0))</f>
        <v>104</v>
      </c>
      <c r="P164" s="95">
        <f t="shared" ref="P164:P189" si="192">IF(P163="","",ROUND(P40*(1+$E$160),0))</f>
        <v>102</v>
      </c>
      <c r="Q164" s="95">
        <f t="shared" ref="Q164:Q189" si="193">IF(Q163="","",ROUND(Q40*(1+$E$160),0))</f>
        <v>101</v>
      </c>
      <c r="R164" s="95">
        <f t="shared" ref="R164:R189" si="194">IF(R163="","",ROUND(R40*(1+$E$160),0))</f>
        <v>101</v>
      </c>
      <c r="S164" s="95">
        <f t="shared" ref="S164:S189" si="195">IF(S163="","",ROUND(S40*(1+$E$160),0))</f>
        <v>100</v>
      </c>
      <c r="T164" s="95">
        <f t="shared" ref="T164:T189" si="196">IF(T163="","",ROUND(T40*(1+$E$160),0))</f>
        <v>100</v>
      </c>
      <c r="U164" s="95">
        <f t="shared" ref="U164:U189" si="197">IF(U163="","",ROUND(U40*(1+$E$160),0))</f>
        <v>99</v>
      </c>
      <c r="V164" s="95">
        <f t="shared" ref="V164:V189" si="198">IF(V163="","",ROUND(V40*(1+$E$160),0))</f>
        <v>97</v>
      </c>
      <c r="W164" s="95">
        <f t="shared" ref="W164:W189" si="199">IF(W163="","",ROUND(W40*(1+$E$160),0))</f>
        <v>97</v>
      </c>
      <c r="X164" s="95">
        <f t="shared" ref="X164:X189" si="200">IF(X163="","",ROUND(X40*(1+$E$160),0))</f>
        <v>97</v>
      </c>
      <c r="Y164" s="95">
        <f t="shared" ref="Y164:Y189" si="201">IF(Y163="","",ROUND(Y40*(1+$E$160),0))</f>
        <v>96</v>
      </c>
      <c r="Z164" s="95">
        <f t="shared" ref="Z164:Z189" si="202">IF(Z163="","",ROUND(Z40*(1+$E$160),0))</f>
        <v>96</v>
      </c>
      <c r="AA164" s="95">
        <f t="shared" ref="AA164:AA189" si="203">IF(AA163="","",ROUND(AA40*(1+$E$160),0))</f>
        <v>95</v>
      </c>
      <c r="AB164" s="95">
        <f t="shared" ref="AB164:AB189" si="204">IF(AB163="","",ROUND(AB40*(1+$E$160),0))</f>
        <v>95</v>
      </c>
      <c r="AC164" s="95">
        <f t="shared" ref="AC164:AC189" si="205">IF(AC163="","",ROUND(AC40*(1+$E$160),0))</f>
        <v>95</v>
      </c>
      <c r="AD164" s="95">
        <f t="shared" ref="AD164:AD189" si="206">IF(AD163="","",ROUND(AD40*(1+$E$160),0))</f>
        <v>95</v>
      </c>
      <c r="AE164" s="95">
        <f t="shared" ref="AE164:AE189" si="207">IF(AE163="","",ROUND(AE40*(1+$E$160),0))</f>
        <v>94</v>
      </c>
      <c r="AM164" s="93">
        <v>500</v>
      </c>
      <c r="AN164" s="95">
        <f t="shared" si="150"/>
        <v>33</v>
      </c>
      <c r="AO164" s="95">
        <f t="shared" si="151"/>
        <v>37</v>
      </c>
      <c r="AP164" s="95">
        <f t="shared" si="152"/>
        <v>41</v>
      </c>
      <c r="AQ164" s="95">
        <f t="shared" si="153"/>
        <v>45</v>
      </c>
      <c r="AR164" s="95">
        <f t="shared" si="154"/>
        <v>49</v>
      </c>
      <c r="AS164" s="95">
        <f t="shared" si="155"/>
        <v>53</v>
      </c>
      <c r="AT164" s="95">
        <f t="shared" si="156"/>
        <v>57</v>
      </c>
      <c r="AU164" s="95">
        <f t="shared" si="157"/>
        <v>61</v>
      </c>
      <c r="AV164" s="95">
        <f t="shared" si="158"/>
        <v>66</v>
      </c>
      <c r="AW164" s="95">
        <f t="shared" si="159"/>
        <v>70</v>
      </c>
      <c r="AX164" s="95">
        <f t="shared" si="160"/>
        <v>74</v>
      </c>
      <c r="AY164" s="95">
        <f t="shared" si="161"/>
        <v>78</v>
      </c>
      <c r="AZ164" s="95">
        <f t="shared" si="162"/>
        <v>83</v>
      </c>
      <c r="BA164" s="95">
        <f t="shared" si="163"/>
        <v>87</v>
      </c>
      <c r="BB164" s="95">
        <f t="shared" si="164"/>
        <v>91</v>
      </c>
      <c r="BC164" s="95">
        <f t="shared" si="165"/>
        <v>96</v>
      </c>
      <c r="BD164" s="95">
        <f t="shared" si="166"/>
        <v>100</v>
      </c>
      <c r="BE164" s="95">
        <f t="shared" si="167"/>
        <v>105</v>
      </c>
      <c r="BF164" s="95">
        <f t="shared" si="168"/>
        <v>109</v>
      </c>
      <c r="BG164" s="95">
        <f t="shared" si="169"/>
        <v>112</v>
      </c>
      <c r="BH164" s="95">
        <f t="shared" si="170"/>
        <v>116</v>
      </c>
      <c r="BI164" s="95">
        <f t="shared" si="171"/>
        <v>121</v>
      </c>
      <c r="BJ164" s="95">
        <f t="shared" si="172"/>
        <v>125</v>
      </c>
      <c r="BK164" s="95">
        <f t="shared" si="173"/>
        <v>130</v>
      </c>
      <c r="BL164" s="95">
        <f t="shared" si="174"/>
        <v>133</v>
      </c>
      <c r="BM164" s="95">
        <f t="shared" si="175"/>
        <v>138</v>
      </c>
      <c r="BN164" s="95">
        <f t="shared" si="176"/>
        <v>143</v>
      </c>
      <c r="BO164" s="95">
        <f t="shared" si="177"/>
        <v>147</v>
      </c>
      <c r="BP164" s="95">
        <f t="shared" si="178"/>
        <v>150</v>
      </c>
    </row>
    <row r="165" spans="2:68" ht="15">
      <c r="B165" s="93">
        <v>600</v>
      </c>
      <c r="C165" s="95">
        <f t="shared" si="179"/>
        <v>147</v>
      </c>
      <c r="D165" s="95">
        <f t="shared" si="180"/>
        <v>133</v>
      </c>
      <c r="E165" s="95">
        <f t="shared" si="181"/>
        <v>123</v>
      </c>
      <c r="F165" s="95">
        <f t="shared" si="182"/>
        <v>116</v>
      </c>
      <c r="G165" s="95">
        <f t="shared" si="183"/>
        <v>111</v>
      </c>
      <c r="H165" s="95">
        <f t="shared" si="184"/>
        <v>107</v>
      </c>
      <c r="I165" s="95">
        <f t="shared" si="185"/>
        <v>104</v>
      </c>
      <c r="J165" s="95">
        <f t="shared" si="186"/>
        <v>101</v>
      </c>
      <c r="K165" s="95">
        <f t="shared" si="187"/>
        <v>100</v>
      </c>
      <c r="L165" s="95">
        <f t="shared" si="188"/>
        <v>99</v>
      </c>
      <c r="M165" s="95">
        <f t="shared" si="189"/>
        <v>96</v>
      </c>
      <c r="N165" s="95">
        <f t="shared" si="190"/>
        <v>95</v>
      </c>
      <c r="O165" s="95">
        <f t="shared" si="191"/>
        <v>95</v>
      </c>
      <c r="P165" s="95">
        <f t="shared" si="192"/>
        <v>94</v>
      </c>
      <c r="Q165" s="95">
        <f t="shared" si="193"/>
        <v>93</v>
      </c>
      <c r="R165" s="95">
        <f t="shared" si="194"/>
        <v>92</v>
      </c>
      <c r="S165" s="95">
        <f t="shared" si="195"/>
        <v>90</v>
      </c>
      <c r="T165" s="95">
        <f t="shared" si="196"/>
        <v>90</v>
      </c>
      <c r="U165" s="95">
        <f t="shared" si="197"/>
        <v>90</v>
      </c>
      <c r="V165" s="95">
        <f t="shared" si="198"/>
        <v>89</v>
      </c>
      <c r="W165" s="95">
        <f t="shared" si="199"/>
        <v>88</v>
      </c>
      <c r="X165" s="95">
        <f t="shared" si="200"/>
        <v>89</v>
      </c>
      <c r="Y165" s="95">
        <f t="shared" si="201"/>
        <v>88</v>
      </c>
      <c r="Z165" s="95">
        <f t="shared" si="202"/>
        <v>88</v>
      </c>
      <c r="AA165" s="95">
        <f t="shared" si="203"/>
        <v>87</v>
      </c>
      <c r="AB165" s="95">
        <f t="shared" si="204"/>
        <v>87</v>
      </c>
      <c r="AC165" s="95">
        <f t="shared" si="205"/>
        <v>87</v>
      </c>
      <c r="AD165" s="95">
        <f t="shared" si="206"/>
        <v>87</v>
      </c>
      <c r="AE165" s="95">
        <f t="shared" si="207"/>
        <v>86</v>
      </c>
      <c r="AM165" s="93">
        <v>600</v>
      </c>
      <c r="AN165" s="95">
        <f t="shared" si="150"/>
        <v>35</v>
      </c>
      <c r="AO165" s="95">
        <f t="shared" si="151"/>
        <v>40</v>
      </c>
      <c r="AP165" s="95">
        <f t="shared" si="152"/>
        <v>44</v>
      </c>
      <c r="AQ165" s="95">
        <f t="shared" si="153"/>
        <v>49</v>
      </c>
      <c r="AR165" s="95">
        <f t="shared" si="154"/>
        <v>53</v>
      </c>
      <c r="AS165" s="95">
        <f t="shared" si="155"/>
        <v>58</v>
      </c>
      <c r="AT165" s="95">
        <f t="shared" si="156"/>
        <v>62</v>
      </c>
      <c r="AU165" s="95">
        <f t="shared" si="157"/>
        <v>67</v>
      </c>
      <c r="AV165" s="95">
        <f t="shared" si="158"/>
        <v>72</v>
      </c>
      <c r="AW165" s="95">
        <f t="shared" si="159"/>
        <v>77</v>
      </c>
      <c r="AX165" s="95">
        <f t="shared" si="160"/>
        <v>81</v>
      </c>
      <c r="AY165" s="95">
        <f t="shared" si="161"/>
        <v>86</v>
      </c>
      <c r="AZ165" s="95">
        <f t="shared" si="162"/>
        <v>91</v>
      </c>
      <c r="BA165" s="95">
        <f t="shared" si="163"/>
        <v>96</v>
      </c>
      <c r="BB165" s="95">
        <f t="shared" si="164"/>
        <v>100</v>
      </c>
      <c r="BC165" s="95">
        <f t="shared" si="165"/>
        <v>105</v>
      </c>
      <c r="BD165" s="95">
        <f t="shared" si="166"/>
        <v>108</v>
      </c>
      <c r="BE165" s="95">
        <f t="shared" si="167"/>
        <v>113</v>
      </c>
      <c r="BF165" s="95">
        <f t="shared" si="168"/>
        <v>119</v>
      </c>
      <c r="BG165" s="95">
        <f t="shared" si="169"/>
        <v>123</v>
      </c>
      <c r="BH165" s="95">
        <f t="shared" si="170"/>
        <v>127</v>
      </c>
      <c r="BI165" s="95">
        <f t="shared" si="171"/>
        <v>134</v>
      </c>
      <c r="BJ165" s="95">
        <f t="shared" si="172"/>
        <v>137</v>
      </c>
      <c r="BK165" s="95">
        <f t="shared" si="173"/>
        <v>143</v>
      </c>
      <c r="BL165" s="95">
        <f t="shared" si="174"/>
        <v>146</v>
      </c>
      <c r="BM165" s="95">
        <f t="shared" si="175"/>
        <v>151</v>
      </c>
      <c r="BN165" s="95">
        <f t="shared" si="176"/>
        <v>157</v>
      </c>
      <c r="BO165" s="95">
        <f t="shared" si="177"/>
        <v>162</v>
      </c>
      <c r="BP165" s="95">
        <f t="shared" si="178"/>
        <v>165</v>
      </c>
    </row>
    <row r="166" spans="2:68" ht="15">
      <c r="B166" s="93">
        <v>700</v>
      </c>
      <c r="C166" s="95">
        <f t="shared" si="179"/>
        <v>135</v>
      </c>
      <c r="D166" s="95">
        <f t="shared" si="180"/>
        <v>122</v>
      </c>
      <c r="E166" s="95">
        <f t="shared" si="181"/>
        <v>113</v>
      </c>
      <c r="F166" s="95">
        <f t="shared" si="182"/>
        <v>106</v>
      </c>
      <c r="G166" s="95">
        <f t="shared" si="183"/>
        <v>101</v>
      </c>
      <c r="H166" s="95">
        <f t="shared" si="184"/>
        <v>97</v>
      </c>
      <c r="I166" s="95">
        <f t="shared" si="185"/>
        <v>95</v>
      </c>
      <c r="J166" s="95">
        <f t="shared" si="186"/>
        <v>92</v>
      </c>
      <c r="K166" s="95">
        <f t="shared" si="187"/>
        <v>92</v>
      </c>
      <c r="L166" s="95">
        <f t="shared" si="188"/>
        <v>89</v>
      </c>
      <c r="M166" s="95">
        <f t="shared" si="189"/>
        <v>88</v>
      </c>
      <c r="N166" s="95">
        <f t="shared" si="190"/>
        <v>87</v>
      </c>
      <c r="O166" s="95">
        <f t="shared" si="191"/>
        <v>86</v>
      </c>
      <c r="P166" s="95">
        <f t="shared" si="192"/>
        <v>85</v>
      </c>
      <c r="Q166" s="95">
        <f t="shared" si="193"/>
        <v>85</v>
      </c>
      <c r="R166" s="95">
        <f t="shared" si="194"/>
        <v>84</v>
      </c>
      <c r="S166" s="95">
        <f t="shared" si="195"/>
        <v>82</v>
      </c>
      <c r="T166" s="95">
        <f t="shared" si="196"/>
        <v>82</v>
      </c>
      <c r="U166" s="95">
        <f t="shared" si="197"/>
        <v>82</v>
      </c>
      <c r="V166" s="95">
        <f t="shared" si="198"/>
        <v>81</v>
      </c>
      <c r="W166" s="95">
        <f t="shared" si="199"/>
        <v>81</v>
      </c>
      <c r="X166" s="95">
        <f t="shared" si="200"/>
        <v>81</v>
      </c>
      <c r="Y166" s="95">
        <f t="shared" si="201"/>
        <v>80</v>
      </c>
      <c r="Z166" s="95">
        <f t="shared" si="202"/>
        <v>80</v>
      </c>
      <c r="AA166" s="95">
        <f t="shared" si="203"/>
        <v>79</v>
      </c>
      <c r="AB166" s="95">
        <f t="shared" si="204"/>
        <v>79</v>
      </c>
      <c r="AC166" s="95">
        <f t="shared" si="205"/>
        <v>79</v>
      </c>
      <c r="AD166" s="95">
        <f t="shared" si="206"/>
        <v>79</v>
      </c>
      <c r="AE166" s="95">
        <f t="shared" si="207"/>
        <v>79</v>
      </c>
      <c r="AM166" s="93">
        <v>700</v>
      </c>
      <c r="AN166" s="95">
        <f t="shared" si="150"/>
        <v>38</v>
      </c>
      <c r="AO166" s="95">
        <f t="shared" si="151"/>
        <v>43</v>
      </c>
      <c r="AP166" s="95">
        <f t="shared" si="152"/>
        <v>47</v>
      </c>
      <c r="AQ166" s="95">
        <f t="shared" si="153"/>
        <v>52</v>
      </c>
      <c r="AR166" s="95">
        <f t="shared" si="154"/>
        <v>57</v>
      </c>
      <c r="AS166" s="95">
        <f t="shared" si="155"/>
        <v>61</v>
      </c>
      <c r="AT166" s="95">
        <f t="shared" si="156"/>
        <v>67</v>
      </c>
      <c r="AU166" s="95">
        <f t="shared" si="157"/>
        <v>71</v>
      </c>
      <c r="AV166" s="95">
        <f t="shared" si="158"/>
        <v>77</v>
      </c>
      <c r="AW166" s="95">
        <f t="shared" si="159"/>
        <v>81</v>
      </c>
      <c r="AX166" s="95">
        <f t="shared" si="160"/>
        <v>86</v>
      </c>
      <c r="AY166" s="95">
        <f t="shared" si="161"/>
        <v>91</v>
      </c>
      <c r="AZ166" s="95">
        <f t="shared" si="162"/>
        <v>96</v>
      </c>
      <c r="BA166" s="95">
        <f t="shared" si="163"/>
        <v>101</v>
      </c>
      <c r="BB166" s="95">
        <f t="shared" si="164"/>
        <v>107</v>
      </c>
      <c r="BC166" s="95">
        <f t="shared" si="165"/>
        <v>112</v>
      </c>
      <c r="BD166" s="95">
        <f t="shared" si="166"/>
        <v>115</v>
      </c>
      <c r="BE166" s="95">
        <f t="shared" si="167"/>
        <v>121</v>
      </c>
      <c r="BF166" s="95">
        <f t="shared" si="168"/>
        <v>126</v>
      </c>
      <c r="BG166" s="95">
        <f t="shared" si="169"/>
        <v>130</v>
      </c>
      <c r="BH166" s="95">
        <f t="shared" si="170"/>
        <v>136</v>
      </c>
      <c r="BI166" s="95">
        <f t="shared" si="171"/>
        <v>142</v>
      </c>
      <c r="BJ166" s="95">
        <f t="shared" si="172"/>
        <v>146</v>
      </c>
      <c r="BK166" s="95">
        <f t="shared" si="173"/>
        <v>151</v>
      </c>
      <c r="BL166" s="95">
        <f t="shared" si="174"/>
        <v>155</v>
      </c>
      <c r="BM166" s="95">
        <f t="shared" si="175"/>
        <v>160</v>
      </c>
      <c r="BN166" s="95">
        <f t="shared" si="176"/>
        <v>166</v>
      </c>
      <c r="BO166" s="95">
        <f t="shared" si="177"/>
        <v>171</v>
      </c>
      <c r="BP166" s="95">
        <f t="shared" si="178"/>
        <v>177</v>
      </c>
    </row>
    <row r="167" spans="2:68" ht="15">
      <c r="B167" s="93">
        <v>800</v>
      </c>
      <c r="C167" s="95">
        <f t="shared" si="179"/>
        <v>126</v>
      </c>
      <c r="D167" s="95">
        <f t="shared" si="180"/>
        <v>114</v>
      </c>
      <c r="E167" s="95">
        <f t="shared" si="181"/>
        <v>106</v>
      </c>
      <c r="F167" s="95">
        <f t="shared" si="182"/>
        <v>100</v>
      </c>
      <c r="G167" s="95">
        <f t="shared" si="183"/>
        <v>95</v>
      </c>
      <c r="H167" s="95">
        <f t="shared" si="184"/>
        <v>92</v>
      </c>
      <c r="I167" s="95">
        <f t="shared" si="185"/>
        <v>89</v>
      </c>
      <c r="J167" s="95">
        <f t="shared" si="186"/>
        <v>87</v>
      </c>
      <c r="K167" s="95">
        <f t="shared" si="187"/>
        <v>86</v>
      </c>
      <c r="L167" s="95">
        <f t="shared" si="188"/>
        <v>85</v>
      </c>
      <c r="M167" s="95">
        <f t="shared" si="189"/>
        <v>82</v>
      </c>
      <c r="N167" s="95">
        <f t="shared" si="190"/>
        <v>81</v>
      </c>
      <c r="O167" s="95">
        <f t="shared" si="191"/>
        <v>81</v>
      </c>
      <c r="P167" s="95">
        <f t="shared" si="192"/>
        <v>80</v>
      </c>
      <c r="Q167" s="95">
        <f t="shared" si="193"/>
        <v>80</v>
      </c>
      <c r="R167" s="95">
        <f t="shared" si="194"/>
        <v>79</v>
      </c>
      <c r="S167" s="95">
        <f t="shared" si="195"/>
        <v>78</v>
      </c>
      <c r="T167" s="95">
        <f t="shared" si="196"/>
        <v>78</v>
      </c>
      <c r="U167" s="95">
        <f t="shared" si="197"/>
        <v>78</v>
      </c>
      <c r="V167" s="95">
        <f t="shared" si="198"/>
        <v>77</v>
      </c>
      <c r="W167" s="95">
        <f t="shared" si="199"/>
        <v>77</v>
      </c>
      <c r="X167" s="95">
        <f t="shared" si="200"/>
        <v>77</v>
      </c>
      <c r="Y167" s="95">
        <f t="shared" si="201"/>
        <v>75</v>
      </c>
      <c r="Z167" s="95">
        <f t="shared" si="202"/>
        <v>75</v>
      </c>
      <c r="AA167" s="95">
        <f t="shared" si="203"/>
        <v>75</v>
      </c>
      <c r="AB167" s="95">
        <f t="shared" si="204"/>
        <v>74</v>
      </c>
      <c r="AC167" s="95">
        <f t="shared" si="205"/>
        <v>74</v>
      </c>
      <c r="AD167" s="95">
        <f t="shared" si="206"/>
        <v>74</v>
      </c>
      <c r="AE167" s="95">
        <f t="shared" si="207"/>
        <v>74</v>
      </c>
      <c r="AM167" s="93">
        <v>800</v>
      </c>
      <c r="AN167" s="95">
        <f t="shared" si="150"/>
        <v>40</v>
      </c>
      <c r="AO167" s="95">
        <f t="shared" si="151"/>
        <v>46</v>
      </c>
      <c r="AP167" s="95">
        <f t="shared" si="152"/>
        <v>51</v>
      </c>
      <c r="AQ167" s="95">
        <f t="shared" si="153"/>
        <v>56</v>
      </c>
      <c r="AR167" s="95">
        <f t="shared" si="154"/>
        <v>61</v>
      </c>
      <c r="AS167" s="95">
        <f t="shared" si="155"/>
        <v>66</v>
      </c>
      <c r="AT167" s="95">
        <f t="shared" si="156"/>
        <v>71</v>
      </c>
      <c r="AU167" s="95">
        <f t="shared" si="157"/>
        <v>77</v>
      </c>
      <c r="AV167" s="95">
        <f t="shared" si="158"/>
        <v>83</v>
      </c>
      <c r="AW167" s="95">
        <f t="shared" si="159"/>
        <v>88</v>
      </c>
      <c r="AX167" s="95">
        <f t="shared" si="160"/>
        <v>92</v>
      </c>
      <c r="AY167" s="95">
        <f t="shared" si="161"/>
        <v>97</v>
      </c>
      <c r="AZ167" s="95">
        <f t="shared" si="162"/>
        <v>104</v>
      </c>
      <c r="BA167" s="95">
        <f t="shared" si="163"/>
        <v>109</v>
      </c>
      <c r="BB167" s="95">
        <f t="shared" si="164"/>
        <v>115</v>
      </c>
      <c r="BC167" s="95">
        <f t="shared" si="165"/>
        <v>120</v>
      </c>
      <c r="BD167" s="95">
        <f t="shared" si="166"/>
        <v>125</v>
      </c>
      <c r="BE167" s="95">
        <f t="shared" si="167"/>
        <v>131</v>
      </c>
      <c r="BF167" s="95">
        <f t="shared" si="168"/>
        <v>137</v>
      </c>
      <c r="BG167" s="95">
        <f t="shared" si="169"/>
        <v>142</v>
      </c>
      <c r="BH167" s="95">
        <f t="shared" si="170"/>
        <v>148</v>
      </c>
      <c r="BI167" s="95">
        <f t="shared" si="171"/>
        <v>154</v>
      </c>
      <c r="BJ167" s="95">
        <f t="shared" si="172"/>
        <v>156</v>
      </c>
      <c r="BK167" s="95">
        <f t="shared" si="173"/>
        <v>162</v>
      </c>
      <c r="BL167" s="95">
        <f t="shared" si="174"/>
        <v>168</v>
      </c>
      <c r="BM167" s="95">
        <f t="shared" si="175"/>
        <v>172</v>
      </c>
      <c r="BN167" s="95">
        <f t="shared" si="176"/>
        <v>178</v>
      </c>
      <c r="BO167" s="95">
        <f t="shared" si="177"/>
        <v>184</v>
      </c>
      <c r="BP167" s="95">
        <f t="shared" si="178"/>
        <v>189</v>
      </c>
    </row>
    <row r="168" spans="2:68" ht="15">
      <c r="B168" s="93">
        <v>900</v>
      </c>
      <c r="C168" s="95">
        <f t="shared" si="179"/>
        <v>118</v>
      </c>
      <c r="D168" s="95">
        <f t="shared" si="180"/>
        <v>107</v>
      </c>
      <c r="E168" s="95">
        <f t="shared" si="181"/>
        <v>99</v>
      </c>
      <c r="F168" s="95">
        <f t="shared" si="182"/>
        <v>94</v>
      </c>
      <c r="G168" s="95">
        <f t="shared" si="183"/>
        <v>89</v>
      </c>
      <c r="H168" s="95">
        <f t="shared" si="184"/>
        <v>86</v>
      </c>
      <c r="I168" s="95">
        <f t="shared" si="185"/>
        <v>84</v>
      </c>
      <c r="J168" s="95">
        <f t="shared" si="186"/>
        <v>81</v>
      </c>
      <c r="K168" s="95">
        <f t="shared" si="187"/>
        <v>80</v>
      </c>
      <c r="L168" s="95">
        <f t="shared" si="188"/>
        <v>79</v>
      </c>
      <c r="M168" s="95">
        <f t="shared" si="189"/>
        <v>78</v>
      </c>
      <c r="N168" s="95">
        <f t="shared" si="190"/>
        <v>77</v>
      </c>
      <c r="O168" s="95">
        <f t="shared" si="191"/>
        <v>77</v>
      </c>
      <c r="P168" s="95">
        <f t="shared" si="192"/>
        <v>75</v>
      </c>
      <c r="Q168" s="95">
        <f t="shared" si="193"/>
        <v>74</v>
      </c>
      <c r="R168" s="95">
        <f t="shared" si="194"/>
        <v>74</v>
      </c>
      <c r="S168" s="95">
        <f t="shared" si="195"/>
        <v>73</v>
      </c>
      <c r="T168" s="95">
        <f t="shared" si="196"/>
        <v>73</v>
      </c>
      <c r="U168" s="95">
        <f t="shared" si="197"/>
        <v>72</v>
      </c>
      <c r="V168" s="95">
        <f t="shared" si="198"/>
        <v>72</v>
      </c>
      <c r="W168" s="95">
        <f t="shared" si="199"/>
        <v>72</v>
      </c>
      <c r="X168" s="95">
        <f t="shared" si="200"/>
        <v>71</v>
      </c>
      <c r="Y168" s="95">
        <f t="shared" si="201"/>
        <v>71</v>
      </c>
      <c r="Z168" s="95">
        <f t="shared" si="202"/>
        <v>71</v>
      </c>
      <c r="AA168" s="95">
        <f t="shared" si="203"/>
        <v>70</v>
      </c>
      <c r="AB168" s="95">
        <f t="shared" si="204"/>
        <v>70</v>
      </c>
      <c r="AC168" s="95">
        <f t="shared" si="205"/>
        <v>70</v>
      </c>
      <c r="AD168" s="95">
        <f t="shared" si="206"/>
        <v>70</v>
      </c>
      <c r="AE168" s="95">
        <f t="shared" si="207"/>
        <v>70</v>
      </c>
      <c r="AM168" s="93">
        <v>900</v>
      </c>
      <c r="AN168" s="95">
        <f t="shared" si="150"/>
        <v>42</v>
      </c>
      <c r="AO168" s="95">
        <f t="shared" si="151"/>
        <v>48</v>
      </c>
      <c r="AP168" s="95">
        <f t="shared" si="152"/>
        <v>53</v>
      </c>
      <c r="AQ168" s="95">
        <f t="shared" si="153"/>
        <v>59</v>
      </c>
      <c r="AR168" s="95">
        <f t="shared" si="154"/>
        <v>64</v>
      </c>
      <c r="AS168" s="95">
        <f t="shared" si="155"/>
        <v>70</v>
      </c>
      <c r="AT168" s="95">
        <f t="shared" si="156"/>
        <v>76</v>
      </c>
      <c r="AU168" s="95">
        <f t="shared" si="157"/>
        <v>80</v>
      </c>
      <c r="AV168" s="95">
        <f t="shared" si="158"/>
        <v>86</v>
      </c>
      <c r="AW168" s="95">
        <f t="shared" si="159"/>
        <v>92</v>
      </c>
      <c r="AX168" s="95">
        <f t="shared" si="160"/>
        <v>98</v>
      </c>
      <c r="AY168" s="95">
        <f t="shared" si="161"/>
        <v>104</v>
      </c>
      <c r="AZ168" s="95">
        <f t="shared" si="162"/>
        <v>111</v>
      </c>
      <c r="BA168" s="95">
        <f t="shared" si="163"/>
        <v>115</v>
      </c>
      <c r="BB168" s="95">
        <f t="shared" si="164"/>
        <v>120</v>
      </c>
      <c r="BC168" s="95">
        <f t="shared" si="165"/>
        <v>127</v>
      </c>
      <c r="BD168" s="95">
        <f t="shared" si="166"/>
        <v>131</v>
      </c>
      <c r="BE168" s="95">
        <f t="shared" si="167"/>
        <v>138</v>
      </c>
      <c r="BF168" s="95">
        <f t="shared" si="168"/>
        <v>143</v>
      </c>
      <c r="BG168" s="95">
        <f t="shared" si="169"/>
        <v>149</v>
      </c>
      <c r="BH168" s="95">
        <f t="shared" si="170"/>
        <v>156</v>
      </c>
      <c r="BI168" s="95">
        <f t="shared" si="171"/>
        <v>160</v>
      </c>
      <c r="BJ168" s="95">
        <f t="shared" si="172"/>
        <v>166</v>
      </c>
      <c r="BK168" s="95">
        <f t="shared" si="173"/>
        <v>173</v>
      </c>
      <c r="BL168" s="95">
        <f t="shared" si="174"/>
        <v>176</v>
      </c>
      <c r="BM168" s="95">
        <f t="shared" si="175"/>
        <v>183</v>
      </c>
      <c r="BN168" s="95">
        <f t="shared" si="176"/>
        <v>189</v>
      </c>
      <c r="BO168" s="95">
        <f t="shared" si="177"/>
        <v>195</v>
      </c>
      <c r="BP168" s="95">
        <f t="shared" si="178"/>
        <v>202</v>
      </c>
    </row>
    <row r="169" spans="2:68" ht="15">
      <c r="B169" s="93">
        <v>1000</v>
      </c>
      <c r="C169" s="95">
        <f t="shared" si="179"/>
        <v>114</v>
      </c>
      <c r="D169" s="95">
        <f t="shared" si="180"/>
        <v>103</v>
      </c>
      <c r="E169" s="95">
        <f t="shared" si="181"/>
        <v>95</v>
      </c>
      <c r="F169" s="95">
        <f t="shared" si="182"/>
        <v>90</v>
      </c>
      <c r="G169" s="95">
        <f t="shared" si="183"/>
        <v>86</v>
      </c>
      <c r="H169" s="95">
        <f t="shared" si="184"/>
        <v>84</v>
      </c>
      <c r="I169" s="95">
        <f t="shared" si="185"/>
        <v>81</v>
      </c>
      <c r="J169" s="95">
        <f t="shared" si="186"/>
        <v>79</v>
      </c>
      <c r="K169" s="95">
        <f t="shared" si="187"/>
        <v>78</v>
      </c>
      <c r="L169" s="95">
        <f t="shared" si="188"/>
        <v>77</v>
      </c>
      <c r="M169" s="95">
        <f t="shared" si="189"/>
        <v>75</v>
      </c>
      <c r="N169" s="95">
        <f t="shared" si="190"/>
        <v>74</v>
      </c>
      <c r="O169" s="95">
        <f t="shared" si="191"/>
        <v>73</v>
      </c>
      <c r="P169" s="95">
        <f t="shared" si="192"/>
        <v>72</v>
      </c>
      <c r="Q169" s="95">
        <f t="shared" si="193"/>
        <v>72</v>
      </c>
      <c r="R169" s="95">
        <f t="shared" si="194"/>
        <v>71</v>
      </c>
      <c r="S169" s="95">
        <f t="shared" si="195"/>
        <v>71</v>
      </c>
      <c r="T169" s="95">
        <f t="shared" si="196"/>
        <v>71</v>
      </c>
      <c r="U169" s="95">
        <f t="shared" si="197"/>
        <v>70</v>
      </c>
      <c r="V169" s="95">
        <f t="shared" si="198"/>
        <v>70</v>
      </c>
      <c r="W169" s="95">
        <f t="shared" si="199"/>
        <v>68</v>
      </c>
      <c r="X169" s="95">
        <f t="shared" si="200"/>
        <v>68</v>
      </c>
      <c r="Y169" s="95">
        <f t="shared" si="201"/>
        <v>68</v>
      </c>
      <c r="Z169" s="95">
        <f t="shared" si="202"/>
        <v>68</v>
      </c>
      <c r="AA169" s="95">
        <f t="shared" si="203"/>
        <v>67</v>
      </c>
      <c r="AB169" s="95">
        <f t="shared" si="204"/>
        <v>67</v>
      </c>
      <c r="AC169" s="95">
        <f t="shared" si="205"/>
        <v>68</v>
      </c>
      <c r="AD169" s="95">
        <f t="shared" si="206"/>
        <v>67</v>
      </c>
      <c r="AE169" s="95">
        <f t="shared" si="207"/>
        <v>67</v>
      </c>
      <c r="AM169" s="93">
        <v>1000</v>
      </c>
      <c r="AN169" s="95">
        <f t="shared" si="150"/>
        <v>46</v>
      </c>
      <c r="AO169" s="95">
        <f t="shared" si="151"/>
        <v>52</v>
      </c>
      <c r="AP169" s="95">
        <f t="shared" si="152"/>
        <v>57</v>
      </c>
      <c r="AQ169" s="95">
        <f t="shared" si="153"/>
        <v>63</v>
      </c>
      <c r="AR169" s="95">
        <f t="shared" si="154"/>
        <v>69</v>
      </c>
      <c r="AS169" s="95">
        <f t="shared" si="155"/>
        <v>76</v>
      </c>
      <c r="AT169" s="95">
        <f t="shared" si="156"/>
        <v>81</v>
      </c>
      <c r="AU169" s="95">
        <f t="shared" si="157"/>
        <v>87</v>
      </c>
      <c r="AV169" s="95">
        <f t="shared" si="158"/>
        <v>94</v>
      </c>
      <c r="AW169" s="95">
        <f t="shared" si="159"/>
        <v>100</v>
      </c>
      <c r="AX169" s="95">
        <f t="shared" si="160"/>
        <v>105</v>
      </c>
      <c r="AY169" s="95">
        <f t="shared" si="161"/>
        <v>111</v>
      </c>
      <c r="AZ169" s="95">
        <f t="shared" si="162"/>
        <v>117</v>
      </c>
      <c r="BA169" s="95">
        <f t="shared" si="163"/>
        <v>122</v>
      </c>
      <c r="BB169" s="95">
        <f t="shared" si="164"/>
        <v>130</v>
      </c>
      <c r="BC169" s="95">
        <f t="shared" si="165"/>
        <v>135</v>
      </c>
      <c r="BD169" s="95">
        <f t="shared" si="166"/>
        <v>142</v>
      </c>
      <c r="BE169" s="95">
        <f t="shared" si="167"/>
        <v>149</v>
      </c>
      <c r="BF169" s="95">
        <f t="shared" si="168"/>
        <v>154</v>
      </c>
      <c r="BG169" s="95">
        <f t="shared" si="169"/>
        <v>161</v>
      </c>
      <c r="BH169" s="95">
        <f t="shared" si="170"/>
        <v>163</v>
      </c>
      <c r="BI169" s="95">
        <f t="shared" si="171"/>
        <v>170</v>
      </c>
      <c r="BJ169" s="95">
        <f t="shared" si="172"/>
        <v>177</v>
      </c>
      <c r="BK169" s="95">
        <f t="shared" si="173"/>
        <v>184</v>
      </c>
      <c r="BL169" s="95">
        <f t="shared" si="174"/>
        <v>188</v>
      </c>
      <c r="BM169" s="95">
        <f t="shared" si="175"/>
        <v>194</v>
      </c>
      <c r="BN169" s="95">
        <f t="shared" si="176"/>
        <v>204</v>
      </c>
      <c r="BO169" s="95">
        <f t="shared" si="177"/>
        <v>208</v>
      </c>
      <c r="BP169" s="95">
        <f t="shared" si="178"/>
        <v>214</v>
      </c>
    </row>
    <row r="170" spans="2:68" ht="15">
      <c r="B170" s="93">
        <v>1100</v>
      </c>
      <c r="C170" s="95">
        <f t="shared" si="179"/>
        <v>109</v>
      </c>
      <c r="D170" s="95">
        <f t="shared" si="180"/>
        <v>99</v>
      </c>
      <c r="E170" s="95">
        <f t="shared" si="181"/>
        <v>92</v>
      </c>
      <c r="F170" s="95">
        <f t="shared" si="182"/>
        <v>87</v>
      </c>
      <c r="G170" s="95">
        <f t="shared" si="183"/>
        <v>84</v>
      </c>
      <c r="H170" s="95">
        <f t="shared" si="184"/>
        <v>80</v>
      </c>
      <c r="I170" s="95">
        <f t="shared" si="185"/>
        <v>78</v>
      </c>
      <c r="J170" s="95">
        <f t="shared" si="186"/>
        <v>77</v>
      </c>
      <c r="K170" s="95">
        <f t="shared" si="187"/>
        <v>75</v>
      </c>
      <c r="L170" s="95">
        <f t="shared" si="188"/>
        <v>73</v>
      </c>
      <c r="M170" s="95">
        <f t="shared" si="189"/>
        <v>72</v>
      </c>
      <c r="N170" s="95">
        <f t="shared" si="190"/>
        <v>72</v>
      </c>
      <c r="O170" s="95">
        <f t="shared" si="191"/>
        <v>71</v>
      </c>
      <c r="P170" s="95">
        <f t="shared" si="192"/>
        <v>71</v>
      </c>
      <c r="Q170" s="95">
        <f t="shared" si="193"/>
        <v>70</v>
      </c>
      <c r="R170" s="95">
        <f t="shared" si="194"/>
        <v>68</v>
      </c>
      <c r="S170" s="95">
        <f t="shared" si="195"/>
        <v>68</v>
      </c>
      <c r="T170" s="95">
        <f t="shared" si="196"/>
        <v>68</v>
      </c>
      <c r="U170" s="95">
        <f t="shared" si="197"/>
        <v>67</v>
      </c>
      <c r="V170" s="95">
        <f t="shared" si="198"/>
        <v>67</v>
      </c>
      <c r="W170" s="95">
        <f t="shared" si="199"/>
        <v>67</v>
      </c>
      <c r="X170" s="95">
        <f t="shared" si="200"/>
        <v>66</v>
      </c>
      <c r="Y170" s="95">
        <f t="shared" si="201"/>
        <v>66</v>
      </c>
      <c r="Z170" s="95">
        <f t="shared" si="202"/>
        <v>66</v>
      </c>
      <c r="AA170" s="95">
        <f t="shared" si="203"/>
        <v>66</v>
      </c>
      <c r="AB170" s="95">
        <f t="shared" si="204"/>
        <v>66</v>
      </c>
      <c r="AC170" s="95">
        <f t="shared" si="205"/>
        <v>66</v>
      </c>
      <c r="AD170" s="95">
        <f t="shared" si="206"/>
        <v>66</v>
      </c>
      <c r="AE170" s="95">
        <f t="shared" si="207"/>
        <v>65</v>
      </c>
      <c r="AM170" s="93">
        <v>1100</v>
      </c>
      <c r="AN170" s="95">
        <f t="shared" si="150"/>
        <v>48</v>
      </c>
      <c r="AO170" s="95">
        <f t="shared" si="151"/>
        <v>54</v>
      </c>
      <c r="AP170" s="95">
        <f t="shared" si="152"/>
        <v>61</v>
      </c>
      <c r="AQ170" s="95">
        <f t="shared" si="153"/>
        <v>67</v>
      </c>
      <c r="AR170" s="95">
        <f t="shared" si="154"/>
        <v>74</v>
      </c>
      <c r="AS170" s="95">
        <f t="shared" si="155"/>
        <v>79</v>
      </c>
      <c r="AT170" s="95">
        <f t="shared" si="156"/>
        <v>86</v>
      </c>
      <c r="AU170" s="95">
        <f t="shared" si="157"/>
        <v>93</v>
      </c>
      <c r="AV170" s="95">
        <f t="shared" si="158"/>
        <v>99</v>
      </c>
      <c r="AW170" s="95">
        <f t="shared" si="159"/>
        <v>104</v>
      </c>
      <c r="AX170" s="95">
        <f t="shared" si="160"/>
        <v>111</v>
      </c>
      <c r="AY170" s="95">
        <f t="shared" si="161"/>
        <v>119</v>
      </c>
      <c r="AZ170" s="95">
        <f t="shared" si="162"/>
        <v>125</v>
      </c>
      <c r="BA170" s="95">
        <f t="shared" si="163"/>
        <v>133</v>
      </c>
      <c r="BB170" s="95">
        <f t="shared" si="164"/>
        <v>139</v>
      </c>
      <c r="BC170" s="95">
        <f t="shared" si="165"/>
        <v>142</v>
      </c>
      <c r="BD170" s="95">
        <f t="shared" si="166"/>
        <v>150</v>
      </c>
      <c r="BE170" s="95">
        <f t="shared" si="167"/>
        <v>157</v>
      </c>
      <c r="BF170" s="95">
        <f t="shared" si="168"/>
        <v>162</v>
      </c>
      <c r="BG170" s="95">
        <f t="shared" si="169"/>
        <v>170</v>
      </c>
      <c r="BH170" s="95">
        <f t="shared" si="170"/>
        <v>177</v>
      </c>
      <c r="BI170" s="95">
        <f t="shared" si="171"/>
        <v>182</v>
      </c>
      <c r="BJ170" s="95">
        <f t="shared" si="172"/>
        <v>189</v>
      </c>
      <c r="BK170" s="95">
        <f t="shared" si="173"/>
        <v>196</v>
      </c>
      <c r="BL170" s="95">
        <f t="shared" si="174"/>
        <v>203</v>
      </c>
      <c r="BM170" s="95">
        <f t="shared" si="175"/>
        <v>211</v>
      </c>
      <c r="BN170" s="95">
        <f t="shared" si="176"/>
        <v>218</v>
      </c>
      <c r="BO170" s="95">
        <f t="shared" si="177"/>
        <v>225</v>
      </c>
      <c r="BP170" s="95">
        <f t="shared" si="178"/>
        <v>229</v>
      </c>
    </row>
    <row r="171" spans="2:68" ht="15">
      <c r="B171" s="93">
        <v>1200</v>
      </c>
      <c r="C171" s="95">
        <f t="shared" si="179"/>
        <v>106</v>
      </c>
      <c r="D171" s="95">
        <f t="shared" si="180"/>
        <v>95</v>
      </c>
      <c r="E171" s="95">
        <f t="shared" si="181"/>
        <v>88</v>
      </c>
      <c r="F171" s="95">
        <f t="shared" si="182"/>
        <v>84</v>
      </c>
      <c r="G171" s="95">
        <f t="shared" si="183"/>
        <v>80</v>
      </c>
      <c r="H171" s="95">
        <f t="shared" si="184"/>
        <v>77</v>
      </c>
      <c r="I171" s="95">
        <f t="shared" si="185"/>
        <v>74</v>
      </c>
      <c r="J171" s="95">
        <f t="shared" si="186"/>
        <v>73</v>
      </c>
      <c r="K171" s="95">
        <f t="shared" si="187"/>
        <v>72</v>
      </c>
      <c r="L171" s="95">
        <f t="shared" si="188"/>
        <v>71</v>
      </c>
      <c r="M171" s="95">
        <f t="shared" si="189"/>
        <v>70</v>
      </c>
      <c r="N171" s="95">
        <f t="shared" si="190"/>
        <v>68</v>
      </c>
      <c r="O171" s="95">
        <f t="shared" si="191"/>
        <v>68</v>
      </c>
      <c r="P171" s="95">
        <f t="shared" si="192"/>
        <v>67</v>
      </c>
      <c r="Q171" s="95">
        <f t="shared" si="193"/>
        <v>66</v>
      </c>
      <c r="R171" s="95">
        <f t="shared" si="194"/>
        <v>66</v>
      </c>
      <c r="S171" s="95">
        <f t="shared" si="195"/>
        <v>65</v>
      </c>
      <c r="T171" s="95">
        <f t="shared" si="196"/>
        <v>65</v>
      </c>
      <c r="U171" s="95">
        <f t="shared" si="197"/>
        <v>65</v>
      </c>
      <c r="V171" s="95">
        <f t="shared" si="198"/>
        <v>64</v>
      </c>
      <c r="W171" s="95">
        <f t="shared" si="199"/>
        <v>64</v>
      </c>
      <c r="X171" s="95">
        <f t="shared" si="200"/>
        <v>64</v>
      </c>
      <c r="Y171" s="95">
        <f t="shared" si="201"/>
        <v>64</v>
      </c>
      <c r="Z171" s="95">
        <f t="shared" si="202"/>
        <v>63</v>
      </c>
      <c r="AA171" s="95">
        <f t="shared" si="203"/>
        <v>63</v>
      </c>
      <c r="AB171" s="95">
        <f t="shared" si="204"/>
        <v>63</v>
      </c>
      <c r="AC171" s="95">
        <f t="shared" si="205"/>
        <v>63</v>
      </c>
      <c r="AD171" s="95">
        <f t="shared" si="206"/>
        <v>63</v>
      </c>
      <c r="AE171" s="95">
        <f t="shared" si="207"/>
        <v>63</v>
      </c>
      <c r="AM171" s="93">
        <v>1200</v>
      </c>
      <c r="AN171" s="95">
        <f t="shared" si="150"/>
        <v>51</v>
      </c>
      <c r="AO171" s="95">
        <f t="shared" si="151"/>
        <v>57</v>
      </c>
      <c r="AP171" s="95">
        <f t="shared" si="152"/>
        <v>63</v>
      </c>
      <c r="AQ171" s="95">
        <f t="shared" si="153"/>
        <v>71</v>
      </c>
      <c r="AR171" s="95">
        <f t="shared" si="154"/>
        <v>77</v>
      </c>
      <c r="AS171" s="95">
        <f t="shared" si="155"/>
        <v>83</v>
      </c>
      <c r="AT171" s="95">
        <f t="shared" si="156"/>
        <v>89</v>
      </c>
      <c r="AU171" s="95">
        <f t="shared" si="157"/>
        <v>96</v>
      </c>
      <c r="AV171" s="95">
        <f t="shared" si="158"/>
        <v>104</v>
      </c>
      <c r="AW171" s="95">
        <f t="shared" si="159"/>
        <v>111</v>
      </c>
      <c r="AX171" s="95">
        <f t="shared" si="160"/>
        <v>118</v>
      </c>
      <c r="AY171" s="95">
        <f t="shared" si="161"/>
        <v>122</v>
      </c>
      <c r="AZ171" s="95">
        <f t="shared" si="162"/>
        <v>131</v>
      </c>
      <c r="BA171" s="95">
        <f t="shared" si="163"/>
        <v>137</v>
      </c>
      <c r="BB171" s="95">
        <f t="shared" si="164"/>
        <v>143</v>
      </c>
      <c r="BC171" s="95">
        <f t="shared" si="165"/>
        <v>150</v>
      </c>
      <c r="BD171" s="95">
        <f t="shared" si="166"/>
        <v>156</v>
      </c>
      <c r="BE171" s="95">
        <f t="shared" si="167"/>
        <v>164</v>
      </c>
      <c r="BF171" s="95">
        <f t="shared" si="168"/>
        <v>172</v>
      </c>
      <c r="BG171" s="95">
        <f t="shared" si="169"/>
        <v>177</v>
      </c>
      <c r="BH171" s="95">
        <f t="shared" si="170"/>
        <v>184</v>
      </c>
      <c r="BI171" s="95">
        <f t="shared" si="171"/>
        <v>192</v>
      </c>
      <c r="BJ171" s="95">
        <f t="shared" si="172"/>
        <v>200</v>
      </c>
      <c r="BK171" s="95">
        <f t="shared" si="173"/>
        <v>204</v>
      </c>
      <c r="BL171" s="95">
        <f t="shared" si="174"/>
        <v>212</v>
      </c>
      <c r="BM171" s="95">
        <f t="shared" si="175"/>
        <v>219</v>
      </c>
      <c r="BN171" s="95">
        <f t="shared" si="176"/>
        <v>227</v>
      </c>
      <c r="BO171" s="95">
        <f t="shared" si="177"/>
        <v>234</v>
      </c>
      <c r="BP171" s="95">
        <f t="shared" si="178"/>
        <v>242</v>
      </c>
    </row>
    <row r="172" spans="2:68" ht="15">
      <c r="B172" s="93">
        <v>1300</v>
      </c>
      <c r="C172" s="95">
        <f t="shared" si="179"/>
        <v>103</v>
      </c>
      <c r="D172" s="95">
        <f t="shared" si="180"/>
        <v>93</v>
      </c>
      <c r="E172" s="95">
        <f t="shared" si="181"/>
        <v>86</v>
      </c>
      <c r="F172" s="95">
        <f t="shared" si="182"/>
        <v>81</v>
      </c>
      <c r="G172" s="95">
        <f t="shared" si="183"/>
        <v>78</v>
      </c>
      <c r="H172" s="95">
        <f t="shared" si="184"/>
        <v>75</v>
      </c>
      <c r="I172" s="95">
        <f t="shared" si="185"/>
        <v>73</v>
      </c>
      <c r="J172" s="95">
        <f t="shared" si="186"/>
        <v>71</v>
      </c>
      <c r="K172" s="95">
        <f t="shared" si="187"/>
        <v>71</v>
      </c>
      <c r="L172" s="95">
        <f t="shared" si="188"/>
        <v>68</v>
      </c>
      <c r="M172" s="95">
        <f t="shared" si="189"/>
        <v>68</v>
      </c>
      <c r="N172" s="95">
        <f t="shared" si="190"/>
        <v>67</v>
      </c>
      <c r="O172" s="95">
        <f t="shared" si="191"/>
        <v>66</v>
      </c>
      <c r="P172" s="95">
        <f t="shared" si="192"/>
        <v>66</v>
      </c>
      <c r="Q172" s="95">
        <f t="shared" si="193"/>
        <v>65</v>
      </c>
      <c r="R172" s="95">
        <f t="shared" si="194"/>
        <v>65</v>
      </c>
      <c r="S172" s="95">
        <f t="shared" si="195"/>
        <v>64</v>
      </c>
      <c r="T172" s="95">
        <f t="shared" si="196"/>
        <v>64</v>
      </c>
      <c r="U172" s="95">
        <f t="shared" si="197"/>
        <v>64</v>
      </c>
      <c r="V172" s="95">
        <f t="shared" si="198"/>
        <v>63</v>
      </c>
      <c r="W172" s="95">
        <f t="shared" si="199"/>
        <v>63</v>
      </c>
      <c r="X172" s="95">
        <f t="shared" si="200"/>
        <v>63</v>
      </c>
      <c r="Y172" s="95">
        <f t="shared" si="201"/>
        <v>63</v>
      </c>
      <c r="Z172" s="95">
        <f t="shared" si="202"/>
        <v>61</v>
      </c>
      <c r="AA172" s="95">
        <f t="shared" si="203"/>
        <v>61</v>
      </c>
      <c r="AB172" s="95">
        <f t="shared" si="204"/>
        <v>61</v>
      </c>
      <c r="AC172" s="95">
        <f t="shared" si="205"/>
        <v>61</v>
      </c>
      <c r="AD172" s="95">
        <f t="shared" si="206"/>
        <v>61</v>
      </c>
      <c r="AE172" s="95">
        <f t="shared" si="207"/>
        <v>63</v>
      </c>
      <c r="AM172" s="93">
        <v>1300</v>
      </c>
      <c r="AN172" s="95">
        <f t="shared" si="150"/>
        <v>54</v>
      </c>
      <c r="AO172" s="95">
        <f t="shared" si="151"/>
        <v>60</v>
      </c>
      <c r="AP172" s="95">
        <f t="shared" si="152"/>
        <v>67</v>
      </c>
      <c r="AQ172" s="95">
        <f t="shared" si="153"/>
        <v>74</v>
      </c>
      <c r="AR172" s="95">
        <f t="shared" si="154"/>
        <v>81</v>
      </c>
      <c r="AS172" s="95">
        <f t="shared" si="155"/>
        <v>88</v>
      </c>
      <c r="AT172" s="95">
        <f t="shared" si="156"/>
        <v>95</v>
      </c>
      <c r="AU172" s="95">
        <f t="shared" si="157"/>
        <v>102</v>
      </c>
      <c r="AV172" s="95">
        <f t="shared" si="158"/>
        <v>111</v>
      </c>
      <c r="AW172" s="95">
        <f t="shared" si="159"/>
        <v>115</v>
      </c>
      <c r="AX172" s="95">
        <f t="shared" si="160"/>
        <v>124</v>
      </c>
      <c r="AY172" s="95">
        <f t="shared" si="161"/>
        <v>131</v>
      </c>
      <c r="AZ172" s="95">
        <f t="shared" si="162"/>
        <v>137</v>
      </c>
      <c r="BA172" s="95">
        <f t="shared" si="163"/>
        <v>146</v>
      </c>
      <c r="BB172" s="95">
        <f t="shared" si="164"/>
        <v>152</v>
      </c>
      <c r="BC172" s="95">
        <f t="shared" si="165"/>
        <v>161</v>
      </c>
      <c r="BD172" s="95">
        <f t="shared" si="166"/>
        <v>166</v>
      </c>
      <c r="BE172" s="95">
        <f t="shared" si="167"/>
        <v>175</v>
      </c>
      <c r="BF172" s="95">
        <f t="shared" si="168"/>
        <v>183</v>
      </c>
      <c r="BG172" s="95">
        <f t="shared" si="169"/>
        <v>188</v>
      </c>
      <c r="BH172" s="95">
        <f t="shared" si="170"/>
        <v>197</v>
      </c>
      <c r="BI172" s="95">
        <f t="shared" si="171"/>
        <v>205</v>
      </c>
      <c r="BJ172" s="95">
        <f t="shared" si="172"/>
        <v>213</v>
      </c>
      <c r="BK172" s="95">
        <f t="shared" si="173"/>
        <v>214</v>
      </c>
      <c r="BL172" s="95">
        <f t="shared" si="174"/>
        <v>222</v>
      </c>
      <c r="BM172" s="95">
        <f t="shared" si="175"/>
        <v>230</v>
      </c>
      <c r="BN172" s="95">
        <f t="shared" si="176"/>
        <v>238</v>
      </c>
      <c r="BO172" s="95">
        <f t="shared" si="177"/>
        <v>246</v>
      </c>
      <c r="BP172" s="95">
        <f t="shared" si="178"/>
        <v>262</v>
      </c>
    </row>
    <row r="173" spans="2:68" ht="15">
      <c r="B173" s="93">
        <v>1400</v>
      </c>
      <c r="C173" s="95">
        <f t="shared" si="179"/>
        <v>100</v>
      </c>
      <c r="D173" s="95">
        <f t="shared" si="180"/>
        <v>89</v>
      </c>
      <c r="E173" s="95">
        <f t="shared" si="181"/>
        <v>84</v>
      </c>
      <c r="F173" s="95">
        <f t="shared" si="182"/>
        <v>79</v>
      </c>
      <c r="G173" s="95">
        <f t="shared" si="183"/>
        <v>75</v>
      </c>
      <c r="H173" s="95">
        <f t="shared" si="184"/>
        <v>73</v>
      </c>
      <c r="I173" s="95">
        <f t="shared" si="185"/>
        <v>71</v>
      </c>
      <c r="J173" s="95">
        <f t="shared" si="186"/>
        <v>68</v>
      </c>
      <c r="K173" s="95">
        <f t="shared" si="187"/>
        <v>68</v>
      </c>
      <c r="L173" s="95">
        <f t="shared" si="188"/>
        <v>66</v>
      </c>
      <c r="M173" s="95">
        <f t="shared" si="189"/>
        <v>66</v>
      </c>
      <c r="N173" s="95">
        <f t="shared" si="190"/>
        <v>65</v>
      </c>
      <c r="O173" s="95">
        <f t="shared" si="191"/>
        <v>64</v>
      </c>
      <c r="P173" s="95">
        <f t="shared" si="192"/>
        <v>64</v>
      </c>
      <c r="Q173" s="95">
        <f t="shared" si="193"/>
        <v>63</v>
      </c>
      <c r="R173" s="95">
        <f t="shared" si="194"/>
        <v>63</v>
      </c>
      <c r="S173" s="95">
        <f t="shared" si="195"/>
        <v>61</v>
      </c>
      <c r="T173" s="95">
        <f t="shared" si="196"/>
        <v>61</v>
      </c>
      <c r="U173" s="95">
        <f t="shared" si="197"/>
        <v>61</v>
      </c>
      <c r="V173" s="95">
        <f t="shared" si="198"/>
        <v>60</v>
      </c>
      <c r="W173" s="95">
        <f t="shared" si="199"/>
        <v>60</v>
      </c>
      <c r="X173" s="95">
        <f t="shared" si="200"/>
        <v>60</v>
      </c>
      <c r="Y173" s="95">
        <f t="shared" si="201"/>
        <v>60</v>
      </c>
      <c r="Z173" s="95">
        <f t="shared" si="202"/>
        <v>60</v>
      </c>
      <c r="AA173" s="95">
        <f t="shared" si="203"/>
        <v>59</v>
      </c>
      <c r="AB173" s="95">
        <f t="shared" si="204"/>
        <v>59</v>
      </c>
      <c r="AC173" s="95">
        <f t="shared" si="205"/>
        <v>59</v>
      </c>
      <c r="AD173" s="95">
        <f t="shared" si="206"/>
        <v>60</v>
      </c>
      <c r="AE173" s="95">
        <f t="shared" si="207"/>
        <v>60</v>
      </c>
      <c r="AM173" s="93">
        <v>1400</v>
      </c>
      <c r="AN173" s="95">
        <f t="shared" si="150"/>
        <v>56</v>
      </c>
      <c r="AO173" s="95">
        <f t="shared" si="151"/>
        <v>62</v>
      </c>
      <c r="AP173" s="95">
        <f t="shared" si="152"/>
        <v>71</v>
      </c>
      <c r="AQ173" s="95">
        <f t="shared" si="153"/>
        <v>77</v>
      </c>
      <c r="AR173" s="95">
        <f t="shared" si="154"/>
        <v>84</v>
      </c>
      <c r="AS173" s="95">
        <f t="shared" si="155"/>
        <v>92</v>
      </c>
      <c r="AT173" s="95">
        <f t="shared" si="156"/>
        <v>99</v>
      </c>
      <c r="AU173" s="95">
        <f t="shared" si="157"/>
        <v>105</v>
      </c>
      <c r="AV173" s="95">
        <f t="shared" si="158"/>
        <v>114</v>
      </c>
      <c r="AW173" s="95">
        <f t="shared" si="159"/>
        <v>120</v>
      </c>
      <c r="AX173" s="95">
        <f t="shared" si="160"/>
        <v>129</v>
      </c>
      <c r="AY173" s="95">
        <f t="shared" si="161"/>
        <v>137</v>
      </c>
      <c r="AZ173" s="95">
        <f t="shared" si="162"/>
        <v>143</v>
      </c>
      <c r="BA173" s="95">
        <f t="shared" si="163"/>
        <v>152</v>
      </c>
      <c r="BB173" s="95">
        <f t="shared" si="164"/>
        <v>159</v>
      </c>
      <c r="BC173" s="95">
        <f t="shared" si="165"/>
        <v>168</v>
      </c>
      <c r="BD173" s="95">
        <f t="shared" si="166"/>
        <v>171</v>
      </c>
      <c r="BE173" s="95">
        <f t="shared" si="167"/>
        <v>179</v>
      </c>
      <c r="BF173" s="95">
        <f t="shared" si="168"/>
        <v>188</v>
      </c>
      <c r="BG173" s="95">
        <f t="shared" si="169"/>
        <v>193</v>
      </c>
      <c r="BH173" s="95">
        <f t="shared" si="170"/>
        <v>202</v>
      </c>
      <c r="BI173" s="95">
        <f t="shared" si="171"/>
        <v>210</v>
      </c>
      <c r="BJ173" s="95">
        <f t="shared" si="172"/>
        <v>218</v>
      </c>
      <c r="BK173" s="95">
        <f t="shared" si="173"/>
        <v>227</v>
      </c>
      <c r="BL173" s="95">
        <f t="shared" si="174"/>
        <v>231</v>
      </c>
      <c r="BM173" s="95">
        <f t="shared" si="175"/>
        <v>240</v>
      </c>
      <c r="BN173" s="95">
        <f t="shared" si="176"/>
        <v>248</v>
      </c>
      <c r="BO173" s="95">
        <f t="shared" si="177"/>
        <v>260</v>
      </c>
      <c r="BP173" s="95">
        <f t="shared" si="178"/>
        <v>269</v>
      </c>
    </row>
    <row r="174" spans="2:68" ht="15">
      <c r="B174" s="93">
        <v>1500</v>
      </c>
      <c r="C174" s="95">
        <f t="shared" si="179"/>
        <v>97</v>
      </c>
      <c r="D174" s="95">
        <f t="shared" si="180"/>
        <v>88</v>
      </c>
      <c r="E174" s="95">
        <f t="shared" si="181"/>
        <v>82</v>
      </c>
      <c r="F174" s="95">
        <f t="shared" si="182"/>
        <v>78</v>
      </c>
      <c r="G174" s="95">
        <f t="shared" si="183"/>
        <v>74</v>
      </c>
      <c r="H174" s="95">
        <f t="shared" si="184"/>
        <v>72</v>
      </c>
      <c r="I174" s="95">
        <f t="shared" si="185"/>
        <v>70</v>
      </c>
      <c r="J174" s="95">
        <f t="shared" si="186"/>
        <v>67</v>
      </c>
      <c r="K174" s="95">
        <f t="shared" si="187"/>
        <v>67</v>
      </c>
      <c r="L174" s="95">
        <f t="shared" si="188"/>
        <v>65</v>
      </c>
      <c r="M174" s="95">
        <f t="shared" si="189"/>
        <v>65</v>
      </c>
      <c r="N174" s="95">
        <f t="shared" si="190"/>
        <v>64</v>
      </c>
      <c r="O174" s="95">
        <f t="shared" si="191"/>
        <v>63</v>
      </c>
      <c r="P174" s="95">
        <f t="shared" si="192"/>
        <v>63</v>
      </c>
      <c r="Q174" s="95">
        <f t="shared" si="193"/>
        <v>61</v>
      </c>
      <c r="R174" s="95">
        <f t="shared" si="194"/>
        <v>61</v>
      </c>
      <c r="S174" s="95">
        <f t="shared" si="195"/>
        <v>60</v>
      </c>
      <c r="T174" s="95">
        <f t="shared" si="196"/>
        <v>60</v>
      </c>
      <c r="U174" s="95">
        <f t="shared" si="197"/>
        <v>60</v>
      </c>
      <c r="V174" s="95">
        <f t="shared" si="198"/>
        <v>59</v>
      </c>
      <c r="W174" s="95">
        <f t="shared" si="199"/>
        <v>59</v>
      </c>
      <c r="X174" s="95">
        <f t="shared" si="200"/>
        <v>59</v>
      </c>
      <c r="Y174" s="95">
        <f t="shared" si="201"/>
        <v>59</v>
      </c>
      <c r="Z174" s="95">
        <f t="shared" si="202"/>
        <v>59</v>
      </c>
      <c r="AA174" s="95">
        <f t="shared" si="203"/>
        <v>59</v>
      </c>
      <c r="AB174" s="95">
        <f t="shared" si="204"/>
        <v>58</v>
      </c>
      <c r="AC174" s="95">
        <f t="shared" si="205"/>
        <v>58</v>
      </c>
      <c r="AD174" s="95">
        <f t="shared" si="206"/>
        <v>59</v>
      </c>
      <c r="AE174" s="95">
        <f t="shared" si="207"/>
        <v>59</v>
      </c>
      <c r="AM174" s="93">
        <v>1500</v>
      </c>
      <c r="AN174" s="95">
        <f t="shared" si="150"/>
        <v>58</v>
      </c>
      <c r="AO174" s="95">
        <f t="shared" si="151"/>
        <v>66</v>
      </c>
      <c r="AP174" s="95">
        <f t="shared" si="152"/>
        <v>74</v>
      </c>
      <c r="AQ174" s="95">
        <f t="shared" si="153"/>
        <v>82</v>
      </c>
      <c r="AR174" s="95">
        <f t="shared" si="154"/>
        <v>89</v>
      </c>
      <c r="AS174" s="95">
        <f t="shared" si="155"/>
        <v>97</v>
      </c>
      <c r="AT174" s="95">
        <f t="shared" si="156"/>
        <v>105</v>
      </c>
      <c r="AU174" s="95">
        <f t="shared" si="157"/>
        <v>111</v>
      </c>
      <c r="AV174" s="95">
        <f t="shared" si="158"/>
        <v>121</v>
      </c>
      <c r="AW174" s="95">
        <f t="shared" si="159"/>
        <v>127</v>
      </c>
      <c r="AX174" s="95">
        <f t="shared" si="160"/>
        <v>137</v>
      </c>
      <c r="AY174" s="95">
        <f t="shared" si="161"/>
        <v>144</v>
      </c>
      <c r="AZ174" s="95">
        <f t="shared" si="162"/>
        <v>151</v>
      </c>
      <c r="BA174" s="95">
        <f t="shared" si="163"/>
        <v>161</v>
      </c>
      <c r="BB174" s="95">
        <f t="shared" si="164"/>
        <v>165</v>
      </c>
      <c r="BC174" s="95">
        <f t="shared" si="165"/>
        <v>174</v>
      </c>
      <c r="BD174" s="95">
        <f t="shared" si="166"/>
        <v>180</v>
      </c>
      <c r="BE174" s="95">
        <f t="shared" si="167"/>
        <v>189</v>
      </c>
      <c r="BF174" s="95">
        <f t="shared" si="168"/>
        <v>198</v>
      </c>
      <c r="BG174" s="95">
        <f t="shared" si="169"/>
        <v>204</v>
      </c>
      <c r="BH174" s="95">
        <f t="shared" si="170"/>
        <v>212</v>
      </c>
      <c r="BI174" s="95">
        <f t="shared" si="171"/>
        <v>221</v>
      </c>
      <c r="BJ174" s="95">
        <f t="shared" si="172"/>
        <v>230</v>
      </c>
      <c r="BK174" s="95">
        <f t="shared" si="173"/>
        <v>239</v>
      </c>
      <c r="BL174" s="95">
        <f t="shared" si="174"/>
        <v>248</v>
      </c>
      <c r="BM174" s="95">
        <f t="shared" si="175"/>
        <v>252</v>
      </c>
      <c r="BN174" s="95">
        <f t="shared" si="176"/>
        <v>261</v>
      </c>
      <c r="BO174" s="95">
        <f t="shared" si="177"/>
        <v>274</v>
      </c>
      <c r="BP174" s="95">
        <f t="shared" si="178"/>
        <v>283</v>
      </c>
    </row>
    <row r="175" spans="2:68" ht="15">
      <c r="B175" s="93">
        <v>1600</v>
      </c>
      <c r="C175" s="95">
        <f t="shared" si="179"/>
        <v>95</v>
      </c>
      <c r="D175" s="95">
        <f t="shared" si="180"/>
        <v>86</v>
      </c>
      <c r="E175" s="95">
        <f t="shared" si="181"/>
        <v>80</v>
      </c>
      <c r="F175" s="95">
        <f t="shared" si="182"/>
        <v>75</v>
      </c>
      <c r="G175" s="95">
        <f t="shared" si="183"/>
        <v>72</v>
      </c>
      <c r="H175" s="95">
        <f t="shared" si="184"/>
        <v>70</v>
      </c>
      <c r="I175" s="95">
        <f t="shared" si="185"/>
        <v>67</v>
      </c>
      <c r="J175" s="95">
        <f t="shared" si="186"/>
        <v>66</v>
      </c>
      <c r="K175" s="95">
        <f t="shared" si="187"/>
        <v>65</v>
      </c>
      <c r="L175" s="95">
        <f t="shared" si="188"/>
        <v>64</v>
      </c>
      <c r="M175" s="95">
        <f t="shared" si="189"/>
        <v>63</v>
      </c>
      <c r="N175" s="95">
        <f t="shared" si="190"/>
        <v>61</v>
      </c>
      <c r="O175" s="95">
        <f t="shared" si="191"/>
        <v>61</v>
      </c>
      <c r="P175" s="95">
        <f t="shared" si="192"/>
        <v>60</v>
      </c>
      <c r="Q175" s="95">
        <f t="shared" si="193"/>
        <v>60</v>
      </c>
      <c r="R175" s="95">
        <f t="shared" si="194"/>
        <v>59</v>
      </c>
      <c r="S175" s="95">
        <f t="shared" si="195"/>
        <v>59</v>
      </c>
      <c r="T175" s="95">
        <f t="shared" si="196"/>
        <v>59</v>
      </c>
      <c r="U175" s="95">
        <f t="shared" si="197"/>
        <v>58</v>
      </c>
      <c r="V175" s="95">
        <f t="shared" si="198"/>
        <v>58</v>
      </c>
      <c r="W175" s="95">
        <f t="shared" si="199"/>
        <v>58</v>
      </c>
      <c r="X175" s="95">
        <f t="shared" si="200"/>
        <v>58</v>
      </c>
      <c r="Y175" s="95">
        <f t="shared" si="201"/>
        <v>58</v>
      </c>
      <c r="Z175" s="95">
        <f t="shared" si="202"/>
        <v>57</v>
      </c>
      <c r="AA175" s="95">
        <f t="shared" si="203"/>
        <v>57</v>
      </c>
      <c r="AB175" s="95">
        <f t="shared" si="204"/>
        <v>57</v>
      </c>
      <c r="AC175" s="95">
        <f t="shared" si="205"/>
        <v>58</v>
      </c>
      <c r="AD175" s="95">
        <f t="shared" si="206"/>
        <v>58</v>
      </c>
      <c r="AE175" s="95">
        <f t="shared" si="207"/>
        <v>58</v>
      </c>
      <c r="AM175" s="93">
        <v>1600</v>
      </c>
      <c r="AN175" s="95">
        <f t="shared" si="150"/>
        <v>61</v>
      </c>
      <c r="AO175" s="95">
        <f t="shared" si="151"/>
        <v>69</v>
      </c>
      <c r="AP175" s="95">
        <f t="shared" si="152"/>
        <v>77</v>
      </c>
      <c r="AQ175" s="95">
        <f t="shared" si="153"/>
        <v>84</v>
      </c>
      <c r="AR175" s="95">
        <f t="shared" si="154"/>
        <v>92</v>
      </c>
      <c r="AS175" s="95">
        <f t="shared" si="155"/>
        <v>101</v>
      </c>
      <c r="AT175" s="95">
        <f t="shared" si="156"/>
        <v>107</v>
      </c>
      <c r="AU175" s="95">
        <f t="shared" si="157"/>
        <v>116</v>
      </c>
      <c r="AV175" s="95">
        <f t="shared" si="158"/>
        <v>125</v>
      </c>
      <c r="AW175" s="95">
        <f t="shared" si="159"/>
        <v>133</v>
      </c>
      <c r="AX175" s="95">
        <f t="shared" si="160"/>
        <v>141</v>
      </c>
      <c r="AY175" s="95">
        <f t="shared" si="161"/>
        <v>146</v>
      </c>
      <c r="AZ175" s="95">
        <f t="shared" si="162"/>
        <v>156</v>
      </c>
      <c r="BA175" s="95">
        <f t="shared" si="163"/>
        <v>163</v>
      </c>
      <c r="BB175" s="95">
        <f t="shared" si="164"/>
        <v>173</v>
      </c>
      <c r="BC175" s="95">
        <f t="shared" si="165"/>
        <v>179</v>
      </c>
      <c r="BD175" s="95">
        <f t="shared" si="166"/>
        <v>189</v>
      </c>
      <c r="BE175" s="95">
        <f t="shared" si="167"/>
        <v>198</v>
      </c>
      <c r="BF175" s="95">
        <f t="shared" si="168"/>
        <v>204</v>
      </c>
      <c r="BG175" s="95">
        <f t="shared" si="169"/>
        <v>213</v>
      </c>
      <c r="BH175" s="95">
        <f t="shared" si="170"/>
        <v>223</v>
      </c>
      <c r="BI175" s="95">
        <f t="shared" si="171"/>
        <v>232</v>
      </c>
      <c r="BJ175" s="95">
        <f t="shared" si="172"/>
        <v>241</v>
      </c>
      <c r="BK175" s="95">
        <f t="shared" si="173"/>
        <v>246</v>
      </c>
      <c r="BL175" s="95">
        <f t="shared" si="174"/>
        <v>255</v>
      </c>
      <c r="BM175" s="95">
        <f t="shared" si="175"/>
        <v>264</v>
      </c>
      <c r="BN175" s="95">
        <f t="shared" si="176"/>
        <v>278</v>
      </c>
      <c r="BO175" s="95">
        <f t="shared" si="177"/>
        <v>288</v>
      </c>
      <c r="BP175" s="95">
        <f t="shared" si="178"/>
        <v>297</v>
      </c>
    </row>
    <row r="176" spans="2:68" ht="15">
      <c r="B176" s="93">
        <v>1700</v>
      </c>
      <c r="C176" s="95">
        <f t="shared" si="179"/>
        <v>94</v>
      </c>
      <c r="D176" s="95">
        <f t="shared" si="180"/>
        <v>85</v>
      </c>
      <c r="E176" s="95">
        <f t="shared" si="181"/>
        <v>79</v>
      </c>
      <c r="F176" s="95">
        <f t="shared" si="182"/>
        <v>74</v>
      </c>
      <c r="G176" s="95">
        <f t="shared" si="183"/>
        <v>72</v>
      </c>
      <c r="H176" s="95">
        <f t="shared" si="184"/>
        <v>68</v>
      </c>
      <c r="I176" s="95">
        <f t="shared" si="185"/>
        <v>67</v>
      </c>
      <c r="J176" s="95">
        <f t="shared" si="186"/>
        <v>65</v>
      </c>
      <c r="K176" s="95">
        <f t="shared" si="187"/>
        <v>65</v>
      </c>
      <c r="L176" s="95">
        <f t="shared" si="188"/>
        <v>64</v>
      </c>
      <c r="M176" s="95">
        <f t="shared" si="189"/>
        <v>63</v>
      </c>
      <c r="N176" s="95">
        <f t="shared" si="190"/>
        <v>61</v>
      </c>
      <c r="O176" s="95">
        <f t="shared" si="191"/>
        <v>61</v>
      </c>
      <c r="P176" s="95">
        <f t="shared" si="192"/>
        <v>60</v>
      </c>
      <c r="Q176" s="95">
        <f t="shared" si="193"/>
        <v>59</v>
      </c>
      <c r="R176" s="95">
        <f t="shared" si="194"/>
        <v>59</v>
      </c>
      <c r="S176" s="95">
        <f t="shared" si="195"/>
        <v>59</v>
      </c>
      <c r="T176" s="95">
        <f t="shared" si="196"/>
        <v>58</v>
      </c>
      <c r="U176" s="95">
        <f t="shared" si="197"/>
        <v>58</v>
      </c>
      <c r="V176" s="95">
        <f t="shared" si="198"/>
        <v>58</v>
      </c>
      <c r="W176" s="95">
        <f t="shared" si="199"/>
        <v>57</v>
      </c>
      <c r="X176" s="95">
        <f t="shared" si="200"/>
        <v>58</v>
      </c>
      <c r="Y176" s="95">
        <f t="shared" si="201"/>
        <v>57</v>
      </c>
      <c r="Z176" s="95">
        <f t="shared" si="202"/>
        <v>57</v>
      </c>
      <c r="AA176" s="95">
        <f t="shared" si="203"/>
        <v>57</v>
      </c>
      <c r="AB176" s="95">
        <f t="shared" si="204"/>
        <v>58</v>
      </c>
      <c r="AC176" s="95">
        <f t="shared" si="205"/>
        <v>58</v>
      </c>
      <c r="AD176" s="95">
        <f t="shared" si="206"/>
        <v>58</v>
      </c>
      <c r="AE176" s="95">
        <f t="shared" si="207"/>
        <v>58</v>
      </c>
      <c r="AM176" s="93">
        <v>1700</v>
      </c>
      <c r="AN176" s="95">
        <f t="shared" si="150"/>
        <v>64</v>
      </c>
      <c r="AO176" s="95">
        <f t="shared" si="151"/>
        <v>72</v>
      </c>
      <c r="AP176" s="95">
        <f t="shared" si="152"/>
        <v>81</v>
      </c>
      <c r="AQ176" s="95">
        <f t="shared" si="153"/>
        <v>88</v>
      </c>
      <c r="AR176" s="95">
        <f t="shared" si="154"/>
        <v>98</v>
      </c>
      <c r="AS176" s="95">
        <f t="shared" si="155"/>
        <v>104</v>
      </c>
      <c r="AT176" s="95">
        <f t="shared" si="156"/>
        <v>114</v>
      </c>
      <c r="AU176" s="95">
        <f t="shared" si="157"/>
        <v>122</v>
      </c>
      <c r="AV176" s="95">
        <f t="shared" si="158"/>
        <v>133</v>
      </c>
      <c r="AW176" s="95">
        <f t="shared" si="159"/>
        <v>141</v>
      </c>
      <c r="AX176" s="95">
        <f t="shared" si="160"/>
        <v>150</v>
      </c>
      <c r="AY176" s="95">
        <f t="shared" si="161"/>
        <v>156</v>
      </c>
      <c r="AZ176" s="95">
        <f t="shared" si="162"/>
        <v>166</v>
      </c>
      <c r="BA176" s="95">
        <f t="shared" si="163"/>
        <v>173</v>
      </c>
      <c r="BB176" s="95">
        <f t="shared" si="164"/>
        <v>181</v>
      </c>
      <c r="BC176" s="95">
        <f t="shared" si="165"/>
        <v>191</v>
      </c>
      <c r="BD176" s="95">
        <f t="shared" si="166"/>
        <v>201</v>
      </c>
      <c r="BE176" s="95">
        <f t="shared" si="167"/>
        <v>207</v>
      </c>
      <c r="BF176" s="95">
        <f t="shared" si="168"/>
        <v>217</v>
      </c>
      <c r="BG176" s="95">
        <f t="shared" si="169"/>
        <v>227</v>
      </c>
      <c r="BH176" s="95">
        <f t="shared" si="170"/>
        <v>233</v>
      </c>
      <c r="BI176" s="95">
        <f t="shared" si="171"/>
        <v>247</v>
      </c>
      <c r="BJ176" s="95">
        <f t="shared" si="172"/>
        <v>252</v>
      </c>
      <c r="BK176" s="95">
        <f t="shared" si="173"/>
        <v>262</v>
      </c>
      <c r="BL176" s="95">
        <f t="shared" si="174"/>
        <v>271</v>
      </c>
      <c r="BM176" s="95">
        <f t="shared" si="175"/>
        <v>286</v>
      </c>
      <c r="BN176" s="95">
        <f t="shared" si="176"/>
        <v>296</v>
      </c>
      <c r="BO176" s="95">
        <f t="shared" si="177"/>
        <v>306</v>
      </c>
      <c r="BP176" s="95">
        <f t="shared" si="178"/>
        <v>316</v>
      </c>
    </row>
    <row r="177" spans="2:68" ht="15">
      <c r="B177" s="93">
        <v>1800</v>
      </c>
      <c r="C177" s="95">
        <f t="shared" si="179"/>
        <v>92</v>
      </c>
      <c r="D177" s="95">
        <f t="shared" si="180"/>
        <v>82</v>
      </c>
      <c r="E177" s="95">
        <f t="shared" si="181"/>
        <v>77</v>
      </c>
      <c r="F177" s="95">
        <f t="shared" si="182"/>
        <v>73</v>
      </c>
      <c r="G177" s="95">
        <f t="shared" si="183"/>
        <v>70</v>
      </c>
      <c r="H177" s="95">
        <f t="shared" si="184"/>
        <v>67</v>
      </c>
      <c r="I177" s="95">
        <f t="shared" si="185"/>
        <v>65</v>
      </c>
      <c r="J177" s="95">
        <f t="shared" si="186"/>
        <v>64</v>
      </c>
      <c r="K177" s="95">
        <f t="shared" si="187"/>
        <v>63</v>
      </c>
      <c r="L177" s="95">
        <f t="shared" si="188"/>
        <v>61</v>
      </c>
      <c r="M177" s="95">
        <f t="shared" si="189"/>
        <v>60</v>
      </c>
      <c r="N177" s="95">
        <f t="shared" si="190"/>
        <v>60</v>
      </c>
      <c r="O177" s="95">
        <f t="shared" si="191"/>
        <v>59</v>
      </c>
      <c r="P177" s="95">
        <f t="shared" si="192"/>
        <v>59</v>
      </c>
      <c r="Q177" s="95">
        <f t="shared" si="193"/>
        <v>58</v>
      </c>
      <c r="R177" s="95">
        <f t="shared" si="194"/>
        <v>58</v>
      </c>
      <c r="S177" s="95">
        <f t="shared" si="195"/>
        <v>57</v>
      </c>
      <c r="T177" s="95">
        <f t="shared" si="196"/>
        <v>57</v>
      </c>
      <c r="U177" s="95">
        <f t="shared" si="197"/>
        <v>57</v>
      </c>
      <c r="V177" s="95">
        <f t="shared" si="198"/>
        <v>57</v>
      </c>
      <c r="W177" s="95">
        <f t="shared" si="199"/>
        <v>56</v>
      </c>
      <c r="X177" s="95">
        <f t="shared" si="200"/>
        <v>56</v>
      </c>
      <c r="Y177" s="95">
        <f t="shared" si="201"/>
        <v>56</v>
      </c>
      <c r="Z177" s="95">
        <f t="shared" si="202"/>
        <v>56</v>
      </c>
      <c r="AA177" s="95">
        <f t="shared" si="203"/>
        <v>56</v>
      </c>
      <c r="AB177" s="95">
        <f t="shared" si="204"/>
        <v>57</v>
      </c>
      <c r="AC177" s="95">
        <f t="shared" si="205"/>
        <v>57</v>
      </c>
      <c r="AD177" s="95">
        <f t="shared" si="206"/>
        <v>57</v>
      </c>
      <c r="AE177" s="95">
        <f t="shared" si="207"/>
        <v>56</v>
      </c>
      <c r="AM177" s="93">
        <v>1800</v>
      </c>
      <c r="AN177" s="95">
        <f t="shared" si="150"/>
        <v>66</v>
      </c>
      <c r="AO177" s="95">
        <f t="shared" si="151"/>
        <v>74</v>
      </c>
      <c r="AP177" s="95">
        <f t="shared" si="152"/>
        <v>83</v>
      </c>
      <c r="AQ177" s="95">
        <f t="shared" si="153"/>
        <v>92</v>
      </c>
      <c r="AR177" s="95">
        <f t="shared" si="154"/>
        <v>101</v>
      </c>
      <c r="AS177" s="95">
        <f t="shared" si="155"/>
        <v>109</v>
      </c>
      <c r="AT177" s="95">
        <f t="shared" si="156"/>
        <v>117</v>
      </c>
      <c r="AU177" s="95">
        <f t="shared" si="157"/>
        <v>127</v>
      </c>
      <c r="AV177" s="95">
        <f t="shared" si="158"/>
        <v>136</v>
      </c>
      <c r="AW177" s="95">
        <f t="shared" si="159"/>
        <v>143</v>
      </c>
      <c r="AX177" s="95">
        <f t="shared" si="160"/>
        <v>151</v>
      </c>
      <c r="AY177" s="95">
        <f t="shared" si="161"/>
        <v>162</v>
      </c>
      <c r="AZ177" s="95">
        <f t="shared" si="162"/>
        <v>170</v>
      </c>
      <c r="BA177" s="95">
        <f t="shared" si="163"/>
        <v>181</v>
      </c>
      <c r="BB177" s="95">
        <f t="shared" si="164"/>
        <v>188</v>
      </c>
      <c r="BC177" s="95">
        <f t="shared" si="165"/>
        <v>198</v>
      </c>
      <c r="BD177" s="95">
        <f t="shared" si="166"/>
        <v>205</v>
      </c>
      <c r="BE177" s="95">
        <f t="shared" si="167"/>
        <v>215</v>
      </c>
      <c r="BF177" s="95">
        <f t="shared" si="168"/>
        <v>226</v>
      </c>
      <c r="BG177" s="95">
        <f t="shared" si="169"/>
        <v>236</v>
      </c>
      <c r="BH177" s="95">
        <f t="shared" si="170"/>
        <v>242</v>
      </c>
      <c r="BI177" s="95">
        <f t="shared" si="171"/>
        <v>252</v>
      </c>
      <c r="BJ177" s="95">
        <f t="shared" si="172"/>
        <v>262</v>
      </c>
      <c r="BK177" s="95">
        <f t="shared" si="173"/>
        <v>272</v>
      </c>
      <c r="BL177" s="95">
        <f t="shared" si="174"/>
        <v>282</v>
      </c>
      <c r="BM177" s="95">
        <f t="shared" si="175"/>
        <v>298</v>
      </c>
      <c r="BN177" s="95">
        <f t="shared" si="176"/>
        <v>308</v>
      </c>
      <c r="BO177" s="95">
        <f t="shared" si="177"/>
        <v>318</v>
      </c>
      <c r="BP177" s="95">
        <f t="shared" si="178"/>
        <v>323</v>
      </c>
    </row>
    <row r="178" spans="2:68" ht="15">
      <c r="B178" s="93">
        <v>1900</v>
      </c>
      <c r="C178" s="95">
        <f t="shared" si="179"/>
        <v>90</v>
      </c>
      <c r="D178" s="95">
        <f t="shared" si="180"/>
        <v>82</v>
      </c>
      <c r="E178" s="95">
        <f t="shared" si="181"/>
        <v>77</v>
      </c>
      <c r="F178" s="95">
        <f t="shared" si="182"/>
        <v>72</v>
      </c>
      <c r="G178" s="95">
        <f t="shared" si="183"/>
        <v>70</v>
      </c>
      <c r="H178" s="95">
        <f t="shared" si="184"/>
        <v>66</v>
      </c>
      <c r="I178" s="95">
        <f t="shared" si="185"/>
        <v>65</v>
      </c>
      <c r="J178" s="95">
        <f t="shared" si="186"/>
        <v>64</v>
      </c>
      <c r="K178" s="95">
        <f t="shared" si="187"/>
        <v>63</v>
      </c>
      <c r="L178" s="95">
        <f t="shared" si="188"/>
        <v>61</v>
      </c>
      <c r="M178" s="95">
        <f t="shared" si="189"/>
        <v>60</v>
      </c>
      <c r="N178" s="95">
        <f t="shared" si="190"/>
        <v>59</v>
      </c>
      <c r="O178" s="95">
        <f t="shared" si="191"/>
        <v>59</v>
      </c>
      <c r="P178" s="95">
        <f t="shared" si="192"/>
        <v>58</v>
      </c>
      <c r="Q178" s="95">
        <f t="shared" si="193"/>
        <v>58</v>
      </c>
      <c r="R178" s="95">
        <f t="shared" si="194"/>
        <v>57</v>
      </c>
      <c r="S178" s="95">
        <f t="shared" si="195"/>
        <v>57</v>
      </c>
      <c r="T178" s="95">
        <f t="shared" si="196"/>
        <v>57</v>
      </c>
      <c r="U178" s="95">
        <f t="shared" si="197"/>
        <v>56</v>
      </c>
      <c r="V178" s="95">
        <f t="shared" si="198"/>
        <v>56</v>
      </c>
      <c r="W178" s="95">
        <f t="shared" si="199"/>
        <v>56</v>
      </c>
      <c r="X178" s="95">
        <f t="shared" si="200"/>
        <v>56</v>
      </c>
      <c r="Y178" s="95">
        <f t="shared" si="201"/>
        <v>56</v>
      </c>
      <c r="Z178" s="95">
        <f t="shared" si="202"/>
        <v>55</v>
      </c>
      <c r="AA178" s="95">
        <f t="shared" si="203"/>
        <v>57</v>
      </c>
      <c r="AB178" s="95">
        <f t="shared" si="204"/>
        <v>56</v>
      </c>
      <c r="AC178" s="95">
        <f t="shared" si="205"/>
        <v>56</v>
      </c>
      <c r="AD178" s="95">
        <f t="shared" si="206"/>
        <v>56</v>
      </c>
      <c r="AE178" s="95">
        <f t="shared" si="207"/>
        <v>56</v>
      </c>
      <c r="AM178" s="93">
        <v>1900</v>
      </c>
      <c r="AN178" s="95">
        <f t="shared" si="150"/>
        <v>68</v>
      </c>
      <c r="AO178" s="95">
        <f t="shared" si="151"/>
        <v>78</v>
      </c>
      <c r="AP178" s="95">
        <f t="shared" si="152"/>
        <v>88</v>
      </c>
      <c r="AQ178" s="95">
        <f t="shared" si="153"/>
        <v>96</v>
      </c>
      <c r="AR178" s="95">
        <f t="shared" si="154"/>
        <v>106</v>
      </c>
      <c r="AS178" s="95">
        <f t="shared" si="155"/>
        <v>113</v>
      </c>
      <c r="AT178" s="95">
        <f t="shared" si="156"/>
        <v>124</v>
      </c>
      <c r="AU178" s="95">
        <f t="shared" si="157"/>
        <v>134</v>
      </c>
      <c r="AV178" s="95">
        <f t="shared" si="158"/>
        <v>144</v>
      </c>
      <c r="AW178" s="95">
        <f t="shared" si="159"/>
        <v>151</v>
      </c>
      <c r="AX178" s="95">
        <f t="shared" si="160"/>
        <v>160</v>
      </c>
      <c r="AY178" s="95">
        <f t="shared" si="161"/>
        <v>168</v>
      </c>
      <c r="AZ178" s="95">
        <f t="shared" si="162"/>
        <v>179</v>
      </c>
      <c r="BA178" s="95">
        <f t="shared" si="163"/>
        <v>187</v>
      </c>
      <c r="BB178" s="95">
        <f t="shared" si="164"/>
        <v>198</v>
      </c>
      <c r="BC178" s="95">
        <f t="shared" si="165"/>
        <v>206</v>
      </c>
      <c r="BD178" s="95">
        <f t="shared" si="166"/>
        <v>217</v>
      </c>
      <c r="BE178" s="95">
        <f t="shared" si="167"/>
        <v>227</v>
      </c>
      <c r="BF178" s="95">
        <f t="shared" si="168"/>
        <v>234</v>
      </c>
      <c r="BG178" s="95">
        <f t="shared" si="169"/>
        <v>245</v>
      </c>
      <c r="BH178" s="95">
        <f t="shared" si="170"/>
        <v>255</v>
      </c>
      <c r="BI178" s="95">
        <f t="shared" si="171"/>
        <v>266</v>
      </c>
      <c r="BJ178" s="95">
        <f t="shared" si="172"/>
        <v>277</v>
      </c>
      <c r="BK178" s="95">
        <f t="shared" si="173"/>
        <v>282</v>
      </c>
      <c r="BL178" s="95">
        <f t="shared" si="174"/>
        <v>303</v>
      </c>
      <c r="BM178" s="95">
        <f t="shared" si="175"/>
        <v>309</v>
      </c>
      <c r="BN178" s="95">
        <f t="shared" si="176"/>
        <v>319</v>
      </c>
      <c r="BO178" s="95">
        <f t="shared" si="177"/>
        <v>330</v>
      </c>
      <c r="BP178" s="95">
        <f t="shared" si="178"/>
        <v>340</v>
      </c>
    </row>
    <row r="179" spans="2:68" ht="15">
      <c r="B179" s="93">
        <v>2000</v>
      </c>
      <c r="C179" s="95">
        <f t="shared" si="179"/>
        <v>89</v>
      </c>
      <c r="D179" s="95">
        <f t="shared" si="180"/>
        <v>81</v>
      </c>
      <c r="E179" s="95">
        <f t="shared" si="181"/>
        <v>75</v>
      </c>
      <c r="F179" s="95">
        <f t="shared" si="182"/>
        <v>72</v>
      </c>
      <c r="G179" s="95">
        <f t="shared" si="183"/>
        <v>68</v>
      </c>
      <c r="H179" s="95">
        <f t="shared" si="184"/>
        <v>66</v>
      </c>
      <c r="I179" s="95">
        <f t="shared" si="185"/>
        <v>64</v>
      </c>
      <c r="J179" s="95">
        <f t="shared" si="186"/>
        <v>63</v>
      </c>
      <c r="K179" s="95">
        <f t="shared" si="187"/>
        <v>61</v>
      </c>
      <c r="L179" s="95">
        <f t="shared" si="188"/>
        <v>60</v>
      </c>
      <c r="M179" s="95">
        <f t="shared" si="189"/>
        <v>59</v>
      </c>
      <c r="N179" s="95">
        <f t="shared" si="190"/>
        <v>59</v>
      </c>
      <c r="O179" s="95">
        <f t="shared" si="191"/>
        <v>58</v>
      </c>
      <c r="P179" s="95">
        <f t="shared" si="192"/>
        <v>58</v>
      </c>
      <c r="Q179" s="95">
        <f t="shared" si="193"/>
        <v>57</v>
      </c>
      <c r="R179" s="95">
        <f t="shared" si="194"/>
        <v>57</v>
      </c>
      <c r="S179" s="95">
        <f t="shared" si="195"/>
        <v>56</v>
      </c>
      <c r="T179" s="95">
        <f t="shared" si="196"/>
        <v>56</v>
      </c>
      <c r="U179" s="95">
        <f t="shared" si="197"/>
        <v>56</v>
      </c>
      <c r="V179" s="95">
        <f t="shared" si="198"/>
        <v>56</v>
      </c>
      <c r="W179" s="95">
        <f t="shared" si="199"/>
        <v>56</v>
      </c>
      <c r="X179" s="95">
        <f t="shared" si="200"/>
        <v>56</v>
      </c>
      <c r="Y179" s="95">
        <f t="shared" si="201"/>
        <v>55</v>
      </c>
      <c r="Z179" s="95">
        <f t="shared" si="202"/>
        <v>55</v>
      </c>
      <c r="AA179" s="95">
        <f t="shared" si="203"/>
        <v>56</v>
      </c>
      <c r="AB179" s="95">
        <f t="shared" si="204"/>
        <v>56</v>
      </c>
      <c r="AC179" s="95">
        <f t="shared" si="205"/>
        <v>56</v>
      </c>
      <c r="AD179" s="95">
        <f t="shared" si="206"/>
        <v>56</v>
      </c>
      <c r="AE179" s="95">
        <f t="shared" si="207"/>
        <v>55</v>
      </c>
      <c r="AM179" s="93">
        <v>2000</v>
      </c>
      <c r="AN179" s="95">
        <f t="shared" si="150"/>
        <v>71</v>
      </c>
      <c r="AO179" s="95">
        <f t="shared" si="151"/>
        <v>81</v>
      </c>
      <c r="AP179" s="95">
        <f t="shared" si="152"/>
        <v>90</v>
      </c>
      <c r="AQ179" s="95">
        <f t="shared" si="153"/>
        <v>101</v>
      </c>
      <c r="AR179" s="95">
        <f t="shared" si="154"/>
        <v>109</v>
      </c>
      <c r="AS179" s="95">
        <f t="shared" si="155"/>
        <v>119</v>
      </c>
      <c r="AT179" s="95">
        <f t="shared" si="156"/>
        <v>128</v>
      </c>
      <c r="AU179" s="95">
        <f t="shared" si="157"/>
        <v>139</v>
      </c>
      <c r="AV179" s="95">
        <f t="shared" si="158"/>
        <v>146</v>
      </c>
      <c r="AW179" s="95">
        <f t="shared" si="159"/>
        <v>156</v>
      </c>
      <c r="AX179" s="95">
        <f t="shared" si="160"/>
        <v>165</v>
      </c>
      <c r="AY179" s="95">
        <f t="shared" si="161"/>
        <v>177</v>
      </c>
      <c r="AZ179" s="95">
        <f t="shared" si="162"/>
        <v>186</v>
      </c>
      <c r="BA179" s="95">
        <f t="shared" si="163"/>
        <v>197</v>
      </c>
      <c r="BB179" s="95">
        <f t="shared" si="164"/>
        <v>205</v>
      </c>
      <c r="BC179" s="95">
        <f t="shared" si="165"/>
        <v>217</v>
      </c>
      <c r="BD179" s="95">
        <f t="shared" si="166"/>
        <v>224</v>
      </c>
      <c r="BE179" s="95">
        <f t="shared" si="167"/>
        <v>235</v>
      </c>
      <c r="BF179" s="95">
        <f t="shared" si="168"/>
        <v>246</v>
      </c>
      <c r="BG179" s="95">
        <f t="shared" si="169"/>
        <v>258</v>
      </c>
      <c r="BH179" s="95">
        <f t="shared" si="170"/>
        <v>269</v>
      </c>
      <c r="BI179" s="95">
        <f t="shared" si="171"/>
        <v>280</v>
      </c>
      <c r="BJ179" s="95">
        <f t="shared" si="172"/>
        <v>286</v>
      </c>
      <c r="BK179" s="95">
        <f t="shared" si="173"/>
        <v>297</v>
      </c>
      <c r="BL179" s="95">
        <f t="shared" si="174"/>
        <v>314</v>
      </c>
      <c r="BM179" s="95">
        <f t="shared" si="175"/>
        <v>325</v>
      </c>
      <c r="BN179" s="95">
        <f t="shared" si="176"/>
        <v>336</v>
      </c>
      <c r="BO179" s="95">
        <f t="shared" si="177"/>
        <v>347</v>
      </c>
      <c r="BP179" s="95">
        <f t="shared" si="178"/>
        <v>352</v>
      </c>
    </row>
    <row r="180" spans="2:68" ht="15">
      <c r="B180" s="93">
        <v>2100</v>
      </c>
      <c r="C180" s="95">
        <f t="shared" si="179"/>
        <v>88</v>
      </c>
      <c r="D180" s="95">
        <f t="shared" si="180"/>
        <v>80</v>
      </c>
      <c r="E180" s="95">
        <f t="shared" si="181"/>
        <v>74</v>
      </c>
      <c r="F180" s="95">
        <f t="shared" si="182"/>
        <v>71</v>
      </c>
      <c r="G180" s="95">
        <f t="shared" si="183"/>
        <v>67</v>
      </c>
      <c r="H180" s="95">
        <f t="shared" si="184"/>
        <v>65</v>
      </c>
      <c r="I180" s="95">
        <f t="shared" si="185"/>
        <v>64</v>
      </c>
      <c r="J180" s="95">
        <f t="shared" si="186"/>
        <v>63</v>
      </c>
      <c r="K180" s="95">
        <f t="shared" si="187"/>
        <v>61</v>
      </c>
      <c r="L180" s="95">
        <f t="shared" si="188"/>
        <v>60</v>
      </c>
      <c r="M180" s="95">
        <f t="shared" si="189"/>
        <v>59</v>
      </c>
      <c r="N180" s="95">
        <f t="shared" si="190"/>
        <v>58</v>
      </c>
      <c r="O180" s="95">
        <f t="shared" si="191"/>
        <v>58</v>
      </c>
      <c r="P180" s="95">
        <f t="shared" si="192"/>
        <v>57</v>
      </c>
      <c r="Q180" s="95">
        <f t="shared" si="193"/>
        <v>57</v>
      </c>
      <c r="R180" s="95">
        <f t="shared" si="194"/>
        <v>56</v>
      </c>
      <c r="S180" s="95">
        <f t="shared" si="195"/>
        <v>56</v>
      </c>
      <c r="T180" s="95">
        <f t="shared" si="196"/>
        <v>56</v>
      </c>
      <c r="U180" s="95">
        <f t="shared" si="197"/>
        <v>56</v>
      </c>
      <c r="V180" s="95">
        <f t="shared" si="198"/>
        <v>55</v>
      </c>
      <c r="W180" s="95">
        <f t="shared" si="199"/>
        <v>55</v>
      </c>
      <c r="X180" s="95">
        <f t="shared" si="200"/>
        <v>55</v>
      </c>
      <c r="Y180" s="95">
        <f t="shared" si="201"/>
        <v>55</v>
      </c>
      <c r="Z180" s="95">
        <f t="shared" si="202"/>
        <v>55</v>
      </c>
      <c r="AA180" s="95">
        <f t="shared" si="203"/>
        <v>55</v>
      </c>
      <c r="AB180" s="95">
        <f t="shared" si="204"/>
        <v>55</v>
      </c>
      <c r="AC180" s="95">
        <f t="shared" si="205"/>
        <v>55</v>
      </c>
      <c r="AD180" s="95">
        <f t="shared" si="206"/>
        <v>55</v>
      </c>
      <c r="AE180" s="95">
        <f t="shared" si="207"/>
        <v>55</v>
      </c>
      <c r="AM180" s="93">
        <v>2100</v>
      </c>
      <c r="AN180" s="95">
        <f t="shared" si="150"/>
        <v>74</v>
      </c>
      <c r="AO180" s="95">
        <f t="shared" si="151"/>
        <v>84</v>
      </c>
      <c r="AP180" s="95">
        <f t="shared" si="152"/>
        <v>93</v>
      </c>
      <c r="AQ180" s="95">
        <f t="shared" si="153"/>
        <v>104</v>
      </c>
      <c r="AR180" s="95">
        <f t="shared" si="154"/>
        <v>113</v>
      </c>
      <c r="AS180" s="95">
        <f t="shared" si="155"/>
        <v>123</v>
      </c>
      <c r="AT180" s="95">
        <f t="shared" si="156"/>
        <v>134</v>
      </c>
      <c r="AU180" s="95">
        <f t="shared" si="157"/>
        <v>146</v>
      </c>
      <c r="AV180" s="95">
        <f t="shared" si="158"/>
        <v>154</v>
      </c>
      <c r="AW180" s="95">
        <f t="shared" si="159"/>
        <v>164</v>
      </c>
      <c r="AX180" s="95">
        <f t="shared" si="160"/>
        <v>173</v>
      </c>
      <c r="AY180" s="95">
        <f t="shared" si="161"/>
        <v>183</v>
      </c>
      <c r="AZ180" s="95">
        <f t="shared" si="162"/>
        <v>195</v>
      </c>
      <c r="BA180" s="95">
        <f t="shared" si="163"/>
        <v>203</v>
      </c>
      <c r="BB180" s="95">
        <f t="shared" si="164"/>
        <v>215</v>
      </c>
      <c r="BC180" s="95">
        <f t="shared" si="165"/>
        <v>223</v>
      </c>
      <c r="BD180" s="95">
        <f t="shared" si="166"/>
        <v>235</v>
      </c>
      <c r="BE180" s="95">
        <f t="shared" si="167"/>
        <v>247</v>
      </c>
      <c r="BF180" s="95">
        <f t="shared" si="168"/>
        <v>259</v>
      </c>
      <c r="BG180" s="95">
        <f t="shared" si="169"/>
        <v>266</v>
      </c>
      <c r="BH180" s="95">
        <f t="shared" si="170"/>
        <v>277</v>
      </c>
      <c r="BI180" s="95">
        <f t="shared" si="171"/>
        <v>289</v>
      </c>
      <c r="BJ180" s="95">
        <f t="shared" si="172"/>
        <v>300</v>
      </c>
      <c r="BK180" s="95">
        <f t="shared" si="173"/>
        <v>312</v>
      </c>
      <c r="BL180" s="95">
        <f t="shared" si="174"/>
        <v>323</v>
      </c>
      <c r="BM180" s="95">
        <f t="shared" si="175"/>
        <v>335</v>
      </c>
      <c r="BN180" s="95">
        <f t="shared" si="176"/>
        <v>347</v>
      </c>
      <c r="BO180" s="95">
        <f t="shared" si="177"/>
        <v>358</v>
      </c>
      <c r="BP180" s="95">
        <f t="shared" si="178"/>
        <v>370</v>
      </c>
    </row>
    <row r="181" spans="2:68" ht="15">
      <c r="B181" s="93">
        <v>2200</v>
      </c>
      <c r="C181" s="95">
        <f t="shared" si="179"/>
        <v>88</v>
      </c>
      <c r="D181" s="95">
        <f t="shared" si="180"/>
        <v>80</v>
      </c>
      <c r="E181" s="95">
        <f t="shared" si="181"/>
        <v>74</v>
      </c>
      <c r="F181" s="95">
        <f t="shared" si="182"/>
        <v>70</v>
      </c>
      <c r="G181" s="95">
        <f t="shared" si="183"/>
        <v>67</v>
      </c>
      <c r="H181" s="95">
        <f t="shared" si="184"/>
        <v>65</v>
      </c>
      <c r="I181" s="95">
        <f t="shared" si="185"/>
        <v>63</v>
      </c>
      <c r="J181" s="95">
        <f t="shared" si="186"/>
        <v>61</v>
      </c>
      <c r="K181" s="95">
        <f t="shared" si="187"/>
        <v>60</v>
      </c>
      <c r="L181" s="95">
        <f t="shared" si="188"/>
        <v>59</v>
      </c>
      <c r="M181" s="95">
        <f t="shared" si="189"/>
        <v>59</v>
      </c>
      <c r="N181" s="95">
        <f t="shared" si="190"/>
        <v>58</v>
      </c>
      <c r="O181" s="95">
        <f t="shared" si="191"/>
        <v>58</v>
      </c>
      <c r="P181" s="95">
        <f t="shared" si="192"/>
        <v>57</v>
      </c>
      <c r="Q181" s="95">
        <f t="shared" si="193"/>
        <v>57</v>
      </c>
      <c r="R181" s="95">
        <f t="shared" si="194"/>
        <v>56</v>
      </c>
      <c r="S181" s="95">
        <f t="shared" si="195"/>
        <v>56</v>
      </c>
      <c r="T181" s="95">
        <f t="shared" si="196"/>
        <v>56</v>
      </c>
      <c r="U181" s="95">
        <f t="shared" si="197"/>
        <v>55</v>
      </c>
      <c r="V181" s="95">
        <f t="shared" si="198"/>
        <v>55</v>
      </c>
      <c r="W181" s="95">
        <f t="shared" si="199"/>
        <v>55</v>
      </c>
      <c r="X181" s="95">
        <f t="shared" si="200"/>
        <v>55</v>
      </c>
      <c r="Y181" s="95">
        <f t="shared" si="201"/>
        <v>53</v>
      </c>
      <c r="Z181" s="95">
        <f t="shared" si="202"/>
        <v>55</v>
      </c>
      <c r="AA181" s="95">
        <f t="shared" si="203"/>
        <v>55</v>
      </c>
      <c r="AB181" s="95">
        <f t="shared" si="204"/>
        <v>55</v>
      </c>
      <c r="AC181" s="95">
        <f t="shared" si="205"/>
        <v>53</v>
      </c>
      <c r="AD181" s="95">
        <f t="shared" si="206"/>
        <v>53</v>
      </c>
      <c r="AE181" s="95">
        <f t="shared" si="207"/>
        <v>53</v>
      </c>
      <c r="AM181" s="93">
        <v>2200</v>
      </c>
      <c r="AN181" s="95">
        <f t="shared" si="150"/>
        <v>77</v>
      </c>
      <c r="AO181" s="95">
        <f t="shared" si="151"/>
        <v>88</v>
      </c>
      <c r="AP181" s="95">
        <f t="shared" si="152"/>
        <v>98</v>
      </c>
      <c r="AQ181" s="95">
        <f t="shared" si="153"/>
        <v>108</v>
      </c>
      <c r="AR181" s="95">
        <f t="shared" si="154"/>
        <v>118</v>
      </c>
      <c r="AS181" s="95">
        <f t="shared" si="155"/>
        <v>129</v>
      </c>
      <c r="AT181" s="95">
        <f t="shared" si="156"/>
        <v>139</v>
      </c>
      <c r="AU181" s="95">
        <f t="shared" si="157"/>
        <v>148</v>
      </c>
      <c r="AV181" s="95">
        <f t="shared" si="158"/>
        <v>158</v>
      </c>
      <c r="AW181" s="95">
        <f t="shared" si="159"/>
        <v>169</v>
      </c>
      <c r="AX181" s="95">
        <f t="shared" si="160"/>
        <v>182</v>
      </c>
      <c r="AY181" s="95">
        <f t="shared" si="161"/>
        <v>191</v>
      </c>
      <c r="AZ181" s="95">
        <f t="shared" si="162"/>
        <v>204</v>
      </c>
      <c r="BA181" s="95">
        <f t="shared" si="163"/>
        <v>213</v>
      </c>
      <c r="BB181" s="95">
        <f t="shared" si="164"/>
        <v>226</v>
      </c>
      <c r="BC181" s="95">
        <f t="shared" si="165"/>
        <v>234</v>
      </c>
      <c r="BD181" s="95">
        <f t="shared" si="166"/>
        <v>246</v>
      </c>
      <c r="BE181" s="95">
        <f t="shared" si="167"/>
        <v>259</v>
      </c>
      <c r="BF181" s="95">
        <f t="shared" si="168"/>
        <v>266</v>
      </c>
      <c r="BG181" s="95">
        <f t="shared" si="169"/>
        <v>278</v>
      </c>
      <c r="BH181" s="95">
        <f t="shared" si="170"/>
        <v>290</v>
      </c>
      <c r="BI181" s="95">
        <f t="shared" si="171"/>
        <v>303</v>
      </c>
      <c r="BJ181" s="95">
        <f t="shared" si="172"/>
        <v>303</v>
      </c>
      <c r="BK181" s="95">
        <f t="shared" si="173"/>
        <v>327</v>
      </c>
      <c r="BL181" s="95">
        <f t="shared" si="174"/>
        <v>339</v>
      </c>
      <c r="BM181" s="95">
        <f t="shared" si="175"/>
        <v>351</v>
      </c>
      <c r="BN181" s="95">
        <f t="shared" si="176"/>
        <v>350</v>
      </c>
      <c r="BO181" s="95">
        <f t="shared" si="177"/>
        <v>361</v>
      </c>
      <c r="BP181" s="95">
        <f t="shared" si="178"/>
        <v>373</v>
      </c>
    </row>
    <row r="182" spans="2:68" ht="15">
      <c r="B182" s="93">
        <v>2300</v>
      </c>
      <c r="C182" s="95">
        <f t="shared" si="179"/>
        <v>86</v>
      </c>
      <c r="D182" s="95">
        <f t="shared" si="180"/>
        <v>78</v>
      </c>
      <c r="E182" s="95">
        <f t="shared" si="181"/>
        <v>73</v>
      </c>
      <c r="F182" s="95">
        <f t="shared" si="182"/>
        <v>68</v>
      </c>
      <c r="G182" s="95">
        <f t="shared" si="183"/>
        <v>66</v>
      </c>
      <c r="H182" s="95">
        <f t="shared" si="184"/>
        <v>64</v>
      </c>
      <c r="I182" s="95">
        <f t="shared" si="185"/>
        <v>63</v>
      </c>
      <c r="J182" s="95">
        <f t="shared" si="186"/>
        <v>60</v>
      </c>
      <c r="K182" s="95">
        <f t="shared" si="187"/>
        <v>59</v>
      </c>
      <c r="L182" s="95">
        <f t="shared" si="188"/>
        <v>58</v>
      </c>
      <c r="M182" s="95">
        <f t="shared" si="189"/>
        <v>58</v>
      </c>
      <c r="N182" s="95">
        <f t="shared" si="190"/>
        <v>57</v>
      </c>
      <c r="O182" s="95">
        <f t="shared" si="191"/>
        <v>57</v>
      </c>
      <c r="P182" s="95">
        <f t="shared" si="192"/>
        <v>56</v>
      </c>
      <c r="Q182" s="95">
        <f t="shared" si="193"/>
        <v>56</v>
      </c>
      <c r="R182" s="95">
        <f t="shared" si="194"/>
        <v>55</v>
      </c>
      <c r="S182" s="95">
        <f t="shared" si="195"/>
        <v>55</v>
      </c>
      <c r="T182" s="95">
        <f t="shared" si="196"/>
        <v>55</v>
      </c>
      <c r="U182" s="95">
        <f t="shared" si="197"/>
        <v>53</v>
      </c>
      <c r="V182" s="95">
        <f t="shared" si="198"/>
        <v>53</v>
      </c>
      <c r="W182" s="95">
        <f t="shared" si="199"/>
        <v>53</v>
      </c>
      <c r="X182" s="95">
        <f t="shared" si="200"/>
        <v>53</v>
      </c>
      <c r="Y182" s="95">
        <f t="shared" si="201"/>
        <v>53</v>
      </c>
      <c r="Z182" s="95">
        <f t="shared" si="202"/>
        <v>53</v>
      </c>
      <c r="AA182" s="95">
        <f t="shared" si="203"/>
        <v>53</v>
      </c>
      <c r="AB182" s="95">
        <f t="shared" si="204"/>
        <v>53</v>
      </c>
      <c r="AC182" s="95">
        <f t="shared" si="205"/>
        <v>53</v>
      </c>
      <c r="AD182" s="95">
        <f t="shared" si="206"/>
        <v>52</v>
      </c>
      <c r="AE182" s="95">
        <f t="shared" si="207"/>
        <v>52</v>
      </c>
      <c r="AM182" s="93">
        <v>2300</v>
      </c>
      <c r="AN182" s="95">
        <f t="shared" si="150"/>
        <v>79</v>
      </c>
      <c r="AO182" s="95">
        <f t="shared" si="151"/>
        <v>90</v>
      </c>
      <c r="AP182" s="95">
        <f t="shared" si="152"/>
        <v>101</v>
      </c>
      <c r="AQ182" s="95">
        <f t="shared" si="153"/>
        <v>109</v>
      </c>
      <c r="AR182" s="95">
        <f t="shared" si="154"/>
        <v>121</v>
      </c>
      <c r="AS182" s="95">
        <f t="shared" si="155"/>
        <v>132</v>
      </c>
      <c r="AT182" s="95">
        <f t="shared" si="156"/>
        <v>145</v>
      </c>
      <c r="AU182" s="95">
        <f t="shared" si="157"/>
        <v>152</v>
      </c>
      <c r="AV182" s="95">
        <f t="shared" si="158"/>
        <v>163</v>
      </c>
      <c r="AW182" s="95">
        <f t="shared" si="159"/>
        <v>173</v>
      </c>
      <c r="AX182" s="95">
        <f t="shared" si="160"/>
        <v>187</v>
      </c>
      <c r="AY182" s="95">
        <f t="shared" si="161"/>
        <v>197</v>
      </c>
      <c r="AZ182" s="95">
        <f t="shared" si="162"/>
        <v>210</v>
      </c>
      <c r="BA182" s="95">
        <f t="shared" si="163"/>
        <v>219</v>
      </c>
      <c r="BB182" s="95">
        <f t="shared" si="164"/>
        <v>232</v>
      </c>
      <c r="BC182" s="95">
        <f t="shared" si="165"/>
        <v>240</v>
      </c>
      <c r="BD182" s="95">
        <f t="shared" si="166"/>
        <v>253</v>
      </c>
      <c r="BE182" s="95">
        <f t="shared" si="167"/>
        <v>266</v>
      </c>
      <c r="BF182" s="95">
        <f t="shared" si="168"/>
        <v>268</v>
      </c>
      <c r="BG182" s="95">
        <f t="shared" si="169"/>
        <v>280</v>
      </c>
      <c r="BH182" s="95">
        <f t="shared" si="170"/>
        <v>293</v>
      </c>
      <c r="BI182" s="95">
        <f t="shared" si="171"/>
        <v>305</v>
      </c>
      <c r="BJ182" s="95">
        <f t="shared" si="172"/>
        <v>317</v>
      </c>
      <c r="BK182" s="95">
        <f t="shared" si="173"/>
        <v>329</v>
      </c>
      <c r="BL182" s="95">
        <f t="shared" si="174"/>
        <v>341</v>
      </c>
      <c r="BM182" s="95">
        <f t="shared" si="175"/>
        <v>354</v>
      </c>
      <c r="BN182" s="95">
        <f t="shared" si="176"/>
        <v>366</v>
      </c>
      <c r="BO182" s="95">
        <f t="shared" si="177"/>
        <v>371</v>
      </c>
      <c r="BP182" s="95">
        <f t="shared" si="178"/>
        <v>383</v>
      </c>
    </row>
    <row r="183" spans="2:68" ht="15">
      <c r="B183" s="93">
        <v>2400</v>
      </c>
      <c r="C183" s="95">
        <f t="shared" si="179"/>
        <v>86</v>
      </c>
      <c r="D183" s="95">
        <f t="shared" si="180"/>
        <v>78</v>
      </c>
      <c r="E183" s="95">
        <f t="shared" si="181"/>
        <v>72</v>
      </c>
      <c r="F183" s="95">
        <f t="shared" si="182"/>
        <v>68</v>
      </c>
      <c r="G183" s="95">
        <f t="shared" si="183"/>
        <v>66</v>
      </c>
      <c r="H183" s="95">
        <f t="shared" si="184"/>
        <v>64</v>
      </c>
      <c r="I183" s="95">
        <f t="shared" si="185"/>
        <v>61</v>
      </c>
      <c r="J183" s="95">
        <f t="shared" si="186"/>
        <v>60</v>
      </c>
      <c r="K183" s="95">
        <f t="shared" si="187"/>
        <v>59</v>
      </c>
      <c r="L183" s="95">
        <f t="shared" si="188"/>
        <v>58</v>
      </c>
      <c r="M183" s="95">
        <f t="shared" si="189"/>
        <v>57</v>
      </c>
      <c r="N183" s="95">
        <f t="shared" si="190"/>
        <v>57</v>
      </c>
      <c r="O183" s="95">
        <f t="shared" si="191"/>
        <v>56</v>
      </c>
      <c r="P183" s="95">
        <f t="shared" si="192"/>
        <v>56</v>
      </c>
      <c r="Q183" s="95">
        <f t="shared" si="193"/>
        <v>55</v>
      </c>
      <c r="R183" s="95">
        <f t="shared" si="194"/>
        <v>55</v>
      </c>
      <c r="S183" s="95">
        <f t="shared" si="195"/>
        <v>55</v>
      </c>
      <c r="T183" s="95">
        <f t="shared" si="196"/>
        <v>53</v>
      </c>
      <c r="U183" s="95">
        <f t="shared" si="197"/>
        <v>53</v>
      </c>
      <c r="V183" s="95">
        <f t="shared" si="198"/>
        <v>53</v>
      </c>
      <c r="W183" s="95">
        <f t="shared" si="199"/>
        <v>53</v>
      </c>
      <c r="X183" s="95">
        <f t="shared" si="200"/>
        <v>53</v>
      </c>
      <c r="Y183" s="95">
        <f t="shared" si="201"/>
        <v>55</v>
      </c>
      <c r="Z183" s="95">
        <f t="shared" si="202"/>
        <v>53</v>
      </c>
      <c r="AA183" s="95">
        <f t="shared" si="203"/>
        <v>53</v>
      </c>
      <c r="AB183" s="95">
        <f t="shared" si="204"/>
        <v>53</v>
      </c>
      <c r="AC183" s="95">
        <f t="shared" si="205"/>
        <v>53</v>
      </c>
      <c r="AD183" s="95">
        <f t="shared" si="206"/>
        <v>53</v>
      </c>
      <c r="AE183" s="95">
        <f t="shared" si="207"/>
        <v>53</v>
      </c>
      <c r="AM183" s="93">
        <v>2400</v>
      </c>
      <c r="AN183" s="95">
        <f t="shared" si="150"/>
        <v>83</v>
      </c>
      <c r="AO183" s="95">
        <f t="shared" si="151"/>
        <v>94</v>
      </c>
      <c r="AP183" s="95">
        <f t="shared" si="152"/>
        <v>104</v>
      </c>
      <c r="AQ183" s="95">
        <f t="shared" si="153"/>
        <v>114</v>
      </c>
      <c r="AR183" s="95">
        <f t="shared" si="154"/>
        <v>127</v>
      </c>
      <c r="AS183" s="95">
        <f t="shared" si="155"/>
        <v>138</v>
      </c>
      <c r="AT183" s="95">
        <f t="shared" si="156"/>
        <v>146</v>
      </c>
      <c r="AU183" s="95">
        <f t="shared" si="157"/>
        <v>158</v>
      </c>
      <c r="AV183" s="95">
        <f t="shared" si="158"/>
        <v>170</v>
      </c>
      <c r="AW183" s="95">
        <f t="shared" si="159"/>
        <v>181</v>
      </c>
      <c r="AX183" s="95">
        <f t="shared" si="160"/>
        <v>192</v>
      </c>
      <c r="AY183" s="95">
        <f t="shared" si="161"/>
        <v>205</v>
      </c>
      <c r="AZ183" s="95">
        <f t="shared" si="162"/>
        <v>215</v>
      </c>
      <c r="BA183" s="95">
        <f t="shared" si="163"/>
        <v>228</v>
      </c>
      <c r="BB183" s="95">
        <f t="shared" si="164"/>
        <v>238</v>
      </c>
      <c r="BC183" s="95">
        <f t="shared" si="165"/>
        <v>251</v>
      </c>
      <c r="BD183" s="95">
        <f t="shared" si="166"/>
        <v>264</v>
      </c>
      <c r="BE183" s="95">
        <f t="shared" si="167"/>
        <v>267</v>
      </c>
      <c r="BF183" s="95">
        <f t="shared" si="168"/>
        <v>280</v>
      </c>
      <c r="BG183" s="95">
        <f t="shared" si="169"/>
        <v>293</v>
      </c>
      <c r="BH183" s="95">
        <f t="shared" si="170"/>
        <v>305</v>
      </c>
      <c r="BI183" s="95">
        <f t="shared" si="171"/>
        <v>318</v>
      </c>
      <c r="BJ183" s="95">
        <f t="shared" si="172"/>
        <v>343</v>
      </c>
      <c r="BK183" s="95">
        <f t="shared" si="173"/>
        <v>343</v>
      </c>
      <c r="BL183" s="95">
        <f t="shared" si="174"/>
        <v>356</v>
      </c>
      <c r="BM183" s="95">
        <f t="shared" si="175"/>
        <v>369</v>
      </c>
      <c r="BN183" s="95">
        <f t="shared" si="176"/>
        <v>382</v>
      </c>
      <c r="BO183" s="95">
        <f t="shared" si="177"/>
        <v>394</v>
      </c>
      <c r="BP183" s="95">
        <f t="shared" si="178"/>
        <v>407</v>
      </c>
    </row>
    <row r="184" spans="2:68" ht="15">
      <c r="B184" s="93">
        <v>2500</v>
      </c>
      <c r="C184" s="95">
        <f t="shared" si="179"/>
        <v>85</v>
      </c>
      <c r="D184" s="95">
        <f t="shared" si="180"/>
        <v>77</v>
      </c>
      <c r="E184" s="95">
        <f t="shared" si="181"/>
        <v>72</v>
      </c>
      <c r="F184" s="95">
        <f t="shared" si="182"/>
        <v>67</v>
      </c>
      <c r="G184" s="95">
        <f t="shared" si="183"/>
        <v>65</v>
      </c>
      <c r="H184" s="95">
        <f t="shared" si="184"/>
        <v>63</v>
      </c>
      <c r="I184" s="95">
        <f t="shared" si="185"/>
        <v>60</v>
      </c>
      <c r="J184" s="95">
        <f t="shared" si="186"/>
        <v>59</v>
      </c>
      <c r="K184" s="95">
        <f t="shared" si="187"/>
        <v>58</v>
      </c>
      <c r="L184" s="95">
        <f t="shared" si="188"/>
        <v>57</v>
      </c>
      <c r="M184" s="95">
        <f t="shared" si="189"/>
        <v>57</v>
      </c>
      <c r="N184" s="95">
        <f t="shared" si="190"/>
        <v>56</v>
      </c>
      <c r="O184" s="95">
        <f t="shared" si="191"/>
        <v>56</v>
      </c>
      <c r="P184" s="95">
        <f t="shared" si="192"/>
        <v>55</v>
      </c>
      <c r="Q184" s="95">
        <f t="shared" si="193"/>
        <v>55</v>
      </c>
      <c r="R184" s="95">
        <f t="shared" si="194"/>
        <v>53</v>
      </c>
      <c r="S184" s="95">
        <f t="shared" si="195"/>
        <v>53</v>
      </c>
      <c r="T184" s="95">
        <f t="shared" si="196"/>
        <v>53</v>
      </c>
      <c r="U184" s="95">
        <f t="shared" si="197"/>
        <v>53</v>
      </c>
      <c r="V184" s="95">
        <f t="shared" si="198"/>
        <v>52</v>
      </c>
      <c r="W184" s="95">
        <f t="shared" si="199"/>
        <v>52</v>
      </c>
      <c r="X184" s="95">
        <f t="shared" si="200"/>
        <v>52</v>
      </c>
      <c r="Y184" s="95">
        <f t="shared" si="201"/>
        <v>53</v>
      </c>
      <c r="Z184" s="95">
        <f t="shared" si="202"/>
        <v>53</v>
      </c>
      <c r="AA184" s="95">
        <f t="shared" si="203"/>
        <v>52</v>
      </c>
      <c r="AB184" s="95">
        <f t="shared" si="204"/>
        <v>52</v>
      </c>
      <c r="AC184" s="95">
        <f t="shared" si="205"/>
        <v>52</v>
      </c>
      <c r="AD184" s="95">
        <f t="shared" si="206"/>
        <v>52</v>
      </c>
      <c r="AE184" s="95">
        <f t="shared" si="207"/>
        <v>52</v>
      </c>
      <c r="AM184" s="93">
        <v>2500</v>
      </c>
      <c r="AN184" s="95">
        <f t="shared" si="150"/>
        <v>85</v>
      </c>
      <c r="AO184" s="95">
        <f t="shared" si="151"/>
        <v>96</v>
      </c>
      <c r="AP184" s="95">
        <f t="shared" si="152"/>
        <v>108</v>
      </c>
      <c r="AQ184" s="95">
        <f t="shared" si="153"/>
        <v>117</v>
      </c>
      <c r="AR184" s="95">
        <f t="shared" si="154"/>
        <v>130</v>
      </c>
      <c r="AS184" s="95">
        <f t="shared" si="155"/>
        <v>142</v>
      </c>
      <c r="AT184" s="95">
        <f t="shared" si="156"/>
        <v>150</v>
      </c>
      <c r="AU184" s="95">
        <f t="shared" si="157"/>
        <v>162</v>
      </c>
      <c r="AV184" s="95">
        <f t="shared" si="158"/>
        <v>174</v>
      </c>
      <c r="AW184" s="95">
        <f t="shared" si="159"/>
        <v>185</v>
      </c>
      <c r="AX184" s="95">
        <f t="shared" si="160"/>
        <v>200</v>
      </c>
      <c r="AY184" s="95">
        <f t="shared" si="161"/>
        <v>210</v>
      </c>
      <c r="AZ184" s="95">
        <f t="shared" si="162"/>
        <v>224</v>
      </c>
      <c r="BA184" s="95">
        <f t="shared" si="163"/>
        <v>234</v>
      </c>
      <c r="BB184" s="95">
        <f t="shared" si="164"/>
        <v>248</v>
      </c>
      <c r="BC184" s="95">
        <f t="shared" si="165"/>
        <v>252</v>
      </c>
      <c r="BD184" s="95">
        <f t="shared" si="166"/>
        <v>265</v>
      </c>
      <c r="BE184" s="95">
        <f t="shared" si="167"/>
        <v>278</v>
      </c>
      <c r="BF184" s="95">
        <f t="shared" si="168"/>
        <v>292</v>
      </c>
      <c r="BG184" s="95">
        <f t="shared" si="169"/>
        <v>299</v>
      </c>
      <c r="BH184" s="95">
        <f t="shared" si="170"/>
        <v>312</v>
      </c>
      <c r="BI184" s="95">
        <f t="shared" si="171"/>
        <v>325</v>
      </c>
      <c r="BJ184" s="95">
        <f t="shared" si="172"/>
        <v>345</v>
      </c>
      <c r="BK184" s="95">
        <f t="shared" si="173"/>
        <v>358</v>
      </c>
      <c r="BL184" s="95">
        <f t="shared" si="174"/>
        <v>364</v>
      </c>
      <c r="BM184" s="95">
        <f t="shared" si="175"/>
        <v>377</v>
      </c>
      <c r="BN184" s="95">
        <f t="shared" si="176"/>
        <v>390</v>
      </c>
      <c r="BO184" s="95">
        <f t="shared" si="177"/>
        <v>403</v>
      </c>
      <c r="BP184" s="95">
        <f t="shared" si="178"/>
        <v>416</v>
      </c>
    </row>
    <row r="185" spans="2:68" ht="15">
      <c r="B185" s="93">
        <v>2600</v>
      </c>
      <c r="C185" s="95">
        <f t="shared" si="179"/>
        <v>86</v>
      </c>
      <c r="D185" s="95">
        <f t="shared" si="180"/>
        <v>78</v>
      </c>
      <c r="E185" s="95">
        <f t="shared" si="181"/>
        <v>72</v>
      </c>
      <c r="F185" s="95">
        <f t="shared" si="182"/>
        <v>68</v>
      </c>
      <c r="G185" s="95">
        <f t="shared" si="183"/>
        <v>66</v>
      </c>
      <c r="H185" s="95">
        <f t="shared" si="184"/>
        <v>64</v>
      </c>
      <c r="I185" s="95">
        <f t="shared" si="185"/>
        <v>61</v>
      </c>
      <c r="J185" s="95">
        <f t="shared" si="186"/>
        <v>60</v>
      </c>
      <c r="K185" s="95">
        <f t="shared" si="187"/>
        <v>59</v>
      </c>
      <c r="L185" s="95">
        <f t="shared" si="188"/>
        <v>58</v>
      </c>
      <c r="M185" s="95">
        <f t="shared" si="189"/>
        <v>57</v>
      </c>
      <c r="N185" s="95">
        <f t="shared" si="190"/>
        <v>57</v>
      </c>
      <c r="O185" s="95">
        <f t="shared" si="191"/>
        <v>56</v>
      </c>
      <c r="P185" s="95">
        <f t="shared" si="192"/>
        <v>56</v>
      </c>
      <c r="Q185" s="95">
        <f t="shared" si="193"/>
        <v>55</v>
      </c>
      <c r="R185" s="95">
        <f t="shared" si="194"/>
        <v>55</v>
      </c>
      <c r="S185" s="95">
        <f t="shared" si="195"/>
        <v>53</v>
      </c>
      <c r="T185" s="95">
        <f t="shared" si="196"/>
        <v>53</v>
      </c>
      <c r="U185" s="95">
        <f t="shared" si="197"/>
        <v>53</v>
      </c>
      <c r="V185" s="95">
        <f t="shared" si="198"/>
        <v>53</v>
      </c>
      <c r="W185" s="95">
        <f t="shared" si="199"/>
        <v>52</v>
      </c>
      <c r="X185" s="95">
        <f t="shared" si="200"/>
        <v>53</v>
      </c>
      <c r="Y185" s="95">
        <f t="shared" si="201"/>
        <v>53</v>
      </c>
      <c r="Z185" s="95">
        <f t="shared" si="202"/>
        <v>52</v>
      </c>
      <c r="AA185" s="95">
        <f t="shared" si="203"/>
        <v>52</v>
      </c>
      <c r="AB185" s="95">
        <f t="shared" si="204"/>
        <v>52</v>
      </c>
      <c r="AC185" s="95">
        <f t="shared" si="205"/>
        <v>52</v>
      </c>
      <c r="AD185" s="95">
        <f t="shared" si="206"/>
        <v>52</v>
      </c>
      <c r="AE185" s="95">
        <f t="shared" si="207"/>
        <v>52</v>
      </c>
      <c r="AM185" s="93">
        <v>2600</v>
      </c>
      <c r="AN185" s="95">
        <f t="shared" si="150"/>
        <v>89</v>
      </c>
      <c r="AO185" s="95">
        <f t="shared" si="151"/>
        <v>101</v>
      </c>
      <c r="AP185" s="95">
        <f t="shared" si="152"/>
        <v>112</v>
      </c>
      <c r="AQ185" s="95">
        <f t="shared" si="153"/>
        <v>124</v>
      </c>
      <c r="AR185" s="95">
        <f t="shared" si="154"/>
        <v>137</v>
      </c>
      <c r="AS185" s="95">
        <f t="shared" si="155"/>
        <v>150</v>
      </c>
      <c r="AT185" s="95">
        <f t="shared" si="156"/>
        <v>159</v>
      </c>
      <c r="AU185" s="95">
        <f t="shared" si="157"/>
        <v>172</v>
      </c>
      <c r="AV185" s="95">
        <f t="shared" si="158"/>
        <v>184</v>
      </c>
      <c r="AW185" s="95">
        <f t="shared" si="159"/>
        <v>196</v>
      </c>
      <c r="AX185" s="95">
        <f t="shared" si="160"/>
        <v>207</v>
      </c>
      <c r="AY185" s="95">
        <f t="shared" si="161"/>
        <v>222</v>
      </c>
      <c r="AZ185" s="95">
        <f t="shared" si="162"/>
        <v>233</v>
      </c>
      <c r="BA185" s="95">
        <f t="shared" si="163"/>
        <v>248</v>
      </c>
      <c r="BB185" s="95">
        <f t="shared" si="164"/>
        <v>257</v>
      </c>
      <c r="BC185" s="95">
        <f t="shared" si="165"/>
        <v>272</v>
      </c>
      <c r="BD185" s="95">
        <f t="shared" si="166"/>
        <v>276</v>
      </c>
      <c r="BE185" s="95">
        <f t="shared" si="167"/>
        <v>289</v>
      </c>
      <c r="BF185" s="95">
        <f t="shared" si="168"/>
        <v>303</v>
      </c>
      <c r="BG185" s="95">
        <f t="shared" si="169"/>
        <v>317</v>
      </c>
      <c r="BH185" s="95">
        <f t="shared" si="170"/>
        <v>324</v>
      </c>
      <c r="BI185" s="95">
        <f t="shared" si="171"/>
        <v>345</v>
      </c>
      <c r="BJ185" s="95">
        <f t="shared" si="172"/>
        <v>358</v>
      </c>
      <c r="BK185" s="95">
        <f t="shared" si="173"/>
        <v>365</v>
      </c>
      <c r="BL185" s="95">
        <f t="shared" si="174"/>
        <v>379</v>
      </c>
      <c r="BM185" s="95">
        <f t="shared" si="175"/>
        <v>392</v>
      </c>
      <c r="BN185" s="95">
        <f t="shared" si="176"/>
        <v>406</v>
      </c>
      <c r="BO185" s="95">
        <f t="shared" si="177"/>
        <v>419</v>
      </c>
      <c r="BP185" s="95">
        <f t="shared" si="178"/>
        <v>433</v>
      </c>
    </row>
    <row r="186" spans="2:68" ht="15">
      <c r="B186" s="93">
        <v>2700</v>
      </c>
      <c r="C186" s="95">
        <f t="shared" si="179"/>
        <v>86</v>
      </c>
      <c r="D186" s="95">
        <f t="shared" si="180"/>
        <v>78</v>
      </c>
      <c r="E186" s="95">
        <f t="shared" si="181"/>
        <v>72</v>
      </c>
      <c r="F186" s="95">
        <f t="shared" si="182"/>
        <v>68</v>
      </c>
      <c r="G186" s="95">
        <f t="shared" si="183"/>
        <v>65</v>
      </c>
      <c r="H186" s="95">
        <f t="shared" si="184"/>
        <v>63</v>
      </c>
      <c r="I186" s="95">
        <f t="shared" si="185"/>
        <v>61</v>
      </c>
      <c r="J186" s="95">
        <f t="shared" si="186"/>
        <v>60</v>
      </c>
      <c r="K186" s="95">
        <f t="shared" si="187"/>
        <v>59</v>
      </c>
      <c r="L186" s="95">
        <f t="shared" si="188"/>
        <v>58</v>
      </c>
      <c r="M186" s="95">
        <f t="shared" si="189"/>
        <v>57</v>
      </c>
      <c r="N186" s="95">
        <f t="shared" si="190"/>
        <v>56</v>
      </c>
      <c r="O186" s="95">
        <f t="shared" si="191"/>
        <v>56</v>
      </c>
      <c r="P186" s="95">
        <f t="shared" si="192"/>
        <v>55</v>
      </c>
      <c r="Q186" s="95">
        <f t="shared" si="193"/>
        <v>55</v>
      </c>
      <c r="R186" s="95">
        <f t="shared" si="194"/>
        <v>53</v>
      </c>
      <c r="S186" s="95">
        <f t="shared" si="195"/>
        <v>53</v>
      </c>
      <c r="T186" s="95">
        <f t="shared" si="196"/>
        <v>53</v>
      </c>
      <c r="U186" s="95">
        <f t="shared" si="197"/>
        <v>53</v>
      </c>
      <c r="V186" s="95">
        <f t="shared" si="198"/>
        <v>52</v>
      </c>
      <c r="W186" s="95">
        <f t="shared" si="199"/>
        <v>52</v>
      </c>
      <c r="X186" s="95">
        <f t="shared" si="200"/>
        <v>53</v>
      </c>
      <c r="Y186" s="95">
        <f t="shared" si="201"/>
        <v>52</v>
      </c>
      <c r="Z186" s="95">
        <f t="shared" si="202"/>
        <v>52</v>
      </c>
      <c r="AA186" s="95">
        <f t="shared" si="203"/>
        <v>52</v>
      </c>
      <c r="AB186" s="95">
        <f t="shared" si="204"/>
        <v>52</v>
      </c>
      <c r="AC186" s="95">
        <f t="shared" si="205"/>
        <v>52</v>
      </c>
      <c r="AD186" s="95">
        <f t="shared" si="206"/>
        <v>52</v>
      </c>
      <c r="AE186" s="95">
        <f t="shared" si="207"/>
        <v>51</v>
      </c>
      <c r="AM186" s="93">
        <v>2700</v>
      </c>
      <c r="AN186" s="95">
        <f t="shared" si="150"/>
        <v>93</v>
      </c>
      <c r="AO186" s="95">
        <f t="shared" si="151"/>
        <v>105</v>
      </c>
      <c r="AP186" s="95">
        <f t="shared" si="152"/>
        <v>117</v>
      </c>
      <c r="AQ186" s="95">
        <f t="shared" si="153"/>
        <v>129</v>
      </c>
      <c r="AR186" s="95">
        <f t="shared" si="154"/>
        <v>140</v>
      </c>
      <c r="AS186" s="95">
        <f t="shared" si="155"/>
        <v>153</v>
      </c>
      <c r="AT186" s="95">
        <f t="shared" si="156"/>
        <v>165</v>
      </c>
      <c r="AU186" s="95">
        <f t="shared" si="157"/>
        <v>178</v>
      </c>
      <c r="AV186" s="95">
        <f t="shared" si="158"/>
        <v>191</v>
      </c>
      <c r="AW186" s="95">
        <f t="shared" si="159"/>
        <v>204</v>
      </c>
      <c r="AX186" s="95">
        <f t="shared" si="160"/>
        <v>215</v>
      </c>
      <c r="AY186" s="95">
        <f t="shared" si="161"/>
        <v>227</v>
      </c>
      <c r="AZ186" s="95">
        <f t="shared" si="162"/>
        <v>242</v>
      </c>
      <c r="BA186" s="95">
        <f t="shared" si="163"/>
        <v>252</v>
      </c>
      <c r="BB186" s="95">
        <f t="shared" si="164"/>
        <v>267</v>
      </c>
      <c r="BC186" s="95">
        <f t="shared" si="165"/>
        <v>272</v>
      </c>
      <c r="BD186" s="95">
        <f t="shared" si="166"/>
        <v>286</v>
      </c>
      <c r="BE186" s="95">
        <f t="shared" si="167"/>
        <v>301</v>
      </c>
      <c r="BF186" s="95">
        <f t="shared" si="168"/>
        <v>315</v>
      </c>
      <c r="BG186" s="95">
        <f t="shared" si="169"/>
        <v>323</v>
      </c>
      <c r="BH186" s="95">
        <f t="shared" si="170"/>
        <v>337</v>
      </c>
      <c r="BI186" s="95">
        <f t="shared" si="171"/>
        <v>358</v>
      </c>
      <c r="BJ186" s="95">
        <f t="shared" si="172"/>
        <v>365</v>
      </c>
      <c r="BK186" s="95">
        <f t="shared" si="173"/>
        <v>379</v>
      </c>
      <c r="BL186" s="95">
        <f t="shared" si="174"/>
        <v>393</v>
      </c>
      <c r="BM186" s="95">
        <f t="shared" si="175"/>
        <v>407</v>
      </c>
      <c r="BN186" s="95">
        <f t="shared" si="176"/>
        <v>421</v>
      </c>
      <c r="BO186" s="95">
        <f t="shared" si="177"/>
        <v>435</v>
      </c>
      <c r="BP186" s="95">
        <f t="shared" si="178"/>
        <v>441</v>
      </c>
    </row>
    <row r="187" spans="2:68" ht="15">
      <c r="B187" s="93">
        <v>2800</v>
      </c>
      <c r="C187" s="95">
        <f t="shared" si="179"/>
        <v>85</v>
      </c>
      <c r="D187" s="95">
        <f t="shared" si="180"/>
        <v>77</v>
      </c>
      <c r="E187" s="95">
        <f t="shared" si="181"/>
        <v>71</v>
      </c>
      <c r="F187" s="95">
        <f t="shared" si="182"/>
        <v>67</v>
      </c>
      <c r="G187" s="95">
        <f t="shared" si="183"/>
        <v>65</v>
      </c>
      <c r="H187" s="95">
        <f t="shared" si="184"/>
        <v>63</v>
      </c>
      <c r="I187" s="95">
        <f t="shared" si="185"/>
        <v>60</v>
      </c>
      <c r="J187" s="95">
        <f t="shared" si="186"/>
        <v>59</v>
      </c>
      <c r="K187" s="95">
        <f t="shared" si="187"/>
        <v>58</v>
      </c>
      <c r="L187" s="95">
        <f t="shared" si="188"/>
        <v>57</v>
      </c>
      <c r="M187" s="95">
        <f t="shared" si="189"/>
        <v>56</v>
      </c>
      <c r="N187" s="95">
        <f t="shared" si="190"/>
        <v>56</v>
      </c>
      <c r="O187" s="95">
        <f t="shared" si="191"/>
        <v>55</v>
      </c>
      <c r="P187" s="95">
        <f t="shared" si="192"/>
        <v>55</v>
      </c>
      <c r="Q187" s="95">
        <f t="shared" si="193"/>
        <v>53</v>
      </c>
      <c r="R187" s="95">
        <f t="shared" si="194"/>
        <v>53</v>
      </c>
      <c r="S187" s="95">
        <f t="shared" si="195"/>
        <v>53</v>
      </c>
      <c r="T187" s="95">
        <f t="shared" si="196"/>
        <v>52</v>
      </c>
      <c r="U187" s="95">
        <f t="shared" si="197"/>
        <v>52</v>
      </c>
      <c r="V187" s="95">
        <f t="shared" si="198"/>
        <v>52</v>
      </c>
      <c r="W187" s="95">
        <f t="shared" si="199"/>
        <v>52</v>
      </c>
      <c r="X187" s="95">
        <f t="shared" si="200"/>
        <v>52</v>
      </c>
      <c r="Y187" s="95">
        <f t="shared" si="201"/>
        <v>52</v>
      </c>
      <c r="Z187" s="95">
        <f t="shared" si="202"/>
        <v>52</v>
      </c>
      <c r="AA187" s="95">
        <f t="shared" si="203"/>
        <v>51</v>
      </c>
      <c r="AB187" s="95">
        <f t="shared" si="204"/>
        <v>51</v>
      </c>
      <c r="AC187" s="95">
        <f t="shared" si="205"/>
        <v>51</v>
      </c>
      <c r="AD187" s="95">
        <f t="shared" si="206"/>
        <v>51</v>
      </c>
      <c r="AE187" s="95">
        <f t="shared" si="207"/>
        <v>51</v>
      </c>
      <c r="AM187" s="93">
        <v>2800</v>
      </c>
      <c r="AN187" s="95">
        <f t="shared" si="150"/>
        <v>95</v>
      </c>
      <c r="AO187" s="95">
        <f t="shared" si="151"/>
        <v>108</v>
      </c>
      <c r="AP187" s="95">
        <f t="shared" si="152"/>
        <v>119</v>
      </c>
      <c r="AQ187" s="95">
        <f t="shared" si="153"/>
        <v>131</v>
      </c>
      <c r="AR187" s="95">
        <f t="shared" si="154"/>
        <v>146</v>
      </c>
      <c r="AS187" s="95">
        <f t="shared" si="155"/>
        <v>159</v>
      </c>
      <c r="AT187" s="95">
        <f t="shared" si="156"/>
        <v>168</v>
      </c>
      <c r="AU187" s="95">
        <f t="shared" si="157"/>
        <v>182</v>
      </c>
      <c r="AV187" s="95">
        <f t="shared" si="158"/>
        <v>195</v>
      </c>
      <c r="AW187" s="95">
        <f t="shared" si="159"/>
        <v>207</v>
      </c>
      <c r="AX187" s="95">
        <f t="shared" si="160"/>
        <v>220</v>
      </c>
      <c r="AY187" s="95">
        <f t="shared" si="161"/>
        <v>235</v>
      </c>
      <c r="AZ187" s="95">
        <f t="shared" si="162"/>
        <v>246</v>
      </c>
      <c r="BA187" s="95">
        <f t="shared" si="163"/>
        <v>262</v>
      </c>
      <c r="BB187" s="95">
        <f t="shared" si="164"/>
        <v>267</v>
      </c>
      <c r="BC187" s="95">
        <f t="shared" si="165"/>
        <v>282</v>
      </c>
      <c r="BD187" s="95">
        <f t="shared" si="166"/>
        <v>297</v>
      </c>
      <c r="BE187" s="95">
        <f t="shared" si="167"/>
        <v>306</v>
      </c>
      <c r="BF187" s="95">
        <f t="shared" si="168"/>
        <v>320</v>
      </c>
      <c r="BG187" s="95">
        <f t="shared" si="169"/>
        <v>335</v>
      </c>
      <c r="BH187" s="95">
        <f t="shared" si="170"/>
        <v>349</v>
      </c>
      <c r="BI187" s="95">
        <f t="shared" si="171"/>
        <v>364</v>
      </c>
      <c r="BJ187" s="95">
        <f t="shared" si="172"/>
        <v>379</v>
      </c>
      <c r="BK187" s="95">
        <f t="shared" si="173"/>
        <v>393</v>
      </c>
      <c r="BL187" s="95">
        <f t="shared" si="174"/>
        <v>400</v>
      </c>
      <c r="BM187" s="95">
        <f t="shared" si="175"/>
        <v>414</v>
      </c>
      <c r="BN187" s="95">
        <f t="shared" si="176"/>
        <v>428</v>
      </c>
      <c r="BO187" s="95">
        <f t="shared" si="177"/>
        <v>443</v>
      </c>
      <c r="BP187" s="95">
        <f t="shared" si="178"/>
        <v>457</v>
      </c>
    </row>
    <row r="188" spans="2:68" ht="15">
      <c r="B188" s="93">
        <v>2900</v>
      </c>
      <c r="C188" s="95">
        <f t="shared" si="179"/>
        <v>84</v>
      </c>
      <c r="D188" s="95">
        <f t="shared" si="180"/>
        <v>75</v>
      </c>
      <c r="E188" s="95">
        <f t="shared" si="181"/>
        <v>71</v>
      </c>
      <c r="F188" s="95">
        <f t="shared" si="182"/>
        <v>67</v>
      </c>
      <c r="G188" s="95">
        <f t="shared" si="183"/>
        <v>64</v>
      </c>
      <c r="H188" s="95">
        <f t="shared" si="184"/>
        <v>61</v>
      </c>
      <c r="I188" s="95">
        <f t="shared" si="185"/>
        <v>60</v>
      </c>
      <c r="J188" s="95">
        <f t="shared" si="186"/>
        <v>59</v>
      </c>
      <c r="K188" s="95">
        <f t="shared" si="187"/>
        <v>58</v>
      </c>
      <c r="L188" s="95">
        <f t="shared" si="188"/>
        <v>57</v>
      </c>
      <c r="M188" s="95">
        <f t="shared" si="189"/>
        <v>56</v>
      </c>
      <c r="N188" s="95">
        <f t="shared" si="190"/>
        <v>55</v>
      </c>
      <c r="O188" s="95">
        <f t="shared" si="191"/>
        <v>55</v>
      </c>
      <c r="P188" s="95">
        <f t="shared" si="192"/>
        <v>55</v>
      </c>
      <c r="Q188" s="95">
        <f t="shared" si="193"/>
        <v>53</v>
      </c>
      <c r="R188" s="95">
        <f t="shared" si="194"/>
        <v>53</v>
      </c>
      <c r="S188" s="95">
        <f t="shared" si="195"/>
        <v>52</v>
      </c>
      <c r="T188" s="95">
        <f t="shared" si="196"/>
        <v>52</v>
      </c>
      <c r="U188" s="95">
        <f t="shared" si="197"/>
        <v>52</v>
      </c>
      <c r="V188" s="95">
        <f t="shared" si="198"/>
        <v>52</v>
      </c>
      <c r="W188" s="95">
        <f t="shared" si="199"/>
        <v>56</v>
      </c>
      <c r="X188" s="95">
        <f t="shared" si="200"/>
        <v>55</v>
      </c>
      <c r="Y188" s="95">
        <f t="shared" si="201"/>
        <v>55</v>
      </c>
      <c r="Z188" s="95">
        <f t="shared" si="202"/>
        <v>55</v>
      </c>
      <c r="AA188" s="95">
        <f t="shared" si="203"/>
        <v>55</v>
      </c>
      <c r="AB188" s="95">
        <f t="shared" si="204"/>
        <v>55</v>
      </c>
      <c r="AC188" s="95">
        <f t="shared" si="205"/>
        <v>53</v>
      </c>
      <c r="AD188" s="95">
        <f t="shared" si="206"/>
        <v>53</v>
      </c>
      <c r="AE188" s="95">
        <f t="shared" si="207"/>
        <v>55</v>
      </c>
      <c r="AM188" s="93">
        <v>2900</v>
      </c>
      <c r="AN188" s="95">
        <f t="shared" si="150"/>
        <v>97</v>
      </c>
      <c r="AO188" s="95">
        <f t="shared" si="151"/>
        <v>109</v>
      </c>
      <c r="AP188" s="95">
        <f t="shared" si="152"/>
        <v>124</v>
      </c>
      <c r="AQ188" s="95">
        <f t="shared" si="153"/>
        <v>136</v>
      </c>
      <c r="AR188" s="95">
        <f t="shared" si="154"/>
        <v>148</v>
      </c>
      <c r="AS188" s="95">
        <f t="shared" si="155"/>
        <v>159</v>
      </c>
      <c r="AT188" s="95">
        <f t="shared" si="156"/>
        <v>174</v>
      </c>
      <c r="AU188" s="95">
        <f t="shared" si="157"/>
        <v>188</v>
      </c>
      <c r="AV188" s="95">
        <f t="shared" si="158"/>
        <v>202</v>
      </c>
      <c r="AW188" s="95">
        <f t="shared" si="159"/>
        <v>215</v>
      </c>
      <c r="AX188" s="95">
        <f t="shared" si="160"/>
        <v>227</v>
      </c>
      <c r="AY188" s="95">
        <f t="shared" si="161"/>
        <v>239</v>
      </c>
      <c r="AZ188" s="95">
        <f t="shared" si="162"/>
        <v>255</v>
      </c>
      <c r="BA188" s="95">
        <f t="shared" si="163"/>
        <v>271</v>
      </c>
      <c r="BB188" s="95">
        <f t="shared" si="164"/>
        <v>277</v>
      </c>
      <c r="BC188" s="95">
        <f t="shared" si="165"/>
        <v>292</v>
      </c>
      <c r="BD188" s="95">
        <f t="shared" si="166"/>
        <v>302</v>
      </c>
      <c r="BE188" s="95">
        <f t="shared" si="167"/>
        <v>317</v>
      </c>
      <c r="BF188" s="95">
        <f t="shared" si="168"/>
        <v>332</v>
      </c>
      <c r="BG188" s="95">
        <f t="shared" si="169"/>
        <v>347</v>
      </c>
      <c r="BH188" s="95">
        <f t="shared" si="170"/>
        <v>390</v>
      </c>
      <c r="BI188" s="95">
        <f t="shared" si="171"/>
        <v>399</v>
      </c>
      <c r="BJ188" s="95">
        <f t="shared" si="172"/>
        <v>415</v>
      </c>
      <c r="BK188" s="95">
        <f t="shared" si="173"/>
        <v>431</v>
      </c>
      <c r="BL188" s="95">
        <f t="shared" si="174"/>
        <v>447</v>
      </c>
      <c r="BM188" s="95">
        <f t="shared" si="175"/>
        <v>463</v>
      </c>
      <c r="BN188" s="95">
        <f t="shared" si="176"/>
        <v>461</v>
      </c>
      <c r="BO188" s="95">
        <f t="shared" si="177"/>
        <v>476</v>
      </c>
      <c r="BP188" s="95">
        <f t="shared" si="178"/>
        <v>510</v>
      </c>
    </row>
    <row r="189" spans="2:68" ht="15">
      <c r="B189" s="93">
        <v>3000</v>
      </c>
      <c r="C189" s="95">
        <f t="shared" si="179"/>
        <v>82</v>
      </c>
      <c r="D189" s="95">
        <f t="shared" si="180"/>
        <v>75</v>
      </c>
      <c r="E189" s="95">
        <f t="shared" si="181"/>
        <v>70</v>
      </c>
      <c r="F189" s="95">
        <f t="shared" si="182"/>
        <v>66</v>
      </c>
      <c r="G189" s="95">
        <f t="shared" si="183"/>
        <v>64</v>
      </c>
      <c r="H189" s="95">
        <f t="shared" si="184"/>
        <v>61</v>
      </c>
      <c r="I189" s="95">
        <f t="shared" si="185"/>
        <v>59</v>
      </c>
      <c r="J189" s="95">
        <f t="shared" si="186"/>
        <v>58</v>
      </c>
      <c r="K189" s="95">
        <f t="shared" si="187"/>
        <v>57</v>
      </c>
      <c r="L189" s="95">
        <f t="shared" si="188"/>
        <v>56</v>
      </c>
      <c r="M189" s="95">
        <f t="shared" si="189"/>
        <v>56</v>
      </c>
      <c r="N189" s="95">
        <f t="shared" si="190"/>
        <v>55</v>
      </c>
      <c r="O189" s="95">
        <f t="shared" si="191"/>
        <v>53</v>
      </c>
      <c r="P189" s="95">
        <f t="shared" si="192"/>
        <v>53</v>
      </c>
      <c r="Q189" s="95">
        <f t="shared" si="193"/>
        <v>53</v>
      </c>
      <c r="R189" s="95">
        <f t="shared" si="194"/>
        <v>52</v>
      </c>
      <c r="S189" s="95">
        <f t="shared" si="195"/>
        <v>52</v>
      </c>
      <c r="T189" s="95">
        <f t="shared" si="196"/>
        <v>52</v>
      </c>
      <c r="U189" s="95">
        <f t="shared" si="197"/>
        <v>51</v>
      </c>
      <c r="V189" s="95">
        <f t="shared" si="198"/>
        <v>51</v>
      </c>
      <c r="W189" s="95">
        <f t="shared" si="199"/>
        <v>55</v>
      </c>
      <c r="X189" s="95">
        <f t="shared" si="200"/>
        <v>55</v>
      </c>
      <c r="Y189" s="95">
        <f t="shared" si="201"/>
        <v>55</v>
      </c>
      <c r="Z189" s="95">
        <f t="shared" si="202"/>
        <v>53</v>
      </c>
      <c r="AA189" s="95">
        <f t="shared" si="203"/>
        <v>53</v>
      </c>
      <c r="AB189" s="95">
        <f t="shared" si="204"/>
        <v>53</v>
      </c>
      <c r="AC189" s="95">
        <f t="shared" si="205"/>
        <v>53</v>
      </c>
      <c r="AD189" s="95">
        <f t="shared" si="206"/>
        <v>53</v>
      </c>
      <c r="AE189" s="95">
        <f t="shared" si="207"/>
        <v>53</v>
      </c>
      <c r="AM189" s="93">
        <v>3000</v>
      </c>
      <c r="AN189" s="95">
        <f t="shared" si="150"/>
        <v>98</v>
      </c>
      <c r="AO189" s="95">
        <f t="shared" si="151"/>
        <v>113</v>
      </c>
      <c r="AP189" s="95">
        <f t="shared" si="152"/>
        <v>126</v>
      </c>
      <c r="AQ189" s="95">
        <f t="shared" si="153"/>
        <v>139</v>
      </c>
      <c r="AR189" s="95">
        <f t="shared" si="154"/>
        <v>154</v>
      </c>
      <c r="AS189" s="95">
        <f t="shared" si="155"/>
        <v>165</v>
      </c>
      <c r="AT189" s="95">
        <f t="shared" si="156"/>
        <v>177</v>
      </c>
      <c r="AU189" s="95">
        <f t="shared" si="157"/>
        <v>191</v>
      </c>
      <c r="AV189" s="95">
        <f t="shared" si="158"/>
        <v>205</v>
      </c>
      <c r="AW189" s="95">
        <f t="shared" si="159"/>
        <v>218</v>
      </c>
      <c r="AX189" s="95">
        <f t="shared" si="160"/>
        <v>235</v>
      </c>
      <c r="AY189" s="95">
        <f t="shared" si="161"/>
        <v>248</v>
      </c>
      <c r="AZ189" s="95">
        <f t="shared" si="162"/>
        <v>254</v>
      </c>
      <c r="BA189" s="95">
        <f t="shared" si="163"/>
        <v>270</v>
      </c>
      <c r="BB189" s="95">
        <f t="shared" si="164"/>
        <v>286</v>
      </c>
      <c r="BC189" s="95">
        <f t="shared" si="165"/>
        <v>296</v>
      </c>
      <c r="BD189" s="95">
        <f t="shared" si="166"/>
        <v>312</v>
      </c>
      <c r="BE189" s="95">
        <f t="shared" si="167"/>
        <v>328</v>
      </c>
      <c r="BF189" s="95">
        <f t="shared" si="168"/>
        <v>337</v>
      </c>
      <c r="BG189" s="95">
        <f t="shared" si="169"/>
        <v>352</v>
      </c>
      <c r="BH189" s="95">
        <f t="shared" si="170"/>
        <v>396</v>
      </c>
      <c r="BI189" s="95">
        <f t="shared" si="171"/>
        <v>413</v>
      </c>
      <c r="BJ189" s="95">
        <f t="shared" si="172"/>
        <v>429</v>
      </c>
      <c r="BK189" s="95">
        <f t="shared" si="173"/>
        <v>429</v>
      </c>
      <c r="BL189" s="95">
        <f t="shared" si="174"/>
        <v>445</v>
      </c>
      <c r="BM189" s="95">
        <f t="shared" si="175"/>
        <v>461</v>
      </c>
      <c r="BN189" s="95">
        <f t="shared" si="176"/>
        <v>477</v>
      </c>
      <c r="BO189" s="95">
        <f t="shared" si="177"/>
        <v>493</v>
      </c>
      <c r="BP189" s="95">
        <f t="shared" si="178"/>
        <v>509</v>
      </c>
    </row>
    <row r="191" spans="2:68" ht="15.75">
      <c r="B191" s="91" t="s">
        <v>35</v>
      </c>
      <c r="C191" s="92"/>
      <c r="E191" s="94">
        <v>0.15</v>
      </c>
    </row>
    <row r="193" spans="2:69" ht="15">
      <c r="B193" t="s">
        <v>0</v>
      </c>
      <c r="C193" s="93">
        <v>400</v>
      </c>
      <c r="D193" s="93">
        <v>500</v>
      </c>
      <c r="E193" s="93">
        <v>600</v>
      </c>
      <c r="F193" s="93">
        <v>700</v>
      </c>
      <c r="G193" s="93">
        <v>800</v>
      </c>
      <c r="H193" s="93">
        <v>900</v>
      </c>
      <c r="I193" s="93">
        <v>1000</v>
      </c>
      <c r="J193" s="93">
        <v>1100</v>
      </c>
      <c r="K193" s="93">
        <v>1200</v>
      </c>
      <c r="L193" s="93">
        <v>1300</v>
      </c>
      <c r="M193" s="93">
        <v>1400</v>
      </c>
      <c r="N193" s="93">
        <v>1500</v>
      </c>
      <c r="O193" s="93">
        <v>1600</v>
      </c>
      <c r="P193" s="93">
        <v>1700</v>
      </c>
      <c r="Q193" s="93">
        <v>1800</v>
      </c>
      <c r="R193" s="93">
        <f>CHOOSE($AF$11,1900,1900,1900,1900,1900,1900,1900,"")</f>
        <v>1900</v>
      </c>
      <c r="S193" s="93">
        <f>CHOOSE($AF$11,2000,2000,2000,2000,2000,2000,2000,"")</f>
        <v>2000</v>
      </c>
      <c r="T193" s="93">
        <f>CHOOSE($AF$11,2100,2100,2100,2100,2100,2100,"","")</f>
        <v>2100</v>
      </c>
      <c r="U193" s="93">
        <f>CHOOSE($AF$11,2200,2200,2200,2200,2200,"","","")</f>
        <v>2200</v>
      </c>
      <c r="V193" s="93">
        <f>CHOOSE($AF$11,2300,2300,2300,2300,"","","","")</f>
        <v>2300</v>
      </c>
      <c r="W193" s="93">
        <f>CHOOSE($AF$11,2400,2400,2400,2400,"","","","")</f>
        <v>2400</v>
      </c>
      <c r="X193" s="93">
        <f>CHOOSE($AF$11,2500,2500,2500,"","","","","")</f>
        <v>2500</v>
      </c>
      <c r="Y193" s="93">
        <f>CHOOSE($AF$11,2600,2600,2600,"","","","","")</f>
        <v>2600</v>
      </c>
      <c r="Z193" s="93">
        <f>CHOOSE($AF$11,2700,2700,"","","","","","")</f>
        <v>2700</v>
      </c>
      <c r="AA193" s="93">
        <f>CHOOSE($AF$11,2800,2800,"","","","","","")</f>
        <v>2800</v>
      </c>
      <c r="AB193" s="93">
        <f>CHOOSE($AF$11,2900,2900,"","","","","","")</f>
        <v>2900</v>
      </c>
      <c r="AC193" s="93">
        <f>CHOOSE($AF$11,3000,"","","","","","","")</f>
        <v>3000</v>
      </c>
      <c r="AD193" s="93">
        <f>CHOOSE($AF$11,3100,"","","","","","","")</f>
        <v>3100</v>
      </c>
      <c r="AE193" s="93">
        <f>CHOOSE($AF$11,3200,"","","","","","","")</f>
        <v>3200</v>
      </c>
      <c r="AF193" s="93">
        <f>CHOOSE($AF$11,3300,"","","","","","","")</f>
        <v>3300</v>
      </c>
      <c r="AM193" t="s">
        <v>0</v>
      </c>
      <c r="AN193" s="93">
        <f>C193</f>
        <v>400</v>
      </c>
      <c r="AO193" s="93">
        <f t="shared" ref="AO193:BM193" si="208">D193</f>
        <v>500</v>
      </c>
      <c r="AP193" s="93">
        <f t="shared" si="208"/>
        <v>600</v>
      </c>
      <c r="AQ193" s="93">
        <f t="shared" si="208"/>
        <v>700</v>
      </c>
      <c r="AR193" s="93">
        <f t="shared" si="208"/>
        <v>800</v>
      </c>
      <c r="AS193" s="93">
        <f t="shared" si="208"/>
        <v>900</v>
      </c>
      <c r="AT193" s="93">
        <f t="shared" si="208"/>
        <v>1000</v>
      </c>
      <c r="AU193" s="93">
        <f t="shared" si="208"/>
        <v>1100</v>
      </c>
      <c r="AV193" s="93">
        <f t="shared" si="208"/>
        <v>1200</v>
      </c>
      <c r="AW193" s="93">
        <f t="shared" si="208"/>
        <v>1300</v>
      </c>
      <c r="AX193" s="93">
        <f t="shared" si="208"/>
        <v>1400</v>
      </c>
      <c r="AY193" s="93">
        <f t="shared" si="208"/>
        <v>1500</v>
      </c>
      <c r="AZ193" s="93">
        <f t="shared" si="208"/>
        <v>1600</v>
      </c>
      <c r="BA193" s="93">
        <f t="shared" si="208"/>
        <v>1700</v>
      </c>
      <c r="BB193" s="93">
        <f t="shared" si="208"/>
        <v>1800</v>
      </c>
      <c r="BC193" s="93">
        <f t="shared" si="208"/>
        <v>1900</v>
      </c>
      <c r="BD193" s="93">
        <f t="shared" si="208"/>
        <v>2000</v>
      </c>
      <c r="BE193" s="93">
        <f t="shared" si="208"/>
        <v>2100</v>
      </c>
      <c r="BF193" s="93">
        <f t="shared" si="208"/>
        <v>2200</v>
      </c>
      <c r="BG193" s="93">
        <f t="shared" si="208"/>
        <v>2300</v>
      </c>
      <c r="BH193" s="93">
        <f t="shared" si="208"/>
        <v>2400</v>
      </c>
      <c r="BI193" s="93">
        <f t="shared" si="208"/>
        <v>2500</v>
      </c>
      <c r="BJ193" s="93">
        <f t="shared" si="208"/>
        <v>2600</v>
      </c>
      <c r="BK193" s="93">
        <f t="shared" si="208"/>
        <v>2700</v>
      </c>
      <c r="BL193" s="93">
        <f t="shared" si="208"/>
        <v>2800</v>
      </c>
      <c r="BM193" s="93">
        <f t="shared" si="208"/>
        <v>2900</v>
      </c>
      <c r="BN193" s="93">
        <f>AC193</f>
        <v>3000</v>
      </c>
      <c r="BO193" s="93">
        <f>AD193</f>
        <v>3100</v>
      </c>
      <c r="BP193" s="93">
        <f>AE193</f>
        <v>3200</v>
      </c>
      <c r="BQ193" s="93">
        <f>AF193</f>
        <v>3300</v>
      </c>
    </row>
    <row r="194" spans="2:69" ht="15">
      <c r="B194" s="93">
        <v>400</v>
      </c>
      <c r="C194" s="95">
        <f>IF(C193="","",ROUND(C39*(1+$E$160)*(1+$E$191),0))</f>
        <v>219</v>
      </c>
      <c r="D194" s="95">
        <f t="shared" ref="D194:AF194" si="209">IF(D193="","",ROUND(D39*(1+$E$160)*(1+$E$191),0))</f>
        <v>196</v>
      </c>
      <c r="E194" s="95">
        <f t="shared" si="209"/>
        <v>181</v>
      </c>
      <c r="F194" s="95">
        <f t="shared" si="209"/>
        <v>172</v>
      </c>
      <c r="G194" s="95">
        <f t="shared" si="209"/>
        <v>164</v>
      </c>
      <c r="H194" s="95">
        <f t="shared" si="209"/>
        <v>157</v>
      </c>
      <c r="I194" s="95">
        <f t="shared" si="209"/>
        <v>153</v>
      </c>
      <c r="J194" s="95">
        <f t="shared" si="209"/>
        <v>149</v>
      </c>
      <c r="K194" s="95">
        <f t="shared" si="209"/>
        <v>147</v>
      </c>
      <c r="L194" s="95">
        <f t="shared" si="209"/>
        <v>144</v>
      </c>
      <c r="M194" s="95">
        <f t="shared" si="209"/>
        <v>141</v>
      </c>
      <c r="N194" s="95">
        <f t="shared" si="209"/>
        <v>140</v>
      </c>
      <c r="O194" s="95">
        <f t="shared" si="209"/>
        <v>140</v>
      </c>
      <c r="P194" s="95">
        <f t="shared" si="209"/>
        <v>137</v>
      </c>
      <c r="Q194" s="95">
        <f t="shared" si="209"/>
        <v>136</v>
      </c>
      <c r="R194" s="95">
        <f t="shared" si="209"/>
        <v>135</v>
      </c>
      <c r="S194" s="95">
        <f t="shared" si="209"/>
        <v>133</v>
      </c>
      <c r="T194" s="95">
        <f t="shared" si="209"/>
        <v>133</v>
      </c>
      <c r="U194" s="95">
        <f t="shared" si="209"/>
        <v>132</v>
      </c>
      <c r="V194" s="95">
        <f t="shared" si="209"/>
        <v>132</v>
      </c>
      <c r="W194" s="95">
        <f t="shared" si="209"/>
        <v>131</v>
      </c>
      <c r="X194" s="95">
        <f t="shared" si="209"/>
        <v>131</v>
      </c>
      <c r="Y194" s="95">
        <f t="shared" si="209"/>
        <v>129</v>
      </c>
      <c r="Z194" s="95">
        <f t="shared" si="209"/>
        <v>129</v>
      </c>
      <c r="AA194" s="95">
        <f t="shared" si="209"/>
        <v>128</v>
      </c>
      <c r="AB194" s="95">
        <f t="shared" si="209"/>
        <v>128</v>
      </c>
      <c r="AC194" s="95">
        <f t="shared" si="209"/>
        <v>128</v>
      </c>
      <c r="AD194" s="95">
        <f t="shared" si="209"/>
        <v>128</v>
      </c>
      <c r="AE194" s="95">
        <f t="shared" si="209"/>
        <v>127</v>
      </c>
      <c r="AF194" s="95">
        <f t="shared" si="209"/>
        <v>127</v>
      </c>
      <c r="AM194" s="93">
        <v>400</v>
      </c>
      <c r="AN194" s="95">
        <f t="shared" ref="AN194:AN220" si="210">IF(AN193="","",ROUND(C194*(C$193*$B194/1000000),0))</f>
        <v>35</v>
      </c>
      <c r="AO194" s="95">
        <f t="shared" ref="AO194:AO220" si="211">IF(AO193="","",ROUND(D194*(D$193*$B194/1000000),0))</f>
        <v>39</v>
      </c>
      <c r="AP194" s="95">
        <f t="shared" ref="AP194:AP220" si="212">IF(AP193="","",ROUND(E194*(E$193*$B194/1000000),0))</f>
        <v>43</v>
      </c>
      <c r="AQ194" s="95">
        <f t="shared" ref="AQ194:AQ220" si="213">IF(AQ193="","",ROUND(F194*(F$193*$B194/1000000),0))</f>
        <v>48</v>
      </c>
      <c r="AR194" s="95">
        <f t="shared" ref="AR194:AR220" si="214">IF(AR193="","",ROUND(G194*(G$193*$B194/1000000),0))</f>
        <v>52</v>
      </c>
      <c r="AS194" s="95">
        <f t="shared" ref="AS194:AS220" si="215">IF(AS193="","",ROUND(H194*(H$193*$B194/1000000),0))</f>
        <v>57</v>
      </c>
      <c r="AT194" s="95">
        <f t="shared" ref="AT194:AT220" si="216">IF(AT193="","",ROUND(I194*(I$193*$B194/1000000),0))</f>
        <v>61</v>
      </c>
      <c r="AU194" s="95">
        <f t="shared" ref="AU194:AU220" si="217">IF(AU193="","",ROUND(J194*(J$193*$B194/1000000),0))</f>
        <v>66</v>
      </c>
      <c r="AV194" s="95">
        <f t="shared" ref="AV194:AV220" si="218">IF(AV193="","",ROUND(K194*(K$193*$B194/1000000),0))</f>
        <v>71</v>
      </c>
      <c r="AW194" s="95">
        <f t="shared" ref="AW194:AW220" si="219">IF(AW193="","",ROUND(L194*(L$193*$B194/1000000),0))</f>
        <v>75</v>
      </c>
      <c r="AX194" s="95">
        <f t="shared" ref="AX194:AX220" si="220">IF(AX193="","",ROUND(M194*(M$193*$B194/1000000),0))</f>
        <v>79</v>
      </c>
      <c r="AY194" s="95">
        <f t="shared" ref="AY194:AY220" si="221">IF(AY193="","",ROUND(N194*(N$193*$B194/1000000),0))</f>
        <v>84</v>
      </c>
      <c r="AZ194" s="95">
        <f t="shared" ref="AZ194:AZ220" si="222">IF(AZ193="","",ROUND(O194*(O$193*$B194/1000000),0))</f>
        <v>90</v>
      </c>
      <c r="BA194" s="95">
        <f t="shared" ref="BA194:BA220" si="223">IF(BA193="","",ROUND(P194*(P$193*$B194/1000000),0))</f>
        <v>93</v>
      </c>
      <c r="BB194" s="95">
        <f t="shared" ref="BB194:BB220" si="224">IF(BB193="","",ROUND(Q194*(Q$193*$B194/1000000),0))</f>
        <v>98</v>
      </c>
      <c r="BC194" s="95">
        <f t="shared" ref="BC194:BC220" si="225">IF(BC193="","",ROUND(R194*(R$193*$B194/1000000),0))</f>
        <v>103</v>
      </c>
      <c r="BD194" s="95">
        <f t="shared" ref="BD194:BD220" si="226">IF(BD193="","",ROUND(S194*(S$193*$B194/1000000),0))</f>
        <v>106</v>
      </c>
      <c r="BE194" s="95">
        <f t="shared" ref="BE194:BE220" si="227">IF(BE193="","",ROUND(T194*(T$193*$B194/1000000),0))</f>
        <v>112</v>
      </c>
      <c r="BF194" s="95">
        <f t="shared" ref="BF194:BF220" si="228">IF(BF193="","",ROUND(U194*(U$193*$B194/1000000),0))</f>
        <v>116</v>
      </c>
      <c r="BG194" s="95">
        <f t="shared" ref="BG194:BG220" si="229">IF(BG193="","",ROUND(V194*(V$193*$B194/1000000),0))</f>
        <v>121</v>
      </c>
      <c r="BH194" s="95">
        <f t="shared" ref="BH194:BH220" si="230">IF(BH193="","",ROUND(W194*(W$193*$B194/1000000),0))</f>
        <v>126</v>
      </c>
      <c r="BI194" s="95">
        <f t="shared" ref="BI194:BI220" si="231">IF(BI193="","",ROUND(X194*(X$193*$B194/1000000),0))</f>
        <v>131</v>
      </c>
      <c r="BJ194" s="95">
        <f t="shared" ref="BJ194:BJ220" si="232">IF(BJ193="","",ROUND(Y194*(Y$193*$B194/1000000),0))</f>
        <v>134</v>
      </c>
      <c r="BK194" s="95">
        <f t="shared" ref="BK194:BK220" si="233">IF(BK193="","",ROUND(Z194*(Z$193*$B194/1000000),0))</f>
        <v>139</v>
      </c>
      <c r="BL194" s="95">
        <f t="shared" ref="BL194:BL220" si="234">IF(BL193="","",ROUND(AA194*(AA$193*$B194/1000000),0))</f>
        <v>143</v>
      </c>
      <c r="BM194" s="95">
        <f t="shared" ref="BM194:BM220" si="235">IF(BM193="","",ROUND(AB194*(AB$193*$B194/1000000),0))</f>
        <v>148</v>
      </c>
      <c r="BN194" s="95">
        <f t="shared" ref="BN194:BN220" si="236">IF(BN193="","",ROUND(AC194*(AC$193*$B194/1000000),0))</f>
        <v>154</v>
      </c>
      <c r="BO194" s="95">
        <f t="shared" ref="BO194:BO220" si="237">IF(BO193="","",ROUND(AD194*(AD$193*$B194/1000000),0))</f>
        <v>159</v>
      </c>
      <c r="BP194" s="95">
        <f t="shared" ref="BP194:BP220" si="238">IF(BP193="","",ROUND(AE194*(AE$193*$B194/1000000),0))</f>
        <v>163</v>
      </c>
      <c r="BQ194" s="95">
        <f t="shared" ref="BQ194:BQ220" si="239">IF(BQ193="","",ROUND(AF194*(AF$193*$B194/1000000),0))</f>
        <v>168</v>
      </c>
    </row>
    <row r="195" spans="2:69" ht="15">
      <c r="B195" s="93">
        <v>500</v>
      </c>
      <c r="C195" s="95">
        <f t="shared" ref="C195:C220" si="240">IF(C194="","",ROUND(C40*(1+$E$160)*(1+$E$191),0))</f>
        <v>188</v>
      </c>
      <c r="D195" s="95">
        <f t="shared" ref="D195:D220" si="241">IF(D194="","",ROUND(D40*(1+$E$160)*(1+$E$191),0))</f>
        <v>168</v>
      </c>
      <c r="E195" s="95">
        <f t="shared" ref="E195:E220" si="242">IF(E194="","",ROUND(E40*(1+$E$160)*(1+$E$191),0))</f>
        <v>156</v>
      </c>
      <c r="F195" s="95">
        <f t="shared" ref="F195:F220" si="243">IF(F194="","",ROUND(F40*(1+$E$160)*(1+$E$191),0))</f>
        <v>147</v>
      </c>
      <c r="G195" s="95">
        <f t="shared" ref="G195:G220" si="244">IF(G194="","",ROUND(G40*(1+$E$160)*(1+$E$191),0))</f>
        <v>140</v>
      </c>
      <c r="H195" s="95">
        <f t="shared" ref="H195:H220" si="245">IF(H194="","",ROUND(H40*(1+$E$160)*(1+$E$191),0))</f>
        <v>135</v>
      </c>
      <c r="I195" s="95">
        <f t="shared" ref="I195:I220" si="246">IF(I194="","",ROUND(I40*(1+$E$160)*(1+$E$191),0))</f>
        <v>131</v>
      </c>
      <c r="J195" s="95">
        <f t="shared" ref="J195:J220" si="247">IF(J194="","",ROUND(J40*(1+$E$160)*(1+$E$191),0))</f>
        <v>128</v>
      </c>
      <c r="K195" s="95">
        <f t="shared" ref="K195:K220" si="248">IF(K194="","",ROUND(K40*(1+$E$160)*(1+$E$191),0))</f>
        <v>127</v>
      </c>
      <c r="L195" s="95">
        <f t="shared" ref="L195:L220" si="249">IF(L194="","",ROUND(L40*(1+$E$160)*(1+$E$191),0))</f>
        <v>124</v>
      </c>
      <c r="M195" s="95">
        <f t="shared" ref="M195:M220" si="250">IF(M194="","",ROUND(M40*(1+$E$160)*(1+$E$191),0))</f>
        <v>121</v>
      </c>
      <c r="N195" s="95">
        <f t="shared" ref="N195:N220" si="251">IF(N194="","",ROUND(N40*(1+$E$160)*(1+$E$191),0))</f>
        <v>120</v>
      </c>
      <c r="O195" s="95">
        <f t="shared" ref="O195:O220" si="252">IF(O194="","",ROUND(O40*(1+$E$160)*(1+$E$191),0))</f>
        <v>120</v>
      </c>
      <c r="P195" s="95">
        <f t="shared" ref="P195:P220" si="253">IF(P194="","",ROUND(P40*(1+$E$160)*(1+$E$191),0))</f>
        <v>117</v>
      </c>
      <c r="Q195" s="95">
        <f t="shared" ref="Q195:Q220" si="254">IF(Q194="","",ROUND(Q40*(1+$E$160)*(1+$E$191),0))</f>
        <v>116</v>
      </c>
      <c r="R195" s="95">
        <f t="shared" ref="R195:R220" si="255">IF(R194="","",ROUND(R40*(1+$E$160)*(1+$E$191),0))</f>
        <v>116</v>
      </c>
      <c r="S195" s="95">
        <f t="shared" ref="S195:S220" si="256">IF(S194="","",ROUND(S40*(1+$E$160)*(1+$E$191),0))</f>
        <v>115</v>
      </c>
      <c r="T195" s="95">
        <f t="shared" ref="T195:T220" si="257">IF(T194="","",ROUND(T40*(1+$E$160)*(1+$E$191),0))</f>
        <v>115</v>
      </c>
      <c r="U195" s="95">
        <f t="shared" ref="U195:U220" si="258">IF(U194="","",ROUND(U40*(1+$E$160)*(1+$E$191),0))</f>
        <v>113</v>
      </c>
      <c r="V195" s="95">
        <f t="shared" ref="V195:V220" si="259">IF(V194="","",ROUND(V40*(1+$E$160)*(1+$E$191),0))</f>
        <v>112</v>
      </c>
      <c r="W195" s="95">
        <f t="shared" ref="W195:W220" si="260">IF(W194="","",ROUND(W40*(1+$E$160)*(1+$E$191),0))</f>
        <v>112</v>
      </c>
      <c r="X195" s="95">
        <f t="shared" ref="X195:X220" si="261">IF(X194="","",ROUND(X40*(1+$E$160)*(1+$E$191),0))</f>
        <v>112</v>
      </c>
      <c r="Y195" s="95">
        <f t="shared" ref="Y195:Y220" si="262">IF(Y194="","",ROUND(Y40*(1+$E$160)*(1+$E$191),0))</f>
        <v>111</v>
      </c>
      <c r="Z195" s="95">
        <f t="shared" ref="Z195:Z220" si="263">IF(Z194="","",ROUND(Z40*(1+$E$160)*(1+$E$191),0))</f>
        <v>111</v>
      </c>
      <c r="AA195" s="95">
        <f t="shared" ref="AA195:AA220" si="264">IF(AA194="","",ROUND(AA40*(1+$E$160)*(1+$E$191),0))</f>
        <v>109</v>
      </c>
      <c r="AB195" s="95">
        <f t="shared" ref="AB195:AB220" si="265">IF(AB194="","",ROUND(AB40*(1+$E$160)*(1+$E$191),0))</f>
        <v>109</v>
      </c>
      <c r="AC195" s="95">
        <f t="shared" ref="AC195:AC220" si="266">IF(AC194="","",ROUND(AC40*(1+$E$160)*(1+$E$191),0))</f>
        <v>109</v>
      </c>
      <c r="AD195" s="95">
        <f t="shared" ref="AD195:AD220" si="267">IF(AD194="","",ROUND(AD40*(1+$E$160)*(1+$E$191),0))</f>
        <v>109</v>
      </c>
      <c r="AE195" s="95">
        <f t="shared" ref="AE195:AE220" si="268">IF(AE194="","",ROUND(AE40*(1+$E$160)*(1+$E$191),0))</f>
        <v>108</v>
      </c>
      <c r="AF195" s="95">
        <f t="shared" ref="AF195:AF220" si="269">IF(AF194="","",ROUND(AF40*(1+$E$160)*(1+$E$191),0))</f>
        <v>108</v>
      </c>
      <c r="AM195" s="93">
        <v>500</v>
      </c>
      <c r="AN195" s="95">
        <f t="shared" si="210"/>
        <v>38</v>
      </c>
      <c r="AO195" s="95">
        <f t="shared" si="211"/>
        <v>42</v>
      </c>
      <c r="AP195" s="95">
        <f t="shared" si="212"/>
        <v>47</v>
      </c>
      <c r="AQ195" s="95">
        <f t="shared" si="213"/>
        <v>51</v>
      </c>
      <c r="AR195" s="95">
        <f t="shared" si="214"/>
        <v>56</v>
      </c>
      <c r="AS195" s="95">
        <f t="shared" si="215"/>
        <v>61</v>
      </c>
      <c r="AT195" s="95">
        <f t="shared" si="216"/>
        <v>66</v>
      </c>
      <c r="AU195" s="95">
        <f t="shared" si="217"/>
        <v>70</v>
      </c>
      <c r="AV195" s="95">
        <f t="shared" si="218"/>
        <v>76</v>
      </c>
      <c r="AW195" s="95">
        <f t="shared" si="219"/>
        <v>81</v>
      </c>
      <c r="AX195" s="95">
        <f t="shared" si="220"/>
        <v>85</v>
      </c>
      <c r="AY195" s="95">
        <f t="shared" si="221"/>
        <v>90</v>
      </c>
      <c r="AZ195" s="95">
        <f t="shared" si="222"/>
        <v>96</v>
      </c>
      <c r="BA195" s="95">
        <f t="shared" si="223"/>
        <v>99</v>
      </c>
      <c r="BB195" s="95">
        <f t="shared" si="224"/>
        <v>104</v>
      </c>
      <c r="BC195" s="95">
        <f t="shared" si="225"/>
        <v>110</v>
      </c>
      <c r="BD195" s="95">
        <f t="shared" si="226"/>
        <v>115</v>
      </c>
      <c r="BE195" s="95">
        <f t="shared" si="227"/>
        <v>121</v>
      </c>
      <c r="BF195" s="95">
        <f t="shared" si="228"/>
        <v>124</v>
      </c>
      <c r="BG195" s="95">
        <f t="shared" si="229"/>
        <v>129</v>
      </c>
      <c r="BH195" s="95">
        <f t="shared" si="230"/>
        <v>134</v>
      </c>
      <c r="BI195" s="95">
        <f t="shared" si="231"/>
        <v>140</v>
      </c>
      <c r="BJ195" s="95">
        <f t="shared" si="232"/>
        <v>144</v>
      </c>
      <c r="BK195" s="95">
        <f t="shared" si="233"/>
        <v>150</v>
      </c>
      <c r="BL195" s="95">
        <f t="shared" si="234"/>
        <v>153</v>
      </c>
      <c r="BM195" s="95">
        <f t="shared" si="235"/>
        <v>158</v>
      </c>
      <c r="BN195" s="95">
        <f t="shared" si="236"/>
        <v>164</v>
      </c>
      <c r="BO195" s="95">
        <f t="shared" si="237"/>
        <v>169</v>
      </c>
      <c r="BP195" s="95">
        <f t="shared" si="238"/>
        <v>173</v>
      </c>
      <c r="BQ195" s="95">
        <f t="shared" si="239"/>
        <v>178</v>
      </c>
    </row>
    <row r="196" spans="2:69" ht="15">
      <c r="B196" s="93">
        <v>600</v>
      </c>
      <c r="C196" s="95">
        <f t="shared" si="240"/>
        <v>169</v>
      </c>
      <c r="D196" s="95">
        <f t="shared" si="241"/>
        <v>153</v>
      </c>
      <c r="E196" s="95">
        <f t="shared" si="242"/>
        <v>141</v>
      </c>
      <c r="F196" s="95">
        <f t="shared" si="243"/>
        <v>133</v>
      </c>
      <c r="G196" s="95">
        <f t="shared" si="244"/>
        <v>128</v>
      </c>
      <c r="H196" s="95">
        <f t="shared" si="245"/>
        <v>123</v>
      </c>
      <c r="I196" s="95">
        <f t="shared" si="246"/>
        <v>120</v>
      </c>
      <c r="J196" s="95">
        <f t="shared" si="247"/>
        <v>116</v>
      </c>
      <c r="K196" s="95">
        <f t="shared" si="248"/>
        <v>115</v>
      </c>
      <c r="L196" s="95">
        <f t="shared" si="249"/>
        <v>113</v>
      </c>
      <c r="M196" s="95">
        <f t="shared" si="250"/>
        <v>111</v>
      </c>
      <c r="N196" s="95">
        <f t="shared" si="251"/>
        <v>109</v>
      </c>
      <c r="O196" s="95">
        <f t="shared" si="252"/>
        <v>109</v>
      </c>
      <c r="P196" s="95">
        <f t="shared" si="253"/>
        <v>108</v>
      </c>
      <c r="Q196" s="95">
        <f t="shared" si="254"/>
        <v>107</v>
      </c>
      <c r="R196" s="95">
        <f t="shared" si="255"/>
        <v>105</v>
      </c>
      <c r="S196" s="95">
        <f t="shared" si="256"/>
        <v>104</v>
      </c>
      <c r="T196" s="95">
        <f t="shared" si="257"/>
        <v>104</v>
      </c>
      <c r="U196" s="95">
        <f t="shared" si="258"/>
        <v>104</v>
      </c>
      <c r="V196" s="95">
        <f t="shared" si="259"/>
        <v>103</v>
      </c>
      <c r="W196" s="95">
        <f t="shared" si="260"/>
        <v>101</v>
      </c>
      <c r="X196" s="95">
        <f t="shared" si="261"/>
        <v>103</v>
      </c>
      <c r="Y196" s="95">
        <f t="shared" si="262"/>
        <v>101</v>
      </c>
      <c r="Z196" s="95">
        <f t="shared" si="263"/>
        <v>101</v>
      </c>
      <c r="AA196" s="95">
        <f t="shared" si="264"/>
        <v>100</v>
      </c>
      <c r="AB196" s="95">
        <f t="shared" si="265"/>
        <v>100</v>
      </c>
      <c r="AC196" s="95">
        <f t="shared" si="266"/>
        <v>100</v>
      </c>
      <c r="AD196" s="95">
        <f t="shared" si="267"/>
        <v>100</v>
      </c>
      <c r="AE196" s="95">
        <f t="shared" si="268"/>
        <v>99</v>
      </c>
      <c r="AF196" s="95">
        <f t="shared" si="269"/>
        <v>99</v>
      </c>
      <c r="AM196" s="93">
        <v>600</v>
      </c>
      <c r="AN196" s="95">
        <f t="shared" si="210"/>
        <v>41</v>
      </c>
      <c r="AO196" s="95">
        <f t="shared" si="211"/>
        <v>46</v>
      </c>
      <c r="AP196" s="95">
        <f t="shared" si="212"/>
        <v>51</v>
      </c>
      <c r="AQ196" s="95">
        <f t="shared" si="213"/>
        <v>56</v>
      </c>
      <c r="AR196" s="95">
        <f t="shared" si="214"/>
        <v>61</v>
      </c>
      <c r="AS196" s="95">
        <f t="shared" si="215"/>
        <v>66</v>
      </c>
      <c r="AT196" s="95">
        <f t="shared" si="216"/>
        <v>72</v>
      </c>
      <c r="AU196" s="95">
        <f t="shared" si="217"/>
        <v>77</v>
      </c>
      <c r="AV196" s="95">
        <f t="shared" si="218"/>
        <v>83</v>
      </c>
      <c r="AW196" s="95">
        <f t="shared" si="219"/>
        <v>88</v>
      </c>
      <c r="AX196" s="95">
        <f t="shared" si="220"/>
        <v>93</v>
      </c>
      <c r="AY196" s="95">
        <f t="shared" si="221"/>
        <v>98</v>
      </c>
      <c r="AZ196" s="95">
        <f t="shared" si="222"/>
        <v>105</v>
      </c>
      <c r="BA196" s="95">
        <f t="shared" si="223"/>
        <v>110</v>
      </c>
      <c r="BB196" s="95">
        <f t="shared" si="224"/>
        <v>116</v>
      </c>
      <c r="BC196" s="95">
        <f t="shared" si="225"/>
        <v>120</v>
      </c>
      <c r="BD196" s="95">
        <f t="shared" si="226"/>
        <v>125</v>
      </c>
      <c r="BE196" s="95">
        <f t="shared" si="227"/>
        <v>131</v>
      </c>
      <c r="BF196" s="95">
        <f t="shared" si="228"/>
        <v>137</v>
      </c>
      <c r="BG196" s="95">
        <f t="shared" si="229"/>
        <v>142</v>
      </c>
      <c r="BH196" s="95">
        <f t="shared" si="230"/>
        <v>145</v>
      </c>
      <c r="BI196" s="95">
        <f t="shared" si="231"/>
        <v>155</v>
      </c>
      <c r="BJ196" s="95">
        <f t="shared" si="232"/>
        <v>158</v>
      </c>
      <c r="BK196" s="95">
        <f t="shared" si="233"/>
        <v>164</v>
      </c>
      <c r="BL196" s="95">
        <f t="shared" si="234"/>
        <v>168</v>
      </c>
      <c r="BM196" s="95">
        <f t="shared" si="235"/>
        <v>174</v>
      </c>
      <c r="BN196" s="95">
        <f t="shared" si="236"/>
        <v>180</v>
      </c>
      <c r="BO196" s="95">
        <f t="shared" si="237"/>
        <v>186</v>
      </c>
      <c r="BP196" s="95">
        <f t="shared" si="238"/>
        <v>190</v>
      </c>
      <c r="BQ196" s="95">
        <f t="shared" si="239"/>
        <v>196</v>
      </c>
    </row>
    <row r="197" spans="2:69" ht="15">
      <c r="B197" s="93">
        <v>700</v>
      </c>
      <c r="C197" s="95">
        <f t="shared" si="240"/>
        <v>155</v>
      </c>
      <c r="D197" s="95">
        <f t="shared" si="241"/>
        <v>140</v>
      </c>
      <c r="E197" s="95">
        <f t="shared" si="242"/>
        <v>129</v>
      </c>
      <c r="F197" s="95">
        <f t="shared" si="243"/>
        <v>121</v>
      </c>
      <c r="G197" s="95">
        <f t="shared" si="244"/>
        <v>116</v>
      </c>
      <c r="H197" s="95">
        <f t="shared" si="245"/>
        <v>112</v>
      </c>
      <c r="I197" s="95">
        <f t="shared" si="246"/>
        <v>109</v>
      </c>
      <c r="J197" s="95">
        <f t="shared" si="247"/>
        <v>105</v>
      </c>
      <c r="K197" s="95">
        <f t="shared" si="248"/>
        <v>105</v>
      </c>
      <c r="L197" s="95">
        <f t="shared" si="249"/>
        <v>103</v>
      </c>
      <c r="M197" s="95">
        <f t="shared" si="250"/>
        <v>101</v>
      </c>
      <c r="N197" s="95">
        <f t="shared" si="251"/>
        <v>100</v>
      </c>
      <c r="O197" s="95">
        <f t="shared" si="252"/>
        <v>99</v>
      </c>
      <c r="P197" s="95">
        <f t="shared" si="253"/>
        <v>97</v>
      </c>
      <c r="Q197" s="95">
        <f t="shared" si="254"/>
        <v>97</v>
      </c>
      <c r="R197" s="95">
        <f t="shared" si="255"/>
        <v>96</v>
      </c>
      <c r="S197" s="95">
        <f t="shared" si="256"/>
        <v>95</v>
      </c>
      <c r="T197" s="95">
        <f t="shared" si="257"/>
        <v>95</v>
      </c>
      <c r="U197" s="95">
        <f t="shared" si="258"/>
        <v>95</v>
      </c>
      <c r="V197" s="95">
        <f t="shared" si="259"/>
        <v>93</v>
      </c>
      <c r="W197" s="95">
        <f t="shared" si="260"/>
        <v>93</v>
      </c>
      <c r="X197" s="95">
        <f t="shared" si="261"/>
        <v>93</v>
      </c>
      <c r="Y197" s="95">
        <f t="shared" si="262"/>
        <v>92</v>
      </c>
      <c r="Z197" s="95">
        <f t="shared" si="263"/>
        <v>92</v>
      </c>
      <c r="AA197" s="95">
        <f t="shared" si="264"/>
        <v>91</v>
      </c>
      <c r="AB197" s="95">
        <f t="shared" si="265"/>
        <v>91</v>
      </c>
      <c r="AC197" s="95">
        <f t="shared" si="266"/>
        <v>91</v>
      </c>
      <c r="AD197" s="95">
        <f t="shared" si="267"/>
        <v>91</v>
      </c>
      <c r="AE197" s="95">
        <f t="shared" si="268"/>
        <v>91</v>
      </c>
      <c r="AF197" s="95">
        <f t="shared" si="269"/>
        <v>89</v>
      </c>
      <c r="AM197" s="93">
        <v>700</v>
      </c>
      <c r="AN197" s="95">
        <f t="shared" si="210"/>
        <v>43</v>
      </c>
      <c r="AO197" s="95">
        <f t="shared" si="211"/>
        <v>49</v>
      </c>
      <c r="AP197" s="95">
        <f t="shared" si="212"/>
        <v>54</v>
      </c>
      <c r="AQ197" s="95">
        <f t="shared" si="213"/>
        <v>59</v>
      </c>
      <c r="AR197" s="95">
        <f t="shared" si="214"/>
        <v>65</v>
      </c>
      <c r="AS197" s="95">
        <f t="shared" si="215"/>
        <v>71</v>
      </c>
      <c r="AT197" s="95">
        <f t="shared" si="216"/>
        <v>76</v>
      </c>
      <c r="AU197" s="95">
        <f t="shared" si="217"/>
        <v>81</v>
      </c>
      <c r="AV197" s="95">
        <f t="shared" si="218"/>
        <v>88</v>
      </c>
      <c r="AW197" s="95">
        <f t="shared" si="219"/>
        <v>94</v>
      </c>
      <c r="AX197" s="95">
        <f t="shared" si="220"/>
        <v>99</v>
      </c>
      <c r="AY197" s="95">
        <f t="shared" si="221"/>
        <v>105</v>
      </c>
      <c r="AZ197" s="95">
        <f t="shared" si="222"/>
        <v>111</v>
      </c>
      <c r="BA197" s="95">
        <f t="shared" si="223"/>
        <v>115</v>
      </c>
      <c r="BB197" s="95">
        <f t="shared" si="224"/>
        <v>122</v>
      </c>
      <c r="BC197" s="95">
        <f t="shared" si="225"/>
        <v>128</v>
      </c>
      <c r="BD197" s="95">
        <f t="shared" si="226"/>
        <v>133</v>
      </c>
      <c r="BE197" s="95">
        <f t="shared" si="227"/>
        <v>140</v>
      </c>
      <c r="BF197" s="95">
        <f t="shared" si="228"/>
        <v>146</v>
      </c>
      <c r="BG197" s="95">
        <f t="shared" si="229"/>
        <v>150</v>
      </c>
      <c r="BH197" s="95">
        <f t="shared" si="230"/>
        <v>156</v>
      </c>
      <c r="BI197" s="95">
        <f t="shared" si="231"/>
        <v>163</v>
      </c>
      <c r="BJ197" s="95">
        <f t="shared" si="232"/>
        <v>167</v>
      </c>
      <c r="BK197" s="95">
        <f t="shared" si="233"/>
        <v>174</v>
      </c>
      <c r="BL197" s="95">
        <f t="shared" si="234"/>
        <v>178</v>
      </c>
      <c r="BM197" s="95">
        <f t="shared" si="235"/>
        <v>185</v>
      </c>
      <c r="BN197" s="95">
        <f t="shared" si="236"/>
        <v>191</v>
      </c>
      <c r="BO197" s="95">
        <f t="shared" si="237"/>
        <v>197</v>
      </c>
      <c r="BP197" s="95">
        <f t="shared" si="238"/>
        <v>204</v>
      </c>
      <c r="BQ197" s="95">
        <f t="shared" si="239"/>
        <v>206</v>
      </c>
    </row>
    <row r="198" spans="2:69" ht="15">
      <c r="B198" s="93">
        <v>800</v>
      </c>
      <c r="C198" s="95">
        <f t="shared" si="240"/>
        <v>145</v>
      </c>
      <c r="D198" s="95">
        <f t="shared" si="241"/>
        <v>131</v>
      </c>
      <c r="E198" s="95">
        <f t="shared" si="242"/>
        <v>121</v>
      </c>
      <c r="F198" s="95">
        <f t="shared" si="243"/>
        <v>115</v>
      </c>
      <c r="G198" s="95">
        <f t="shared" si="244"/>
        <v>109</v>
      </c>
      <c r="H198" s="95">
        <f t="shared" si="245"/>
        <v>105</v>
      </c>
      <c r="I198" s="95">
        <f t="shared" si="246"/>
        <v>103</v>
      </c>
      <c r="J198" s="95">
        <f t="shared" si="247"/>
        <v>100</v>
      </c>
      <c r="K198" s="95">
        <f t="shared" si="248"/>
        <v>99</v>
      </c>
      <c r="L198" s="95">
        <f t="shared" si="249"/>
        <v>97</v>
      </c>
      <c r="M198" s="95">
        <f t="shared" si="250"/>
        <v>95</v>
      </c>
      <c r="N198" s="95">
        <f t="shared" si="251"/>
        <v>93</v>
      </c>
      <c r="O198" s="95">
        <f t="shared" si="252"/>
        <v>93</v>
      </c>
      <c r="P198" s="95">
        <f t="shared" si="253"/>
        <v>92</v>
      </c>
      <c r="Q198" s="95">
        <f t="shared" si="254"/>
        <v>92</v>
      </c>
      <c r="R198" s="95">
        <f t="shared" si="255"/>
        <v>91</v>
      </c>
      <c r="S198" s="95">
        <f t="shared" si="256"/>
        <v>89</v>
      </c>
      <c r="T198" s="95">
        <f t="shared" si="257"/>
        <v>89</v>
      </c>
      <c r="U198" s="95">
        <f t="shared" si="258"/>
        <v>89</v>
      </c>
      <c r="V198" s="95">
        <f t="shared" si="259"/>
        <v>88</v>
      </c>
      <c r="W198" s="95">
        <f t="shared" si="260"/>
        <v>88</v>
      </c>
      <c r="X198" s="95">
        <f t="shared" si="261"/>
        <v>88</v>
      </c>
      <c r="Y198" s="95">
        <f t="shared" si="262"/>
        <v>87</v>
      </c>
      <c r="Z198" s="95">
        <f t="shared" si="263"/>
        <v>87</v>
      </c>
      <c r="AA198" s="95">
        <f t="shared" si="264"/>
        <v>87</v>
      </c>
      <c r="AB198" s="95">
        <f t="shared" si="265"/>
        <v>85</v>
      </c>
      <c r="AC198" s="95">
        <f t="shared" si="266"/>
        <v>85</v>
      </c>
      <c r="AD198" s="95">
        <f t="shared" si="267"/>
        <v>85</v>
      </c>
      <c r="AE198" s="95">
        <f t="shared" si="268"/>
        <v>85</v>
      </c>
      <c r="AF198" s="95">
        <f t="shared" si="269"/>
        <v>85</v>
      </c>
      <c r="AM198" s="93">
        <v>800</v>
      </c>
      <c r="AN198" s="95">
        <f t="shared" si="210"/>
        <v>46</v>
      </c>
      <c r="AO198" s="95">
        <f t="shared" si="211"/>
        <v>52</v>
      </c>
      <c r="AP198" s="95">
        <f t="shared" si="212"/>
        <v>58</v>
      </c>
      <c r="AQ198" s="95">
        <f t="shared" si="213"/>
        <v>64</v>
      </c>
      <c r="AR198" s="95">
        <f t="shared" si="214"/>
        <v>70</v>
      </c>
      <c r="AS198" s="95">
        <f t="shared" si="215"/>
        <v>76</v>
      </c>
      <c r="AT198" s="95">
        <f t="shared" si="216"/>
        <v>82</v>
      </c>
      <c r="AU198" s="95">
        <f t="shared" si="217"/>
        <v>88</v>
      </c>
      <c r="AV198" s="95">
        <f t="shared" si="218"/>
        <v>95</v>
      </c>
      <c r="AW198" s="95">
        <f t="shared" si="219"/>
        <v>101</v>
      </c>
      <c r="AX198" s="95">
        <f t="shared" si="220"/>
        <v>106</v>
      </c>
      <c r="AY198" s="95">
        <f t="shared" si="221"/>
        <v>112</v>
      </c>
      <c r="AZ198" s="95">
        <f t="shared" si="222"/>
        <v>119</v>
      </c>
      <c r="BA198" s="95">
        <f t="shared" si="223"/>
        <v>125</v>
      </c>
      <c r="BB198" s="95">
        <f t="shared" si="224"/>
        <v>132</v>
      </c>
      <c r="BC198" s="95">
        <f t="shared" si="225"/>
        <v>138</v>
      </c>
      <c r="BD198" s="95">
        <f t="shared" si="226"/>
        <v>142</v>
      </c>
      <c r="BE198" s="95">
        <f t="shared" si="227"/>
        <v>150</v>
      </c>
      <c r="BF198" s="95">
        <f t="shared" si="228"/>
        <v>157</v>
      </c>
      <c r="BG198" s="95">
        <f t="shared" si="229"/>
        <v>162</v>
      </c>
      <c r="BH198" s="95">
        <f t="shared" si="230"/>
        <v>169</v>
      </c>
      <c r="BI198" s="95">
        <f t="shared" si="231"/>
        <v>176</v>
      </c>
      <c r="BJ198" s="95">
        <f t="shared" si="232"/>
        <v>181</v>
      </c>
      <c r="BK198" s="95">
        <f t="shared" si="233"/>
        <v>188</v>
      </c>
      <c r="BL198" s="95">
        <f t="shared" si="234"/>
        <v>195</v>
      </c>
      <c r="BM198" s="95">
        <f t="shared" si="235"/>
        <v>197</v>
      </c>
      <c r="BN198" s="95">
        <f t="shared" si="236"/>
        <v>204</v>
      </c>
      <c r="BO198" s="95">
        <f t="shared" si="237"/>
        <v>211</v>
      </c>
      <c r="BP198" s="95">
        <f t="shared" si="238"/>
        <v>218</v>
      </c>
      <c r="BQ198" s="95">
        <f t="shared" si="239"/>
        <v>224</v>
      </c>
    </row>
    <row r="199" spans="2:69" ht="15">
      <c r="B199" s="93">
        <v>900</v>
      </c>
      <c r="C199" s="95">
        <f t="shared" si="240"/>
        <v>136</v>
      </c>
      <c r="D199" s="95">
        <f t="shared" si="241"/>
        <v>123</v>
      </c>
      <c r="E199" s="95">
        <f t="shared" si="242"/>
        <v>113</v>
      </c>
      <c r="F199" s="95">
        <f t="shared" si="243"/>
        <v>108</v>
      </c>
      <c r="G199" s="95">
        <f t="shared" si="244"/>
        <v>103</v>
      </c>
      <c r="H199" s="95">
        <f t="shared" si="245"/>
        <v>99</v>
      </c>
      <c r="I199" s="95">
        <f t="shared" si="246"/>
        <v>96</v>
      </c>
      <c r="J199" s="95">
        <f t="shared" si="247"/>
        <v>93</v>
      </c>
      <c r="K199" s="95">
        <f t="shared" si="248"/>
        <v>92</v>
      </c>
      <c r="L199" s="95">
        <f t="shared" si="249"/>
        <v>91</v>
      </c>
      <c r="M199" s="95">
        <f t="shared" si="250"/>
        <v>89</v>
      </c>
      <c r="N199" s="95">
        <f t="shared" si="251"/>
        <v>88</v>
      </c>
      <c r="O199" s="95">
        <f t="shared" si="252"/>
        <v>88</v>
      </c>
      <c r="P199" s="95">
        <f t="shared" si="253"/>
        <v>87</v>
      </c>
      <c r="Q199" s="95">
        <f t="shared" si="254"/>
        <v>85</v>
      </c>
      <c r="R199" s="95">
        <f t="shared" si="255"/>
        <v>85</v>
      </c>
      <c r="S199" s="95">
        <f t="shared" si="256"/>
        <v>84</v>
      </c>
      <c r="T199" s="95">
        <f t="shared" si="257"/>
        <v>84</v>
      </c>
      <c r="U199" s="95">
        <f t="shared" si="258"/>
        <v>83</v>
      </c>
      <c r="V199" s="95">
        <f t="shared" si="259"/>
        <v>83</v>
      </c>
      <c r="W199" s="95">
        <f t="shared" si="260"/>
        <v>83</v>
      </c>
      <c r="X199" s="95">
        <f t="shared" si="261"/>
        <v>81</v>
      </c>
      <c r="Y199" s="95">
        <f t="shared" si="262"/>
        <v>81</v>
      </c>
      <c r="Z199" s="95">
        <f t="shared" si="263"/>
        <v>81</v>
      </c>
      <c r="AA199" s="95">
        <f t="shared" si="264"/>
        <v>80</v>
      </c>
      <c r="AB199" s="95">
        <f t="shared" si="265"/>
        <v>80</v>
      </c>
      <c r="AC199" s="95">
        <f t="shared" si="266"/>
        <v>80</v>
      </c>
      <c r="AD199" s="95">
        <f t="shared" si="267"/>
        <v>80</v>
      </c>
      <c r="AE199" s="95">
        <f t="shared" si="268"/>
        <v>80</v>
      </c>
      <c r="AF199" s="95">
        <f t="shared" si="269"/>
        <v>80</v>
      </c>
      <c r="AM199" s="93">
        <v>900</v>
      </c>
      <c r="AN199" s="95">
        <f t="shared" si="210"/>
        <v>49</v>
      </c>
      <c r="AO199" s="95">
        <f t="shared" si="211"/>
        <v>55</v>
      </c>
      <c r="AP199" s="95">
        <f t="shared" si="212"/>
        <v>61</v>
      </c>
      <c r="AQ199" s="95">
        <f t="shared" si="213"/>
        <v>68</v>
      </c>
      <c r="AR199" s="95">
        <f t="shared" si="214"/>
        <v>74</v>
      </c>
      <c r="AS199" s="95">
        <f t="shared" si="215"/>
        <v>80</v>
      </c>
      <c r="AT199" s="95">
        <f t="shared" si="216"/>
        <v>86</v>
      </c>
      <c r="AU199" s="95">
        <f t="shared" si="217"/>
        <v>92</v>
      </c>
      <c r="AV199" s="95">
        <f t="shared" si="218"/>
        <v>99</v>
      </c>
      <c r="AW199" s="95">
        <f t="shared" si="219"/>
        <v>106</v>
      </c>
      <c r="AX199" s="95">
        <f t="shared" si="220"/>
        <v>112</v>
      </c>
      <c r="AY199" s="95">
        <f t="shared" si="221"/>
        <v>119</v>
      </c>
      <c r="AZ199" s="95">
        <f t="shared" si="222"/>
        <v>127</v>
      </c>
      <c r="BA199" s="95">
        <f t="shared" si="223"/>
        <v>133</v>
      </c>
      <c r="BB199" s="95">
        <f t="shared" si="224"/>
        <v>138</v>
      </c>
      <c r="BC199" s="95">
        <f t="shared" si="225"/>
        <v>145</v>
      </c>
      <c r="BD199" s="95">
        <f t="shared" si="226"/>
        <v>151</v>
      </c>
      <c r="BE199" s="95">
        <f t="shared" si="227"/>
        <v>159</v>
      </c>
      <c r="BF199" s="95">
        <f t="shared" si="228"/>
        <v>164</v>
      </c>
      <c r="BG199" s="95">
        <f t="shared" si="229"/>
        <v>172</v>
      </c>
      <c r="BH199" s="95">
        <f t="shared" si="230"/>
        <v>179</v>
      </c>
      <c r="BI199" s="95">
        <f t="shared" si="231"/>
        <v>182</v>
      </c>
      <c r="BJ199" s="95">
        <f t="shared" si="232"/>
        <v>190</v>
      </c>
      <c r="BK199" s="95">
        <f t="shared" si="233"/>
        <v>197</v>
      </c>
      <c r="BL199" s="95">
        <f t="shared" si="234"/>
        <v>202</v>
      </c>
      <c r="BM199" s="95">
        <f t="shared" si="235"/>
        <v>209</v>
      </c>
      <c r="BN199" s="95">
        <f t="shared" si="236"/>
        <v>216</v>
      </c>
      <c r="BO199" s="95">
        <f t="shared" si="237"/>
        <v>223</v>
      </c>
      <c r="BP199" s="95">
        <f t="shared" si="238"/>
        <v>230</v>
      </c>
      <c r="BQ199" s="95">
        <f t="shared" si="239"/>
        <v>238</v>
      </c>
    </row>
    <row r="200" spans="2:69" ht="15">
      <c r="B200" s="93">
        <v>1000</v>
      </c>
      <c r="C200" s="95">
        <f t="shared" si="240"/>
        <v>131</v>
      </c>
      <c r="D200" s="95">
        <f t="shared" si="241"/>
        <v>119</v>
      </c>
      <c r="E200" s="95">
        <f t="shared" si="242"/>
        <v>109</v>
      </c>
      <c r="F200" s="95">
        <f t="shared" si="243"/>
        <v>104</v>
      </c>
      <c r="G200" s="95">
        <f t="shared" si="244"/>
        <v>99</v>
      </c>
      <c r="H200" s="95">
        <f t="shared" si="245"/>
        <v>96</v>
      </c>
      <c r="I200" s="95">
        <f t="shared" si="246"/>
        <v>93</v>
      </c>
      <c r="J200" s="95">
        <f t="shared" si="247"/>
        <v>91</v>
      </c>
      <c r="K200" s="95">
        <f t="shared" si="248"/>
        <v>89</v>
      </c>
      <c r="L200" s="95">
        <f t="shared" si="249"/>
        <v>88</v>
      </c>
      <c r="M200" s="95">
        <f t="shared" si="250"/>
        <v>87</v>
      </c>
      <c r="N200" s="95">
        <f t="shared" si="251"/>
        <v>85</v>
      </c>
      <c r="O200" s="95">
        <f t="shared" si="252"/>
        <v>84</v>
      </c>
      <c r="P200" s="95">
        <f t="shared" si="253"/>
        <v>83</v>
      </c>
      <c r="Q200" s="95">
        <f t="shared" si="254"/>
        <v>83</v>
      </c>
      <c r="R200" s="95">
        <f t="shared" si="255"/>
        <v>81</v>
      </c>
      <c r="S200" s="95">
        <f t="shared" si="256"/>
        <v>81</v>
      </c>
      <c r="T200" s="95">
        <f t="shared" si="257"/>
        <v>81</v>
      </c>
      <c r="U200" s="95">
        <f t="shared" si="258"/>
        <v>80</v>
      </c>
      <c r="V200" s="95">
        <f t="shared" si="259"/>
        <v>80</v>
      </c>
      <c r="W200" s="95">
        <f t="shared" si="260"/>
        <v>79</v>
      </c>
      <c r="X200" s="95">
        <f t="shared" si="261"/>
        <v>79</v>
      </c>
      <c r="Y200" s="95">
        <f t="shared" si="262"/>
        <v>79</v>
      </c>
      <c r="Z200" s="95">
        <f t="shared" si="263"/>
        <v>79</v>
      </c>
      <c r="AA200" s="95">
        <f t="shared" si="264"/>
        <v>77</v>
      </c>
      <c r="AB200" s="95">
        <f t="shared" si="265"/>
        <v>77</v>
      </c>
      <c r="AC200" s="95">
        <f t="shared" si="266"/>
        <v>79</v>
      </c>
      <c r="AD200" s="95">
        <f t="shared" si="267"/>
        <v>77</v>
      </c>
      <c r="AE200" s="95">
        <f t="shared" si="268"/>
        <v>77</v>
      </c>
      <c r="AF200" s="95">
        <f t="shared" si="269"/>
        <v>77</v>
      </c>
      <c r="AM200" s="93">
        <v>1000</v>
      </c>
      <c r="AN200" s="95">
        <f t="shared" si="210"/>
        <v>52</v>
      </c>
      <c r="AO200" s="95">
        <f t="shared" si="211"/>
        <v>60</v>
      </c>
      <c r="AP200" s="95">
        <f t="shared" si="212"/>
        <v>65</v>
      </c>
      <c r="AQ200" s="95">
        <f t="shared" si="213"/>
        <v>73</v>
      </c>
      <c r="AR200" s="95">
        <f t="shared" si="214"/>
        <v>79</v>
      </c>
      <c r="AS200" s="95">
        <f t="shared" si="215"/>
        <v>86</v>
      </c>
      <c r="AT200" s="95">
        <f t="shared" si="216"/>
        <v>93</v>
      </c>
      <c r="AU200" s="95">
        <f t="shared" si="217"/>
        <v>100</v>
      </c>
      <c r="AV200" s="95">
        <f t="shared" si="218"/>
        <v>107</v>
      </c>
      <c r="AW200" s="95">
        <f t="shared" si="219"/>
        <v>114</v>
      </c>
      <c r="AX200" s="95">
        <f t="shared" si="220"/>
        <v>122</v>
      </c>
      <c r="AY200" s="95">
        <f t="shared" si="221"/>
        <v>128</v>
      </c>
      <c r="AZ200" s="95">
        <f t="shared" si="222"/>
        <v>134</v>
      </c>
      <c r="BA200" s="95">
        <f t="shared" si="223"/>
        <v>141</v>
      </c>
      <c r="BB200" s="95">
        <f t="shared" si="224"/>
        <v>149</v>
      </c>
      <c r="BC200" s="95">
        <f t="shared" si="225"/>
        <v>154</v>
      </c>
      <c r="BD200" s="95">
        <f t="shared" si="226"/>
        <v>162</v>
      </c>
      <c r="BE200" s="95">
        <f t="shared" si="227"/>
        <v>170</v>
      </c>
      <c r="BF200" s="95">
        <f t="shared" si="228"/>
        <v>176</v>
      </c>
      <c r="BG200" s="95">
        <f t="shared" si="229"/>
        <v>184</v>
      </c>
      <c r="BH200" s="95">
        <f t="shared" si="230"/>
        <v>190</v>
      </c>
      <c r="BI200" s="95">
        <f t="shared" si="231"/>
        <v>198</v>
      </c>
      <c r="BJ200" s="95">
        <f t="shared" si="232"/>
        <v>205</v>
      </c>
      <c r="BK200" s="95">
        <f t="shared" si="233"/>
        <v>213</v>
      </c>
      <c r="BL200" s="95">
        <f t="shared" si="234"/>
        <v>216</v>
      </c>
      <c r="BM200" s="95">
        <f t="shared" si="235"/>
        <v>223</v>
      </c>
      <c r="BN200" s="95">
        <f t="shared" si="236"/>
        <v>237</v>
      </c>
      <c r="BO200" s="95">
        <f t="shared" si="237"/>
        <v>239</v>
      </c>
      <c r="BP200" s="95">
        <f t="shared" si="238"/>
        <v>246</v>
      </c>
      <c r="BQ200" s="95">
        <f t="shared" si="239"/>
        <v>254</v>
      </c>
    </row>
    <row r="201" spans="2:69" ht="15">
      <c r="B201" s="93">
        <v>1100</v>
      </c>
      <c r="C201" s="95">
        <f t="shared" si="240"/>
        <v>125</v>
      </c>
      <c r="D201" s="95">
        <f t="shared" si="241"/>
        <v>113</v>
      </c>
      <c r="E201" s="95">
        <f t="shared" si="242"/>
        <v>105</v>
      </c>
      <c r="F201" s="95">
        <f t="shared" si="243"/>
        <v>100</v>
      </c>
      <c r="G201" s="95">
        <f t="shared" si="244"/>
        <v>96</v>
      </c>
      <c r="H201" s="95">
        <f t="shared" si="245"/>
        <v>92</v>
      </c>
      <c r="I201" s="95">
        <f t="shared" si="246"/>
        <v>89</v>
      </c>
      <c r="J201" s="95">
        <f t="shared" si="247"/>
        <v>88</v>
      </c>
      <c r="K201" s="95">
        <f t="shared" si="248"/>
        <v>87</v>
      </c>
      <c r="L201" s="95">
        <f t="shared" si="249"/>
        <v>84</v>
      </c>
      <c r="M201" s="95">
        <f t="shared" si="250"/>
        <v>83</v>
      </c>
      <c r="N201" s="95">
        <f t="shared" si="251"/>
        <v>83</v>
      </c>
      <c r="O201" s="95">
        <f t="shared" si="252"/>
        <v>81</v>
      </c>
      <c r="P201" s="95">
        <f t="shared" si="253"/>
        <v>81</v>
      </c>
      <c r="Q201" s="95">
        <f t="shared" si="254"/>
        <v>80</v>
      </c>
      <c r="R201" s="95">
        <f t="shared" si="255"/>
        <v>79</v>
      </c>
      <c r="S201" s="95">
        <f t="shared" si="256"/>
        <v>79</v>
      </c>
      <c r="T201" s="95">
        <f t="shared" si="257"/>
        <v>79</v>
      </c>
      <c r="U201" s="95">
        <f t="shared" si="258"/>
        <v>77</v>
      </c>
      <c r="V201" s="95">
        <f t="shared" si="259"/>
        <v>77</v>
      </c>
      <c r="W201" s="95">
        <f t="shared" si="260"/>
        <v>77</v>
      </c>
      <c r="X201" s="95">
        <f t="shared" si="261"/>
        <v>76</v>
      </c>
      <c r="Y201" s="95">
        <f t="shared" si="262"/>
        <v>76</v>
      </c>
      <c r="Z201" s="95">
        <f t="shared" si="263"/>
        <v>76</v>
      </c>
      <c r="AA201" s="95">
        <f t="shared" si="264"/>
        <v>76</v>
      </c>
      <c r="AB201" s="95">
        <f t="shared" si="265"/>
        <v>76</v>
      </c>
      <c r="AC201" s="95">
        <f t="shared" si="266"/>
        <v>76</v>
      </c>
      <c r="AD201" s="95">
        <f t="shared" si="267"/>
        <v>76</v>
      </c>
      <c r="AE201" s="95">
        <f t="shared" si="268"/>
        <v>75</v>
      </c>
      <c r="AF201" s="95">
        <f t="shared" si="269"/>
        <v>75</v>
      </c>
      <c r="AM201" s="93">
        <v>1100</v>
      </c>
      <c r="AN201" s="95">
        <f t="shared" si="210"/>
        <v>55</v>
      </c>
      <c r="AO201" s="95">
        <f t="shared" si="211"/>
        <v>62</v>
      </c>
      <c r="AP201" s="95">
        <f t="shared" si="212"/>
        <v>69</v>
      </c>
      <c r="AQ201" s="95">
        <f t="shared" si="213"/>
        <v>77</v>
      </c>
      <c r="AR201" s="95">
        <f t="shared" si="214"/>
        <v>84</v>
      </c>
      <c r="AS201" s="95">
        <f t="shared" si="215"/>
        <v>91</v>
      </c>
      <c r="AT201" s="95">
        <f t="shared" si="216"/>
        <v>98</v>
      </c>
      <c r="AU201" s="95">
        <f t="shared" si="217"/>
        <v>106</v>
      </c>
      <c r="AV201" s="95">
        <f t="shared" si="218"/>
        <v>115</v>
      </c>
      <c r="AW201" s="95">
        <f t="shared" si="219"/>
        <v>120</v>
      </c>
      <c r="AX201" s="95">
        <f t="shared" si="220"/>
        <v>128</v>
      </c>
      <c r="AY201" s="95">
        <f t="shared" si="221"/>
        <v>137</v>
      </c>
      <c r="AZ201" s="95">
        <f t="shared" si="222"/>
        <v>143</v>
      </c>
      <c r="BA201" s="95">
        <f t="shared" si="223"/>
        <v>151</v>
      </c>
      <c r="BB201" s="95">
        <f t="shared" si="224"/>
        <v>158</v>
      </c>
      <c r="BC201" s="95">
        <f t="shared" si="225"/>
        <v>165</v>
      </c>
      <c r="BD201" s="95">
        <f t="shared" si="226"/>
        <v>174</v>
      </c>
      <c r="BE201" s="95">
        <f t="shared" si="227"/>
        <v>182</v>
      </c>
      <c r="BF201" s="95">
        <f t="shared" si="228"/>
        <v>186</v>
      </c>
      <c r="BG201" s="95">
        <f t="shared" si="229"/>
        <v>195</v>
      </c>
      <c r="BH201" s="95">
        <f t="shared" si="230"/>
        <v>203</v>
      </c>
      <c r="BI201" s="95">
        <f t="shared" si="231"/>
        <v>209</v>
      </c>
      <c r="BJ201" s="95">
        <f t="shared" si="232"/>
        <v>217</v>
      </c>
      <c r="BK201" s="95">
        <f t="shared" si="233"/>
        <v>226</v>
      </c>
      <c r="BL201" s="95">
        <f t="shared" si="234"/>
        <v>234</v>
      </c>
      <c r="BM201" s="95">
        <f t="shared" si="235"/>
        <v>242</v>
      </c>
      <c r="BN201" s="95">
        <f t="shared" si="236"/>
        <v>251</v>
      </c>
      <c r="BO201" s="95">
        <f t="shared" si="237"/>
        <v>259</v>
      </c>
      <c r="BP201" s="95">
        <f t="shared" si="238"/>
        <v>264</v>
      </c>
      <c r="BQ201" s="95">
        <f t="shared" si="239"/>
        <v>272</v>
      </c>
    </row>
    <row r="202" spans="2:69" ht="15">
      <c r="B202" s="93">
        <v>1200</v>
      </c>
      <c r="C202" s="95">
        <f t="shared" si="240"/>
        <v>121</v>
      </c>
      <c r="D202" s="95">
        <f t="shared" si="241"/>
        <v>109</v>
      </c>
      <c r="E202" s="95">
        <f t="shared" si="242"/>
        <v>101</v>
      </c>
      <c r="F202" s="95">
        <f t="shared" si="243"/>
        <v>96</v>
      </c>
      <c r="G202" s="95">
        <f t="shared" si="244"/>
        <v>92</v>
      </c>
      <c r="H202" s="95">
        <f t="shared" si="245"/>
        <v>88</v>
      </c>
      <c r="I202" s="95">
        <f t="shared" si="246"/>
        <v>85</v>
      </c>
      <c r="J202" s="95">
        <f t="shared" si="247"/>
        <v>84</v>
      </c>
      <c r="K202" s="95">
        <f t="shared" si="248"/>
        <v>83</v>
      </c>
      <c r="L202" s="95">
        <f t="shared" si="249"/>
        <v>81</v>
      </c>
      <c r="M202" s="95">
        <f t="shared" si="250"/>
        <v>80</v>
      </c>
      <c r="N202" s="95">
        <f t="shared" si="251"/>
        <v>79</v>
      </c>
      <c r="O202" s="95">
        <f t="shared" si="252"/>
        <v>79</v>
      </c>
      <c r="P202" s="95">
        <f t="shared" si="253"/>
        <v>77</v>
      </c>
      <c r="Q202" s="95">
        <f t="shared" si="254"/>
        <v>76</v>
      </c>
      <c r="R202" s="95">
        <f t="shared" si="255"/>
        <v>76</v>
      </c>
      <c r="S202" s="95">
        <f t="shared" si="256"/>
        <v>75</v>
      </c>
      <c r="T202" s="95">
        <f t="shared" si="257"/>
        <v>75</v>
      </c>
      <c r="U202" s="95">
        <f t="shared" si="258"/>
        <v>75</v>
      </c>
      <c r="V202" s="95">
        <f t="shared" si="259"/>
        <v>73</v>
      </c>
      <c r="W202" s="95">
        <f t="shared" si="260"/>
        <v>73</v>
      </c>
      <c r="X202" s="95">
        <f t="shared" si="261"/>
        <v>73</v>
      </c>
      <c r="Y202" s="95">
        <f t="shared" si="262"/>
        <v>73</v>
      </c>
      <c r="Z202" s="95">
        <f t="shared" si="263"/>
        <v>72</v>
      </c>
      <c r="AA202" s="95">
        <f t="shared" si="264"/>
        <v>72</v>
      </c>
      <c r="AB202" s="95">
        <f t="shared" si="265"/>
        <v>72</v>
      </c>
      <c r="AC202" s="95">
        <f t="shared" si="266"/>
        <v>72</v>
      </c>
      <c r="AD202" s="95">
        <f t="shared" si="267"/>
        <v>72</v>
      </c>
      <c r="AE202" s="95">
        <f t="shared" si="268"/>
        <v>72</v>
      </c>
      <c r="AF202" s="95">
        <f t="shared" si="269"/>
        <v>73</v>
      </c>
      <c r="AM202" s="93">
        <v>1200</v>
      </c>
      <c r="AN202" s="95">
        <f t="shared" si="210"/>
        <v>58</v>
      </c>
      <c r="AO202" s="95">
        <f t="shared" si="211"/>
        <v>65</v>
      </c>
      <c r="AP202" s="95">
        <f t="shared" si="212"/>
        <v>73</v>
      </c>
      <c r="AQ202" s="95">
        <f t="shared" si="213"/>
        <v>81</v>
      </c>
      <c r="AR202" s="95">
        <f t="shared" si="214"/>
        <v>88</v>
      </c>
      <c r="AS202" s="95">
        <f t="shared" si="215"/>
        <v>95</v>
      </c>
      <c r="AT202" s="95">
        <f t="shared" si="216"/>
        <v>102</v>
      </c>
      <c r="AU202" s="95">
        <f t="shared" si="217"/>
        <v>111</v>
      </c>
      <c r="AV202" s="95">
        <f t="shared" si="218"/>
        <v>120</v>
      </c>
      <c r="AW202" s="95">
        <f t="shared" si="219"/>
        <v>126</v>
      </c>
      <c r="AX202" s="95">
        <f t="shared" si="220"/>
        <v>134</v>
      </c>
      <c r="AY202" s="95">
        <f t="shared" si="221"/>
        <v>142</v>
      </c>
      <c r="AZ202" s="95">
        <f t="shared" si="222"/>
        <v>152</v>
      </c>
      <c r="BA202" s="95">
        <f t="shared" si="223"/>
        <v>157</v>
      </c>
      <c r="BB202" s="95">
        <f t="shared" si="224"/>
        <v>164</v>
      </c>
      <c r="BC202" s="95">
        <f t="shared" si="225"/>
        <v>173</v>
      </c>
      <c r="BD202" s="95">
        <f t="shared" si="226"/>
        <v>180</v>
      </c>
      <c r="BE202" s="95">
        <f t="shared" si="227"/>
        <v>189</v>
      </c>
      <c r="BF202" s="95">
        <f t="shared" si="228"/>
        <v>198</v>
      </c>
      <c r="BG202" s="95">
        <f t="shared" si="229"/>
        <v>201</v>
      </c>
      <c r="BH202" s="95">
        <f t="shared" si="230"/>
        <v>210</v>
      </c>
      <c r="BI202" s="95">
        <f t="shared" si="231"/>
        <v>219</v>
      </c>
      <c r="BJ202" s="95">
        <f t="shared" si="232"/>
        <v>228</v>
      </c>
      <c r="BK202" s="95">
        <f t="shared" si="233"/>
        <v>233</v>
      </c>
      <c r="BL202" s="95">
        <f t="shared" si="234"/>
        <v>242</v>
      </c>
      <c r="BM202" s="95">
        <f t="shared" si="235"/>
        <v>251</v>
      </c>
      <c r="BN202" s="95">
        <f t="shared" si="236"/>
        <v>259</v>
      </c>
      <c r="BO202" s="95">
        <f t="shared" si="237"/>
        <v>268</v>
      </c>
      <c r="BP202" s="95">
        <f t="shared" si="238"/>
        <v>276</v>
      </c>
      <c r="BQ202" s="95">
        <f t="shared" si="239"/>
        <v>289</v>
      </c>
    </row>
    <row r="203" spans="2:69" ht="15">
      <c r="B203" s="93">
        <v>1300</v>
      </c>
      <c r="C203" s="95">
        <f t="shared" si="240"/>
        <v>119</v>
      </c>
      <c r="D203" s="95">
        <f t="shared" si="241"/>
        <v>107</v>
      </c>
      <c r="E203" s="95">
        <f t="shared" si="242"/>
        <v>99</v>
      </c>
      <c r="F203" s="95">
        <f t="shared" si="243"/>
        <v>93</v>
      </c>
      <c r="G203" s="95">
        <f t="shared" si="244"/>
        <v>89</v>
      </c>
      <c r="H203" s="95">
        <f t="shared" si="245"/>
        <v>87</v>
      </c>
      <c r="I203" s="95">
        <f t="shared" si="246"/>
        <v>84</v>
      </c>
      <c r="J203" s="95">
        <f t="shared" si="247"/>
        <v>81</v>
      </c>
      <c r="K203" s="95">
        <f t="shared" si="248"/>
        <v>81</v>
      </c>
      <c r="L203" s="95">
        <f t="shared" si="249"/>
        <v>79</v>
      </c>
      <c r="M203" s="95">
        <f t="shared" si="250"/>
        <v>79</v>
      </c>
      <c r="N203" s="95">
        <f t="shared" si="251"/>
        <v>77</v>
      </c>
      <c r="O203" s="95">
        <f t="shared" si="252"/>
        <v>76</v>
      </c>
      <c r="P203" s="95">
        <f t="shared" si="253"/>
        <v>76</v>
      </c>
      <c r="Q203" s="95">
        <f t="shared" si="254"/>
        <v>75</v>
      </c>
      <c r="R203" s="95">
        <f t="shared" si="255"/>
        <v>75</v>
      </c>
      <c r="S203" s="95">
        <f t="shared" si="256"/>
        <v>73</v>
      </c>
      <c r="T203" s="95">
        <f t="shared" si="257"/>
        <v>73</v>
      </c>
      <c r="U203" s="95">
        <f t="shared" si="258"/>
        <v>73</v>
      </c>
      <c r="V203" s="95">
        <f t="shared" si="259"/>
        <v>72</v>
      </c>
      <c r="W203" s="95">
        <f t="shared" si="260"/>
        <v>72</v>
      </c>
      <c r="X203" s="95">
        <f t="shared" si="261"/>
        <v>72</v>
      </c>
      <c r="Y203" s="95">
        <f t="shared" si="262"/>
        <v>72</v>
      </c>
      <c r="Z203" s="95">
        <f t="shared" si="263"/>
        <v>71</v>
      </c>
      <c r="AA203" s="95">
        <f t="shared" si="264"/>
        <v>71</v>
      </c>
      <c r="AB203" s="95">
        <f t="shared" si="265"/>
        <v>71</v>
      </c>
      <c r="AC203" s="95">
        <f t="shared" si="266"/>
        <v>71</v>
      </c>
      <c r="AD203" s="95">
        <f t="shared" si="267"/>
        <v>71</v>
      </c>
      <c r="AE203" s="95">
        <f t="shared" si="268"/>
        <v>72</v>
      </c>
      <c r="AF203" s="95">
        <f t="shared" si="269"/>
        <v>72</v>
      </c>
      <c r="AM203" s="93">
        <v>1300</v>
      </c>
      <c r="AN203" s="95">
        <f t="shared" si="210"/>
        <v>62</v>
      </c>
      <c r="AO203" s="95">
        <f t="shared" si="211"/>
        <v>70</v>
      </c>
      <c r="AP203" s="95">
        <f t="shared" si="212"/>
        <v>77</v>
      </c>
      <c r="AQ203" s="95">
        <f t="shared" si="213"/>
        <v>85</v>
      </c>
      <c r="AR203" s="95">
        <f t="shared" si="214"/>
        <v>93</v>
      </c>
      <c r="AS203" s="95">
        <f t="shared" si="215"/>
        <v>102</v>
      </c>
      <c r="AT203" s="95">
        <f t="shared" si="216"/>
        <v>109</v>
      </c>
      <c r="AU203" s="95">
        <f t="shared" si="217"/>
        <v>116</v>
      </c>
      <c r="AV203" s="95">
        <f t="shared" si="218"/>
        <v>126</v>
      </c>
      <c r="AW203" s="95">
        <f t="shared" si="219"/>
        <v>134</v>
      </c>
      <c r="AX203" s="95">
        <f t="shared" si="220"/>
        <v>144</v>
      </c>
      <c r="AY203" s="95">
        <f t="shared" si="221"/>
        <v>150</v>
      </c>
      <c r="AZ203" s="95">
        <f t="shared" si="222"/>
        <v>158</v>
      </c>
      <c r="BA203" s="95">
        <f t="shared" si="223"/>
        <v>168</v>
      </c>
      <c r="BB203" s="95">
        <f t="shared" si="224"/>
        <v>176</v>
      </c>
      <c r="BC203" s="95">
        <f t="shared" si="225"/>
        <v>185</v>
      </c>
      <c r="BD203" s="95">
        <f t="shared" si="226"/>
        <v>190</v>
      </c>
      <c r="BE203" s="95">
        <f t="shared" si="227"/>
        <v>199</v>
      </c>
      <c r="BF203" s="95">
        <f t="shared" si="228"/>
        <v>209</v>
      </c>
      <c r="BG203" s="95">
        <f t="shared" si="229"/>
        <v>215</v>
      </c>
      <c r="BH203" s="95">
        <f t="shared" si="230"/>
        <v>225</v>
      </c>
      <c r="BI203" s="95">
        <f t="shared" si="231"/>
        <v>234</v>
      </c>
      <c r="BJ203" s="95">
        <f t="shared" si="232"/>
        <v>243</v>
      </c>
      <c r="BK203" s="95">
        <f t="shared" si="233"/>
        <v>249</v>
      </c>
      <c r="BL203" s="95">
        <f t="shared" si="234"/>
        <v>258</v>
      </c>
      <c r="BM203" s="95">
        <f t="shared" si="235"/>
        <v>268</v>
      </c>
      <c r="BN203" s="95">
        <f t="shared" si="236"/>
        <v>277</v>
      </c>
      <c r="BO203" s="95">
        <f t="shared" si="237"/>
        <v>286</v>
      </c>
      <c r="BP203" s="95">
        <f t="shared" si="238"/>
        <v>300</v>
      </c>
      <c r="BQ203" s="95">
        <f t="shared" si="239"/>
        <v>309</v>
      </c>
    </row>
    <row r="204" spans="2:69" ht="15">
      <c r="B204" s="93">
        <v>1400</v>
      </c>
      <c r="C204" s="95">
        <f t="shared" si="240"/>
        <v>115</v>
      </c>
      <c r="D204" s="95">
        <f t="shared" si="241"/>
        <v>103</v>
      </c>
      <c r="E204" s="95">
        <f t="shared" si="242"/>
        <v>96</v>
      </c>
      <c r="F204" s="95">
        <f t="shared" si="243"/>
        <v>91</v>
      </c>
      <c r="G204" s="95">
        <f t="shared" si="244"/>
        <v>87</v>
      </c>
      <c r="H204" s="95">
        <f t="shared" si="245"/>
        <v>84</v>
      </c>
      <c r="I204" s="95">
        <f t="shared" si="246"/>
        <v>81</v>
      </c>
      <c r="J204" s="95">
        <f t="shared" si="247"/>
        <v>79</v>
      </c>
      <c r="K204" s="95">
        <f t="shared" si="248"/>
        <v>79</v>
      </c>
      <c r="L204" s="95">
        <f t="shared" si="249"/>
        <v>76</v>
      </c>
      <c r="M204" s="95">
        <f t="shared" si="250"/>
        <v>76</v>
      </c>
      <c r="N204" s="95">
        <f t="shared" si="251"/>
        <v>75</v>
      </c>
      <c r="O204" s="95">
        <f t="shared" si="252"/>
        <v>73</v>
      </c>
      <c r="P204" s="95">
        <f t="shared" si="253"/>
        <v>73</v>
      </c>
      <c r="Q204" s="95">
        <f t="shared" si="254"/>
        <v>72</v>
      </c>
      <c r="R204" s="95">
        <f t="shared" si="255"/>
        <v>72</v>
      </c>
      <c r="S204" s="95">
        <f t="shared" si="256"/>
        <v>71</v>
      </c>
      <c r="T204" s="95">
        <f t="shared" si="257"/>
        <v>71</v>
      </c>
      <c r="U204" s="95">
        <f t="shared" si="258"/>
        <v>71</v>
      </c>
      <c r="V204" s="95">
        <f t="shared" si="259"/>
        <v>69</v>
      </c>
      <c r="W204" s="95">
        <f t="shared" si="260"/>
        <v>69</v>
      </c>
      <c r="X204" s="95">
        <f t="shared" si="261"/>
        <v>69</v>
      </c>
      <c r="Y204" s="95">
        <f t="shared" si="262"/>
        <v>69</v>
      </c>
      <c r="Z204" s="95">
        <f t="shared" si="263"/>
        <v>69</v>
      </c>
      <c r="AA204" s="95">
        <f t="shared" si="264"/>
        <v>68</v>
      </c>
      <c r="AB204" s="95">
        <f t="shared" si="265"/>
        <v>68</v>
      </c>
      <c r="AC204" s="95">
        <f t="shared" si="266"/>
        <v>68</v>
      </c>
      <c r="AD204" s="95">
        <f t="shared" si="267"/>
        <v>69</v>
      </c>
      <c r="AE204" s="95">
        <f t="shared" si="268"/>
        <v>69</v>
      </c>
      <c r="AF204" s="95">
        <f t="shared" si="269"/>
        <v>69</v>
      </c>
      <c r="AM204" s="93">
        <v>1400</v>
      </c>
      <c r="AN204" s="95">
        <f t="shared" si="210"/>
        <v>64</v>
      </c>
      <c r="AO204" s="95">
        <f t="shared" si="211"/>
        <v>72</v>
      </c>
      <c r="AP204" s="95">
        <f t="shared" si="212"/>
        <v>81</v>
      </c>
      <c r="AQ204" s="95">
        <f t="shared" si="213"/>
        <v>89</v>
      </c>
      <c r="AR204" s="95">
        <f t="shared" si="214"/>
        <v>97</v>
      </c>
      <c r="AS204" s="95">
        <f t="shared" si="215"/>
        <v>106</v>
      </c>
      <c r="AT204" s="95">
        <f t="shared" si="216"/>
        <v>113</v>
      </c>
      <c r="AU204" s="95">
        <f t="shared" si="217"/>
        <v>122</v>
      </c>
      <c r="AV204" s="95">
        <f t="shared" si="218"/>
        <v>133</v>
      </c>
      <c r="AW204" s="95">
        <f t="shared" si="219"/>
        <v>138</v>
      </c>
      <c r="AX204" s="95">
        <f t="shared" si="220"/>
        <v>149</v>
      </c>
      <c r="AY204" s="95">
        <f t="shared" si="221"/>
        <v>158</v>
      </c>
      <c r="AZ204" s="95">
        <f t="shared" si="222"/>
        <v>164</v>
      </c>
      <c r="BA204" s="95">
        <f t="shared" si="223"/>
        <v>174</v>
      </c>
      <c r="BB204" s="95">
        <f t="shared" si="224"/>
        <v>181</v>
      </c>
      <c r="BC204" s="95">
        <f t="shared" si="225"/>
        <v>192</v>
      </c>
      <c r="BD204" s="95">
        <f t="shared" si="226"/>
        <v>199</v>
      </c>
      <c r="BE204" s="95">
        <f t="shared" si="227"/>
        <v>209</v>
      </c>
      <c r="BF204" s="95">
        <f t="shared" si="228"/>
        <v>219</v>
      </c>
      <c r="BG204" s="95">
        <f t="shared" si="229"/>
        <v>222</v>
      </c>
      <c r="BH204" s="95">
        <f t="shared" si="230"/>
        <v>232</v>
      </c>
      <c r="BI204" s="95">
        <f t="shared" si="231"/>
        <v>242</v>
      </c>
      <c r="BJ204" s="95">
        <f t="shared" si="232"/>
        <v>251</v>
      </c>
      <c r="BK204" s="95">
        <f t="shared" si="233"/>
        <v>261</v>
      </c>
      <c r="BL204" s="95">
        <f t="shared" si="234"/>
        <v>267</v>
      </c>
      <c r="BM204" s="95">
        <f t="shared" si="235"/>
        <v>276</v>
      </c>
      <c r="BN204" s="95">
        <f t="shared" si="236"/>
        <v>286</v>
      </c>
      <c r="BO204" s="95">
        <f t="shared" si="237"/>
        <v>299</v>
      </c>
      <c r="BP204" s="95">
        <f t="shared" si="238"/>
        <v>309</v>
      </c>
      <c r="BQ204" s="95">
        <f t="shared" si="239"/>
        <v>319</v>
      </c>
    </row>
    <row r="205" spans="2:69" ht="15">
      <c r="B205" s="93">
        <v>1500</v>
      </c>
      <c r="C205" s="95">
        <f t="shared" si="240"/>
        <v>112</v>
      </c>
      <c r="D205" s="95">
        <f t="shared" si="241"/>
        <v>101</v>
      </c>
      <c r="E205" s="95">
        <f t="shared" si="242"/>
        <v>95</v>
      </c>
      <c r="F205" s="95">
        <f t="shared" si="243"/>
        <v>89</v>
      </c>
      <c r="G205" s="95">
        <f t="shared" si="244"/>
        <v>85</v>
      </c>
      <c r="H205" s="95">
        <f t="shared" si="245"/>
        <v>83</v>
      </c>
      <c r="I205" s="95">
        <f t="shared" si="246"/>
        <v>80</v>
      </c>
      <c r="J205" s="95">
        <f t="shared" si="247"/>
        <v>77</v>
      </c>
      <c r="K205" s="95">
        <f t="shared" si="248"/>
        <v>77</v>
      </c>
      <c r="L205" s="95">
        <f t="shared" si="249"/>
        <v>75</v>
      </c>
      <c r="M205" s="95">
        <f t="shared" si="250"/>
        <v>75</v>
      </c>
      <c r="N205" s="95">
        <f t="shared" si="251"/>
        <v>73</v>
      </c>
      <c r="O205" s="95">
        <f t="shared" si="252"/>
        <v>72</v>
      </c>
      <c r="P205" s="95">
        <f t="shared" si="253"/>
        <v>72</v>
      </c>
      <c r="Q205" s="95">
        <f t="shared" si="254"/>
        <v>71</v>
      </c>
      <c r="R205" s="95">
        <f t="shared" si="255"/>
        <v>71</v>
      </c>
      <c r="S205" s="95">
        <f t="shared" si="256"/>
        <v>69</v>
      </c>
      <c r="T205" s="95">
        <f t="shared" si="257"/>
        <v>69</v>
      </c>
      <c r="U205" s="95">
        <f t="shared" si="258"/>
        <v>69</v>
      </c>
      <c r="V205" s="95">
        <f t="shared" si="259"/>
        <v>68</v>
      </c>
      <c r="W205" s="95">
        <f t="shared" si="260"/>
        <v>68</v>
      </c>
      <c r="X205" s="95">
        <f t="shared" si="261"/>
        <v>68</v>
      </c>
      <c r="Y205" s="95">
        <f t="shared" si="262"/>
        <v>68</v>
      </c>
      <c r="Z205" s="95">
        <f t="shared" si="263"/>
        <v>68</v>
      </c>
      <c r="AA205" s="95">
        <f t="shared" si="264"/>
        <v>68</v>
      </c>
      <c r="AB205" s="95">
        <f t="shared" si="265"/>
        <v>67</v>
      </c>
      <c r="AC205" s="95">
        <f t="shared" si="266"/>
        <v>67</v>
      </c>
      <c r="AD205" s="95">
        <f t="shared" si="267"/>
        <v>68</v>
      </c>
      <c r="AE205" s="95">
        <f t="shared" si="268"/>
        <v>68</v>
      </c>
      <c r="AF205" s="95">
        <f t="shared" si="269"/>
        <v>68</v>
      </c>
      <c r="AM205" s="93">
        <v>1500</v>
      </c>
      <c r="AN205" s="95">
        <f t="shared" si="210"/>
        <v>67</v>
      </c>
      <c r="AO205" s="95">
        <f t="shared" si="211"/>
        <v>76</v>
      </c>
      <c r="AP205" s="95">
        <f t="shared" si="212"/>
        <v>86</v>
      </c>
      <c r="AQ205" s="95">
        <f t="shared" si="213"/>
        <v>93</v>
      </c>
      <c r="AR205" s="95">
        <f t="shared" si="214"/>
        <v>102</v>
      </c>
      <c r="AS205" s="95">
        <f t="shared" si="215"/>
        <v>112</v>
      </c>
      <c r="AT205" s="95">
        <f t="shared" si="216"/>
        <v>120</v>
      </c>
      <c r="AU205" s="95">
        <f t="shared" si="217"/>
        <v>127</v>
      </c>
      <c r="AV205" s="95">
        <f t="shared" si="218"/>
        <v>139</v>
      </c>
      <c r="AW205" s="95">
        <f t="shared" si="219"/>
        <v>146</v>
      </c>
      <c r="AX205" s="95">
        <f t="shared" si="220"/>
        <v>158</v>
      </c>
      <c r="AY205" s="95">
        <f t="shared" si="221"/>
        <v>164</v>
      </c>
      <c r="AZ205" s="95">
        <f t="shared" si="222"/>
        <v>173</v>
      </c>
      <c r="BA205" s="95">
        <f t="shared" si="223"/>
        <v>184</v>
      </c>
      <c r="BB205" s="95">
        <f t="shared" si="224"/>
        <v>192</v>
      </c>
      <c r="BC205" s="95">
        <f t="shared" si="225"/>
        <v>202</v>
      </c>
      <c r="BD205" s="95">
        <f t="shared" si="226"/>
        <v>207</v>
      </c>
      <c r="BE205" s="95">
        <f t="shared" si="227"/>
        <v>217</v>
      </c>
      <c r="BF205" s="95">
        <f t="shared" si="228"/>
        <v>228</v>
      </c>
      <c r="BG205" s="95">
        <f t="shared" si="229"/>
        <v>235</v>
      </c>
      <c r="BH205" s="95">
        <f t="shared" si="230"/>
        <v>245</v>
      </c>
      <c r="BI205" s="95">
        <f t="shared" si="231"/>
        <v>255</v>
      </c>
      <c r="BJ205" s="95">
        <f t="shared" si="232"/>
        <v>265</v>
      </c>
      <c r="BK205" s="95">
        <f t="shared" si="233"/>
        <v>275</v>
      </c>
      <c r="BL205" s="95">
        <f t="shared" si="234"/>
        <v>286</v>
      </c>
      <c r="BM205" s="95">
        <f t="shared" si="235"/>
        <v>291</v>
      </c>
      <c r="BN205" s="95">
        <f t="shared" si="236"/>
        <v>302</v>
      </c>
      <c r="BO205" s="95">
        <f t="shared" si="237"/>
        <v>316</v>
      </c>
      <c r="BP205" s="95">
        <f t="shared" si="238"/>
        <v>326</v>
      </c>
      <c r="BQ205" s="95">
        <f t="shared" si="239"/>
        <v>337</v>
      </c>
    </row>
    <row r="206" spans="2:69" ht="15">
      <c r="B206" s="93">
        <v>1600</v>
      </c>
      <c r="C206" s="95">
        <f t="shared" si="240"/>
        <v>109</v>
      </c>
      <c r="D206" s="95">
        <f t="shared" si="241"/>
        <v>99</v>
      </c>
      <c r="E206" s="95">
        <f t="shared" si="242"/>
        <v>92</v>
      </c>
      <c r="F206" s="95">
        <f t="shared" si="243"/>
        <v>87</v>
      </c>
      <c r="G206" s="95">
        <f t="shared" si="244"/>
        <v>83</v>
      </c>
      <c r="H206" s="95">
        <f t="shared" si="245"/>
        <v>80</v>
      </c>
      <c r="I206" s="95">
        <f t="shared" si="246"/>
        <v>77</v>
      </c>
      <c r="J206" s="95">
        <f t="shared" si="247"/>
        <v>76</v>
      </c>
      <c r="K206" s="95">
        <f t="shared" si="248"/>
        <v>75</v>
      </c>
      <c r="L206" s="95">
        <f t="shared" si="249"/>
        <v>73</v>
      </c>
      <c r="M206" s="95">
        <f t="shared" si="250"/>
        <v>72</v>
      </c>
      <c r="N206" s="95">
        <f t="shared" si="251"/>
        <v>71</v>
      </c>
      <c r="O206" s="95">
        <f t="shared" si="252"/>
        <v>71</v>
      </c>
      <c r="P206" s="95">
        <f t="shared" si="253"/>
        <v>69</v>
      </c>
      <c r="Q206" s="95">
        <f t="shared" si="254"/>
        <v>69</v>
      </c>
      <c r="R206" s="95">
        <f t="shared" si="255"/>
        <v>68</v>
      </c>
      <c r="S206" s="95">
        <f t="shared" si="256"/>
        <v>68</v>
      </c>
      <c r="T206" s="95">
        <f t="shared" si="257"/>
        <v>68</v>
      </c>
      <c r="U206" s="95">
        <f t="shared" si="258"/>
        <v>67</v>
      </c>
      <c r="V206" s="95">
        <f t="shared" si="259"/>
        <v>67</v>
      </c>
      <c r="W206" s="95">
        <f t="shared" si="260"/>
        <v>67</v>
      </c>
      <c r="X206" s="95">
        <f t="shared" si="261"/>
        <v>67</v>
      </c>
      <c r="Y206" s="95">
        <f t="shared" si="262"/>
        <v>67</v>
      </c>
      <c r="Z206" s="95">
        <f t="shared" si="263"/>
        <v>65</v>
      </c>
      <c r="AA206" s="95">
        <f t="shared" si="264"/>
        <v>65</v>
      </c>
      <c r="AB206" s="95">
        <f t="shared" si="265"/>
        <v>65</v>
      </c>
      <c r="AC206" s="95">
        <f t="shared" si="266"/>
        <v>67</v>
      </c>
      <c r="AD206" s="95">
        <f t="shared" si="267"/>
        <v>67</v>
      </c>
      <c r="AE206" s="95">
        <f t="shared" si="268"/>
        <v>67</v>
      </c>
      <c r="AF206" s="95">
        <f t="shared" si="269"/>
        <v>67</v>
      </c>
      <c r="AM206" s="93">
        <v>1600</v>
      </c>
      <c r="AN206" s="95">
        <f t="shared" si="210"/>
        <v>70</v>
      </c>
      <c r="AO206" s="95">
        <f t="shared" si="211"/>
        <v>79</v>
      </c>
      <c r="AP206" s="95">
        <f t="shared" si="212"/>
        <v>88</v>
      </c>
      <c r="AQ206" s="95">
        <f t="shared" si="213"/>
        <v>97</v>
      </c>
      <c r="AR206" s="95">
        <f t="shared" si="214"/>
        <v>106</v>
      </c>
      <c r="AS206" s="95">
        <f t="shared" si="215"/>
        <v>115</v>
      </c>
      <c r="AT206" s="95">
        <f t="shared" si="216"/>
        <v>123</v>
      </c>
      <c r="AU206" s="95">
        <f t="shared" si="217"/>
        <v>134</v>
      </c>
      <c r="AV206" s="95">
        <f t="shared" si="218"/>
        <v>144</v>
      </c>
      <c r="AW206" s="95">
        <f t="shared" si="219"/>
        <v>152</v>
      </c>
      <c r="AX206" s="95">
        <f t="shared" si="220"/>
        <v>161</v>
      </c>
      <c r="AY206" s="95">
        <f t="shared" si="221"/>
        <v>170</v>
      </c>
      <c r="AZ206" s="95">
        <f t="shared" si="222"/>
        <v>182</v>
      </c>
      <c r="BA206" s="95">
        <f t="shared" si="223"/>
        <v>188</v>
      </c>
      <c r="BB206" s="95">
        <f t="shared" si="224"/>
        <v>199</v>
      </c>
      <c r="BC206" s="95">
        <f t="shared" si="225"/>
        <v>207</v>
      </c>
      <c r="BD206" s="95">
        <f t="shared" si="226"/>
        <v>218</v>
      </c>
      <c r="BE206" s="95">
        <f t="shared" si="227"/>
        <v>228</v>
      </c>
      <c r="BF206" s="95">
        <f t="shared" si="228"/>
        <v>236</v>
      </c>
      <c r="BG206" s="95">
        <f t="shared" si="229"/>
        <v>247</v>
      </c>
      <c r="BH206" s="95">
        <f t="shared" si="230"/>
        <v>257</v>
      </c>
      <c r="BI206" s="95">
        <f t="shared" si="231"/>
        <v>268</v>
      </c>
      <c r="BJ206" s="95">
        <f t="shared" si="232"/>
        <v>279</v>
      </c>
      <c r="BK206" s="95">
        <f t="shared" si="233"/>
        <v>281</v>
      </c>
      <c r="BL206" s="95">
        <f t="shared" si="234"/>
        <v>291</v>
      </c>
      <c r="BM206" s="95">
        <f t="shared" si="235"/>
        <v>302</v>
      </c>
      <c r="BN206" s="95">
        <f t="shared" si="236"/>
        <v>322</v>
      </c>
      <c r="BO206" s="95">
        <f t="shared" si="237"/>
        <v>332</v>
      </c>
      <c r="BP206" s="95">
        <f t="shared" si="238"/>
        <v>343</v>
      </c>
      <c r="BQ206" s="95">
        <f t="shared" si="239"/>
        <v>354</v>
      </c>
    </row>
    <row r="207" spans="2:69" ht="15">
      <c r="B207" s="93">
        <v>1700</v>
      </c>
      <c r="C207" s="95">
        <f t="shared" si="240"/>
        <v>108</v>
      </c>
      <c r="D207" s="95">
        <f t="shared" si="241"/>
        <v>97</v>
      </c>
      <c r="E207" s="95">
        <f t="shared" si="242"/>
        <v>91</v>
      </c>
      <c r="F207" s="95">
        <f t="shared" si="243"/>
        <v>85</v>
      </c>
      <c r="G207" s="95">
        <f t="shared" si="244"/>
        <v>83</v>
      </c>
      <c r="H207" s="95">
        <f t="shared" si="245"/>
        <v>79</v>
      </c>
      <c r="I207" s="95">
        <f t="shared" si="246"/>
        <v>77</v>
      </c>
      <c r="J207" s="95">
        <f t="shared" si="247"/>
        <v>75</v>
      </c>
      <c r="K207" s="95">
        <f t="shared" si="248"/>
        <v>75</v>
      </c>
      <c r="L207" s="95">
        <f t="shared" si="249"/>
        <v>73</v>
      </c>
      <c r="M207" s="95">
        <f t="shared" si="250"/>
        <v>72</v>
      </c>
      <c r="N207" s="95">
        <f t="shared" si="251"/>
        <v>71</v>
      </c>
      <c r="O207" s="95">
        <f t="shared" si="252"/>
        <v>71</v>
      </c>
      <c r="P207" s="95">
        <f t="shared" si="253"/>
        <v>69</v>
      </c>
      <c r="Q207" s="95">
        <f t="shared" si="254"/>
        <v>68</v>
      </c>
      <c r="R207" s="95">
        <f t="shared" si="255"/>
        <v>68</v>
      </c>
      <c r="S207" s="95">
        <f t="shared" si="256"/>
        <v>68</v>
      </c>
      <c r="T207" s="95">
        <f t="shared" si="257"/>
        <v>67</v>
      </c>
      <c r="U207" s="95">
        <f t="shared" si="258"/>
        <v>67</v>
      </c>
      <c r="V207" s="95">
        <f t="shared" si="259"/>
        <v>67</v>
      </c>
      <c r="W207" s="95">
        <f t="shared" si="260"/>
        <v>65</v>
      </c>
      <c r="X207" s="95">
        <f t="shared" si="261"/>
        <v>67</v>
      </c>
      <c r="Y207" s="95">
        <f t="shared" si="262"/>
        <v>65</v>
      </c>
      <c r="Z207" s="95">
        <f t="shared" si="263"/>
        <v>65</v>
      </c>
      <c r="AA207" s="95">
        <f t="shared" si="264"/>
        <v>65</v>
      </c>
      <c r="AB207" s="95">
        <f t="shared" si="265"/>
        <v>67</v>
      </c>
      <c r="AC207" s="95">
        <f t="shared" si="266"/>
        <v>67</v>
      </c>
      <c r="AD207" s="95">
        <f t="shared" si="267"/>
        <v>67</v>
      </c>
      <c r="AE207" s="95">
        <f t="shared" si="268"/>
        <v>67</v>
      </c>
      <c r="AF207" s="95">
        <f t="shared" si="269"/>
        <v>67</v>
      </c>
      <c r="AM207" s="93">
        <v>1700</v>
      </c>
      <c r="AN207" s="95">
        <f t="shared" si="210"/>
        <v>73</v>
      </c>
      <c r="AO207" s="95">
        <f t="shared" si="211"/>
        <v>82</v>
      </c>
      <c r="AP207" s="95">
        <f t="shared" si="212"/>
        <v>93</v>
      </c>
      <c r="AQ207" s="95">
        <f t="shared" si="213"/>
        <v>101</v>
      </c>
      <c r="AR207" s="95">
        <f t="shared" si="214"/>
        <v>113</v>
      </c>
      <c r="AS207" s="95">
        <f t="shared" si="215"/>
        <v>121</v>
      </c>
      <c r="AT207" s="95">
        <f t="shared" si="216"/>
        <v>131</v>
      </c>
      <c r="AU207" s="95">
        <f t="shared" si="217"/>
        <v>140</v>
      </c>
      <c r="AV207" s="95">
        <f t="shared" si="218"/>
        <v>153</v>
      </c>
      <c r="AW207" s="95">
        <f t="shared" si="219"/>
        <v>161</v>
      </c>
      <c r="AX207" s="95">
        <f t="shared" si="220"/>
        <v>171</v>
      </c>
      <c r="AY207" s="95">
        <f t="shared" si="221"/>
        <v>181</v>
      </c>
      <c r="AZ207" s="95">
        <f t="shared" si="222"/>
        <v>193</v>
      </c>
      <c r="BA207" s="95">
        <f t="shared" si="223"/>
        <v>199</v>
      </c>
      <c r="BB207" s="95">
        <f t="shared" si="224"/>
        <v>208</v>
      </c>
      <c r="BC207" s="95">
        <f t="shared" si="225"/>
        <v>220</v>
      </c>
      <c r="BD207" s="95">
        <f t="shared" si="226"/>
        <v>231</v>
      </c>
      <c r="BE207" s="95">
        <f t="shared" si="227"/>
        <v>239</v>
      </c>
      <c r="BF207" s="95">
        <f t="shared" si="228"/>
        <v>251</v>
      </c>
      <c r="BG207" s="95">
        <f t="shared" si="229"/>
        <v>262</v>
      </c>
      <c r="BH207" s="95">
        <f t="shared" si="230"/>
        <v>265</v>
      </c>
      <c r="BI207" s="95">
        <f t="shared" si="231"/>
        <v>285</v>
      </c>
      <c r="BJ207" s="95">
        <f t="shared" si="232"/>
        <v>287</v>
      </c>
      <c r="BK207" s="95">
        <f t="shared" si="233"/>
        <v>298</v>
      </c>
      <c r="BL207" s="95">
        <f t="shared" si="234"/>
        <v>309</v>
      </c>
      <c r="BM207" s="95">
        <f t="shared" si="235"/>
        <v>330</v>
      </c>
      <c r="BN207" s="95">
        <f t="shared" si="236"/>
        <v>342</v>
      </c>
      <c r="BO207" s="95">
        <f t="shared" si="237"/>
        <v>353</v>
      </c>
      <c r="BP207" s="95">
        <f t="shared" si="238"/>
        <v>364</v>
      </c>
      <c r="BQ207" s="95">
        <f t="shared" si="239"/>
        <v>376</v>
      </c>
    </row>
    <row r="208" spans="2:69" ht="15">
      <c r="B208" s="93">
        <v>1800</v>
      </c>
      <c r="C208" s="95">
        <f t="shared" si="240"/>
        <v>105</v>
      </c>
      <c r="D208" s="95">
        <f t="shared" si="241"/>
        <v>95</v>
      </c>
      <c r="E208" s="95">
        <f t="shared" si="242"/>
        <v>88</v>
      </c>
      <c r="F208" s="95">
        <f t="shared" si="243"/>
        <v>84</v>
      </c>
      <c r="G208" s="95">
        <f t="shared" si="244"/>
        <v>80</v>
      </c>
      <c r="H208" s="95">
        <f t="shared" si="245"/>
        <v>77</v>
      </c>
      <c r="I208" s="95">
        <f t="shared" si="246"/>
        <v>75</v>
      </c>
      <c r="J208" s="95">
        <f t="shared" si="247"/>
        <v>73</v>
      </c>
      <c r="K208" s="95">
        <f t="shared" si="248"/>
        <v>72</v>
      </c>
      <c r="L208" s="95">
        <f t="shared" si="249"/>
        <v>71</v>
      </c>
      <c r="M208" s="95">
        <f t="shared" si="250"/>
        <v>69</v>
      </c>
      <c r="N208" s="95">
        <f t="shared" si="251"/>
        <v>69</v>
      </c>
      <c r="O208" s="95">
        <f t="shared" si="252"/>
        <v>68</v>
      </c>
      <c r="P208" s="95">
        <f t="shared" si="253"/>
        <v>68</v>
      </c>
      <c r="Q208" s="95">
        <f t="shared" si="254"/>
        <v>67</v>
      </c>
      <c r="R208" s="95">
        <f t="shared" si="255"/>
        <v>67</v>
      </c>
      <c r="S208" s="95">
        <f t="shared" si="256"/>
        <v>65</v>
      </c>
      <c r="T208" s="95">
        <f t="shared" si="257"/>
        <v>65</v>
      </c>
      <c r="U208" s="95">
        <f t="shared" si="258"/>
        <v>65</v>
      </c>
      <c r="V208" s="95">
        <f t="shared" si="259"/>
        <v>65</v>
      </c>
      <c r="W208" s="95">
        <f t="shared" si="260"/>
        <v>64</v>
      </c>
      <c r="X208" s="95">
        <f t="shared" si="261"/>
        <v>64</v>
      </c>
      <c r="Y208" s="95">
        <f t="shared" si="262"/>
        <v>64</v>
      </c>
      <c r="Z208" s="95">
        <f t="shared" si="263"/>
        <v>64</v>
      </c>
      <c r="AA208" s="95">
        <f t="shared" si="264"/>
        <v>64</v>
      </c>
      <c r="AB208" s="95">
        <f t="shared" si="265"/>
        <v>65</v>
      </c>
      <c r="AC208" s="95">
        <f t="shared" si="266"/>
        <v>65</v>
      </c>
      <c r="AD208" s="95">
        <f t="shared" si="267"/>
        <v>65</v>
      </c>
      <c r="AE208" s="95">
        <f t="shared" si="268"/>
        <v>64</v>
      </c>
      <c r="AF208" s="95">
        <f t="shared" si="269"/>
        <v>64</v>
      </c>
      <c r="AM208" s="93">
        <v>1800</v>
      </c>
      <c r="AN208" s="95">
        <f t="shared" si="210"/>
        <v>76</v>
      </c>
      <c r="AO208" s="95">
        <f t="shared" si="211"/>
        <v>86</v>
      </c>
      <c r="AP208" s="95">
        <f t="shared" si="212"/>
        <v>95</v>
      </c>
      <c r="AQ208" s="95">
        <f t="shared" si="213"/>
        <v>106</v>
      </c>
      <c r="AR208" s="95">
        <f t="shared" si="214"/>
        <v>115</v>
      </c>
      <c r="AS208" s="95">
        <f t="shared" si="215"/>
        <v>125</v>
      </c>
      <c r="AT208" s="95">
        <f t="shared" si="216"/>
        <v>135</v>
      </c>
      <c r="AU208" s="95">
        <f t="shared" si="217"/>
        <v>145</v>
      </c>
      <c r="AV208" s="95">
        <f t="shared" si="218"/>
        <v>156</v>
      </c>
      <c r="AW208" s="95">
        <f t="shared" si="219"/>
        <v>166</v>
      </c>
      <c r="AX208" s="95">
        <f t="shared" si="220"/>
        <v>174</v>
      </c>
      <c r="AY208" s="95">
        <f t="shared" si="221"/>
        <v>186</v>
      </c>
      <c r="AZ208" s="95">
        <f t="shared" si="222"/>
        <v>196</v>
      </c>
      <c r="BA208" s="95">
        <f t="shared" si="223"/>
        <v>208</v>
      </c>
      <c r="BB208" s="95">
        <f t="shared" si="224"/>
        <v>217</v>
      </c>
      <c r="BC208" s="95">
        <f t="shared" si="225"/>
        <v>229</v>
      </c>
      <c r="BD208" s="95">
        <f t="shared" si="226"/>
        <v>234</v>
      </c>
      <c r="BE208" s="95">
        <f t="shared" si="227"/>
        <v>246</v>
      </c>
      <c r="BF208" s="95">
        <f t="shared" si="228"/>
        <v>257</v>
      </c>
      <c r="BG208" s="95">
        <f t="shared" si="229"/>
        <v>269</v>
      </c>
      <c r="BH208" s="95">
        <f t="shared" si="230"/>
        <v>276</v>
      </c>
      <c r="BI208" s="95">
        <f t="shared" si="231"/>
        <v>288</v>
      </c>
      <c r="BJ208" s="95">
        <f t="shared" si="232"/>
        <v>300</v>
      </c>
      <c r="BK208" s="95">
        <f t="shared" si="233"/>
        <v>311</v>
      </c>
      <c r="BL208" s="95">
        <f t="shared" si="234"/>
        <v>323</v>
      </c>
      <c r="BM208" s="95">
        <f t="shared" si="235"/>
        <v>339</v>
      </c>
      <c r="BN208" s="95">
        <f t="shared" si="236"/>
        <v>351</v>
      </c>
      <c r="BO208" s="95">
        <f t="shared" si="237"/>
        <v>363</v>
      </c>
      <c r="BP208" s="95">
        <f t="shared" si="238"/>
        <v>369</v>
      </c>
      <c r="BQ208" s="95">
        <f t="shared" si="239"/>
        <v>380</v>
      </c>
    </row>
    <row r="209" spans="2:69" ht="15">
      <c r="B209" s="93">
        <v>1900</v>
      </c>
      <c r="C209" s="95">
        <f t="shared" si="240"/>
        <v>104</v>
      </c>
      <c r="D209" s="95">
        <f t="shared" si="241"/>
        <v>95</v>
      </c>
      <c r="E209" s="95">
        <f t="shared" si="242"/>
        <v>88</v>
      </c>
      <c r="F209" s="95">
        <f t="shared" si="243"/>
        <v>83</v>
      </c>
      <c r="G209" s="95">
        <f t="shared" si="244"/>
        <v>80</v>
      </c>
      <c r="H209" s="95">
        <f t="shared" si="245"/>
        <v>76</v>
      </c>
      <c r="I209" s="95">
        <f t="shared" si="246"/>
        <v>75</v>
      </c>
      <c r="J209" s="95">
        <f t="shared" si="247"/>
        <v>73</v>
      </c>
      <c r="K209" s="95">
        <f t="shared" si="248"/>
        <v>72</v>
      </c>
      <c r="L209" s="95">
        <f t="shared" si="249"/>
        <v>71</v>
      </c>
      <c r="M209" s="95">
        <f t="shared" si="250"/>
        <v>69</v>
      </c>
      <c r="N209" s="95">
        <f t="shared" si="251"/>
        <v>68</v>
      </c>
      <c r="O209" s="95">
        <f t="shared" si="252"/>
        <v>68</v>
      </c>
      <c r="P209" s="95">
        <f t="shared" si="253"/>
        <v>67</v>
      </c>
      <c r="Q209" s="95">
        <f t="shared" si="254"/>
        <v>67</v>
      </c>
      <c r="R209" s="95">
        <f t="shared" si="255"/>
        <v>65</v>
      </c>
      <c r="S209" s="95">
        <f t="shared" si="256"/>
        <v>65</v>
      </c>
      <c r="T209" s="95">
        <f t="shared" si="257"/>
        <v>65</v>
      </c>
      <c r="U209" s="95">
        <f t="shared" si="258"/>
        <v>64</v>
      </c>
      <c r="V209" s="95">
        <f t="shared" si="259"/>
        <v>64</v>
      </c>
      <c r="W209" s="95">
        <f t="shared" si="260"/>
        <v>64</v>
      </c>
      <c r="X209" s="95">
        <f t="shared" si="261"/>
        <v>64</v>
      </c>
      <c r="Y209" s="95">
        <f t="shared" si="262"/>
        <v>64</v>
      </c>
      <c r="Z209" s="95">
        <f t="shared" si="263"/>
        <v>63</v>
      </c>
      <c r="AA209" s="95">
        <f t="shared" si="264"/>
        <v>65</v>
      </c>
      <c r="AB209" s="95">
        <f t="shared" si="265"/>
        <v>64</v>
      </c>
      <c r="AC209" s="95">
        <f t="shared" si="266"/>
        <v>64</v>
      </c>
      <c r="AD209" s="95">
        <f t="shared" si="267"/>
        <v>64</v>
      </c>
      <c r="AE209" s="95">
        <f t="shared" si="268"/>
        <v>64</v>
      </c>
      <c r="AF209" s="95">
        <f t="shared" si="269"/>
        <v>64</v>
      </c>
      <c r="AM209" s="93">
        <v>1900</v>
      </c>
      <c r="AN209" s="95">
        <f t="shared" si="210"/>
        <v>79</v>
      </c>
      <c r="AO209" s="95">
        <f t="shared" si="211"/>
        <v>90</v>
      </c>
      <c r="AP209" s="95">
        <f t="shared" si="212"/>
        <v>100</v>
      </c>
      <c r="AQ209" s="95">
        <f t="shared" si="213"/>
        <v>110</v>
      </c>
      <c r="AR209" s="95">
        <f t="shared" si="214"/>
        <v>122</v>
      </c>
      <c r="AS209" s="95">
        <f t="shared" si="215"/>
        <v>130</v>
      </c>
      <c r="AT209" s="95">
        <f t="shared" si="216"/>
        <v>143</v>
      </c>
      <c r="AU209" s="95">
        <f t="shared" si="217"/>
        <v>153</v>
      </c>
      <c r="AV209" s="95">
        <f t="shared" si="218"/>
        <v>164</v>
      </c>
      <c r="AW209" s="95">
        <f t="shared" si="219"/>
        <v>175</v>
      </c>
      <c r="AX209" s="95">
        <f t="shared" si="220"/>
        <v>184</v>
      </c>
      <c r="AY209" s="95">
        <f t="shared" si="221"/>
        <v>194</v>
      </c>
      <c r="AZ209" s="95">
        <f t="shared" si="222"/>
        <v>207</v>
      </c>
      <c r="BA209" s="95">
        <f t="shared" si="223"/>
        <v>216</v>
      </c>
      <c r="BB209" s="95">
        <f t="shared" si="224"/>
        <v>229</v>
      </c>
      <c r="BC209" s="95">
        <f t="shared" si="225"/>
        <v>235</v>
      </c>
      <c r="BD209" s="95">
        <f t="shared" si="226"/>
        <v>247</v>
      </c>
      <c r="BE209" s="95">
        <f t="shared" si="227"/>
        <v>259</v>
      </c>
      <c r="BF209" s="95">
        <f t="shared" si="228"/>
        <v>268</v>
      </c>
      <c r="BG209" s="95">
        <f t="shared" si="229"/>
        <v>280</v>
      </c>
      <c r="BH209" s="95">
        <f t="shared" si="230"/>
        <v>292</v>
      </c>
      <c r="BI209" s="95">
        <f t="shared" si="231"/>
        <v>304</v>
      </c>
      <c r="BJ209" s="95">
        <f t="shared" si="232"/>
        <v>316</v>
      </c>
      <c r="BK209" s="95">
        <f t="shared" si="233"/>
        <v>323</v>
      </c>
      <c r="BL209" s="95">
        <f t="shared" si="234"/>
        <v>346</v>
      </c>
      <c r="BM209" s="95">
        <f t="shared" si="235"/>
        <v>353</v>
      </c>
      <c r="BN209" s="95">
        <f t="shared" si="236"/>
        <v>365</v>
      </c>
      <c r="BO209" s="95">
        <f t="shared" si="237"/>
        <v>377</v>
      </c>
      <c r="BP209" s="95">
        <f t="shared" si="238"/>
        <v>389</v>
      </c>
      <c r="BQ209" s="95">
        <f t="shared" si="239"/>
        <v>401</v>
      </c>
    </row>
    <row r="210" spans="2:69" ht="15">
      <c r="B210" s="93">
        <v>2000</v>
      </c>
      <c r="C210" s="95">
        <f t="shared" si="240"/>
        <v>103</v>
      </c>
      <c r="D210" s="95">
        <f t="shared" si="241"/>
        <v>93</v>
      </c>
      <c r="E210" s="95">
        <f t="shared" si="242"/>
        <v>87</v>
      </c>
      <c r="F210" s="95">
        <f t="shared" si="243"/>
        <v>83</v>
      </c>
      <c r="G210" s="95">
        <f t="shared" si="244"/>
        <v>79</v>
      </c>
      <c r="H210" s="95">
        <f t="shared" si="245"/>
        <v>76</v>
      </c>
      <c r="I210" s="95">
        <f t="shared" si="246"/>
        <v>73</v>
      </c>
      <c r="J210" s="95">
        <f t="shared" si="247"/>
        <v>72</v>
      </c>
      <c r="K210" s="95">
        <f t="shared" si="248"/>
        <v>71</v>
      </c>
      <c r="L210" s="95">
        <f t="shared" si="249"/>
        <v>69</v>
      </c>
      <c r="M210" s="95">
        <f t="shared" si="250"/>
        <v>68</v>
      </c>
      <c r="N210" s="95">
        <f t="shared" si="251"/>
        <v>68</v>
      </c>
      <c r="O210" s="95">
        <f t="shared" si="252"/>
        <v>67</v>
      </c>
      <c r="P210" s="95">
        <f t="shared" si="253"/>
        <v>67</v>
      </c>
      <c r="Q210" s="95">
        <f t="shared" si="254"/>
        <v>65</v>
      </c>
      <c r="R210" s="95">
        <f t="shared" si="255"/>
        <v>65</v>
      </c>
      <c r="S210" s="95">
        <f t="shared" si="256"/>
        <v>64</v>
      </c>
      <c r="T210" s="95">
        <f t="shared" si="257"/>
        <v>64</v>
      </c>
      <c r="U210" s="95">
        <f t="shared" si="258"/>
        <v>64</v>
      </c>
      <c r="V210" s="95">
        <f t="shared" si="259"/>
        <v>64</v>
      </c>
      <c r="W210" s="95">
        <f t="shared" si="260"/>
        <v>64</v>
      </c>
      <c r="X210" s="95">
        <f t="shared" si="261"/>
        <v>64</v>
      </c>
      <c r="Y210" s="95">
        <f t="shared" si="262"/>
        <v>63</v>
      </c>
      <c r="Z210" s="95">
        <f t="shared" si="263"/>
        <v>63</v>
      </c>
      <c r="AA210" s="95">
        <f t="shared" si="264"/>
        <v>64</v>
      </c>
      <c r="AB210" s="95">
        <f t="shared" si="265"/>
        <v>64</v>
      </c>
      <c r="AC210" s="95">
        <f t="shared" si="266"/>
        <v>64</v>
      </c>
      <c r="AD210" s="95">
        <f t="shared" si="267"/>
        <v>64</v>
      </c>
      <c r="AE210" s="95">
        <f t="shared" si="268"/>
        <v>63</v>
      </c>
      <c r="AF210" s="95">
        <f t="shared" si="269"/>
        <v>63</v>
      </c>
      <c r="AM210" s="93">
        <v>2000</v>
      </c>
      <c r="AN210" s="95">
        <f t="shared" si="210"/>
        <v>82</v>
      </c>
      <c r="AO210" s="95">
        <f t="shared" si="211"/>
        <v>93</v>
      </c>
      <c r="AP210" s="95">
        <f t="shared" si="212"/>
        <v>104</v>
      </c>
      <c r="AQ210" s="95">
        <f t="shared" si="213"/>
        <v>116</v>
      </c>
      <c r="AR210" s="95">
        <f t="shared" si="214"/>
        <v>126</v>
      </c>
      <c r="AS210" s="95">
        <f t="shared" si="215"/>
        <v>137</v>
      </c>
      <c r="AT210" s="95">
        <f t="shared" si="216"/>
        <v>146</v>
      </c>
      <c r="AU210" s="95">
        <f t="shared" si="217"/>
        <v>158</v>
      </c>
      <c r="AV210" s="95">
        <f t="shared" si="218"/>
        <v>170</v>
      </c>
      <c r="AW210" s="95">
        <f t="shared" si="219"/>
        <v>179</v>
      </c>
      <c r="AX210" s="95">
        <f t="shared" si="220"/>
        <v>190</v>
      </c>
      <c r="AY210" s="95">
        <f t="shared" si="221"/>
        <v>204</v>
      </c>
      <c r="AZ210" s="95">
        <f t="shared" si="222"/>
        <v>214</v>
      </c>
      <c r="BA210" s="95">
        <f t="shared" si="223"/>
        <v>228</v>
      </c>
      <c r="BB210" s="95">
        <f t="shared" si="224"/>
        <v>234</v>
      </c>
      <c r="BC210" s="95">
        <f t="shared" si="225"/>
        <v>247</v>
      </c>
      <c r="BD210" s="95">
        <f t="shared" si="226"/>
        <v>256</v>
      </c>
      <c r="BE210" s="95">
        <f t="shared" si="227"/>
        <v>269</v>
      </c>
      <c r="BF210" s="95">
        <f t="shared" si="228"/>
        <v>282</v>
      </c>
      <c r="BG210" s="95">
        <f t="shared" si="229"/>
        <v>294</v>
      </c>
      <c r="BH210" s="95">
        <f t="shared" si="230"/>
        <v>307</v>
      </c>
      <c r="BI210" s="95">
        <f t="shared" si="231"/>
        <v>320</v>
      </c>
      <c r="BJ210" s="95">
        <f t="shared" si="232"/>
        <v>328</v>
      </c>
      <c r="BK210" s="95">
        <f t="shared" si="233"/>
        <v>340</v>
      </c>
      <c r="BL210" s="95">
        <f t="shared" si="234"/>
        <v>358</v>
      </c>
      <c r="BM210" s="95">
        <f t="shared" si="235"/>
        <v>371</v>
      </c>
      <c r="BN210" s="95">
        <f t="shared" si="236"/>
        <v>384</v>
      </c>
      <c r="BO210" s="95">
        <f t="shared" si="237"/>
        <v>397</v>
      </c>
      <c r="BP210" s="95">
        <f t="shared" si="238"/>
        <v>403</v>
      </c>
      <c r="BQ210" s="95">
        <f t="shared" si="239"/>
        <v>416</v>
      </c>
    </row>
    <row r="211" spans="2:69" ht="15">
      <c r="B211" s="93">
        <v>2100</v>
      </c>
      <c r="C211" s="95">
        <f t="shared" si="240"/>
        <v>101</v>
      </c>
      <c r="D211" s="95">
        <f t="shared" si="241"/>
        <v>92</v>
      </c>
      <c r="E211" s="95">
        <f t="shared" si="242"/>
        <v>85</v>
      </c>
      <c r="F211" s="95">
        <f t="shared" si="243"/>
        <v>81</v>
      </c>
      <c r="G211" s="95">
        <f t="shared" si="244"/>
        <v>77</v>
      </c>
      <c r="H211" s="95">
        <f t="shared" si="245"/>
        <v>75</v>
      </c>
      <c r="I211" s="95">
        <f t="shared" si="246"/>
        <v>73</v>
      </c>
      <c r="J211" s="95">
        <f t="shared" si="247"/>
        <v>72</v>
      </c>
      <c r="K211" s="95">
        <f t="shared" si="248"/>
        <v>71</v>
      </c>
      <c r="L211" s="95">
        <f t="shared" si="249"/>
        <v>69</v>
      </c>
      <c r="M211" s="95">
        <f t="shared" si="250"/>
        <v>68</v>
      </c>
      <c r="N211" s="95">
        <f t="shared" si="251"/>
        <v>67</v>
      </c>
      <c r="O211" s="95">
        <f t="shared" si="252"/>
        <v>67</v>
      </c>
      <c r="P211" s="95">
        <f t="shared" si="253"/>
        <v>65</v>
      </c>
      <c r="Q211" s="95">
        <f t="shared" si="254"/>
        <v>65</v>
      </c>
      <c r="R211" s="95">
        <f t="shared" si="255"/>
        <v>64</v>
      </c>
      <c r="S211" s="95">
        <f t="shared" si="256"/>
        <v>64</v>
      </c>
      <c r="T211" s="95">
        <f t="shared" si="257"/>
        <v>64</v>
      </c>
      <c r="U211" s="95">
        <f t="shared" si="258"/>
        <v>64</v>
      </c>
      <c r="V211" s="95">
        <f t="shared" si="259"/>
        <v>63</v>
      </c>
      <c r="W211" s="95">
        <f t="shared" si="260"/>
        <v>63</v>
      </c>
      <c r="X211" s="95">
        <f t="shared" si="261"/>
        <v>63</v>
      </c>
      <c r="Y211" s="95">
        <f t="shared" si="262"/>
        <v>63</v>
      </c>
      <c r="Z211" s="95">
        <f t="shared" si="263"/>
        <v>63</v>
      </c>
      <c r="AA211" s="95">
        <f t="shared" si="264"/>
        <v>63</v>
      </c>
      <c r="AB211" s="95">
        <f t="shared" si="265"/>
        <v>63</v>
      </c>
      <c r="AC211" s="95">
        <f t="shared" si="266"/>
        <v>63</v>
      </c>
      <c r="AD211" s="95">
        <f t="shared" si="267"/>
        <v>63</v>
      </c>
      <c r="AE211" s="95">
        <f t="shared" si="268"/>
        <v>63</v>
      </c>
      <c r="AF211" s="95">
        <f t="shared" si="269"/>
        <v>61</v>
      </c>
      <c r="AM211" s="93">
        <v>2100</v>
      </c>
      <c r="AN211" s="95">
        <f t="shared" si="210"/>
        <v>85</v>
      </c>
      <c r="AO211" s="95">
        <f t="shared" si="211"/>
        <v>97</v>
      </c>
      <c r="AP211" s="95">
        <f t="shared" si="212"/>
        <v>107</v>
      </c>
      <c r="AQ211" s="95">
        <f t="shared" si="213"/>
        <v>119</v>
      </c>
      <c r="AR211" s="95">
        <f t="shared" si="214"/>
        <v>129</v>
      </c>
      <c r="AS211" s="95">
        <f t="shared" si="215"/>
        <v>142</v>
      </c>
      <c r="AT211" s="95">
        <f t="shared" si="216"/>
        <v>153</v>
      </c>
      <c r="AU211" s="95">
        <f t="shared" si="217"/>
        <v>166</v>
      </c>
      <c r="AV211" s="95">
        <f t="shared" si="218"/>
        <v>179</v>
      </c>
      <c r="AW211" s="95">
        <f t="shared" si="219"/>
        <v>188</v>
      </c>
      <c r="AX211" s="95">
        <f t="shared" si="220"/>
        <v>200</v>
      </c>
      <c r="AY211" s="95">
        <f t="shared" si="221"/>
        <v>211</v>
      </c>
      <c r="AZ211" s="95">
        <f t="shared" si="222"/>
        <v>225</v>
      </c>
      <c r="BA211" s="95">
        <f t="shared" si="223"/>
        <v>232</v>
      </c>
      <c r="BB211" s="95">
        <f t="shared" si="224"/>
        <v>246</v>
      </c>
      <c r="BC211" s="95">
        <f t="shared" si="225"/>
        <v>255</v>
      </c>
      <c r="BD211" s="95">
        <f t="shared" si="226"/>
        <v>269</v>
      </c>
      <c r="BE211" s="95">
        <f t="shared" si="227"/>
        <v>282</v>
      </c>
      <c r="BF211" s="95">
        <f t="shared" si="228"/>
        <v>296</v>
      </c>
      <c r="BG211" s="95">
        <f t="shared" si="229"/>
        <v>304</v>
      </c>
      <c r="BH211" s="95">
        <f t="shared" si="230"/>
        <v>318</v>
      </c>
      <c r="BI211" s="95">
        <f t="shared" si="231"/>
        <v>331</v>
      </c>
      <c r="BJ211" s="95">
        <f t="shared" si="232"/>
        <v>344</v>
      </c>
      <c r="BK211" s="95">
        <f t="shared" si="233"/>
        <v>357</v>
      </c>
      <c r="BL211" s="95">
        <f t="shared" si="234"/>
        <v>370</v>
      </c>
      <c r="BM211" s="95">
        <f t="shared" si="235"/>
        <v>384</v>
      </c>
      <c r="BN211" s="95">
        <f t="shared" si="236"/>
        <v>397</v>
      </c>
      <c r="BO211" s="95">
        <f t="shared" si="237"/>
        <v>410</v>
      </c>
      <c r="BP211" s="95">
        <f t="shared" si="238"/>
        <v>423</v>
      </c>
      <c r="BQ211" s="95">
        <f t="shared" si="239"/>
        <v>423</v>
      </c>
    </row>
    <row r="212" spans="2:69" ht="15">
      <c r="B212" s="93">
        <v>2200</v>
      </c>
      <c r="C212" s="95">
        <f t="shared" si="240"/>
        <v>101</v>
      </c>
      <c r="D212" s="95">
        <f t="shared" si="241"/>
        <v>92</v>
      </c>
      <c r="E212" s="95">
        <f t="shared" si="242"/>
        <v>85</v>
      </c>
      <c r="F212" s="95">
        <f t="shared" si="243"/>
        <v>80</v>
      </c>
      <c r="G212" s="95">
        <f t="shared" si="244"/>
        <v>77</v>
      </c>
      <c r="H212" s="95">
        <f t="shared" si="245"/>
        <v>75</v>
      </c>
      <c r="I212" s="95">
        <f t="shared" si="246"/>
        <v>72</v>
      </c>
      <c r="J212" s="95">
        <f t="shared" si="247"/>
        <v>71</v>
      </c>
      <c r="K212" s="95">
        <f t="shared" si="248"/>
        <v>69</v>
      </c>
      <c r="L212" s="95">
        <f t="shared" si="249"/>
        <v>68</v>
      </c>
      <c r="M212" s="95">
        <f t="shared" si="250"/>
        <v>68</v>
      </c>
      <c r="N212" s="95">
        <f t="shared" si="251"/>
        <v>67</v>
      </c>
      <c r="O212" s="95">
        <f t="shared" si="252"/>
        <v>67</v>
      </c>
      <c r="P212" s="95">
        <f t="shared" si="253"/>
        <v>65</v>
      </c>
      <c r="Q212" s="95">
        <f t="shared" si="254"/>
        <v>65</v>
      </c>
      <c r="R212" s="95">
        <f t="shared" si="255"/>
        <v>64</v>
      </c>
      <c r="S212" s="95">
        <f t="shared" si="256"/>
        <v>64</v>
      </c>
      <c r="T212" s="95">
        <f t="shared" si="257"/>
        <v>64</v>
      </c>
      <c r="U212" s="95">
        <f t="shared" si="258"/>
        <v>63</v>
      </c>
      <c r="V212" s="95">
        <f t="shared" si="259"/>
        <v>63</v>
      </c>
      <c r="W212" s="95">
        <f t="shared" si="260"/>
        <v>63</v>
      </c>
      <c r="X212" s="95">
        <f t="shared" si="261"/>
        <v>63</v>
      </c>
      <c r="Y212" s="95">
        <f t="shared" si="262"/>
        <v>61</v>
      </c>
      <c r="Z212" s="95">
        <f t="shared" si="263"/>
        <v>63</v>
      </c>
      <c r="AA212" s="95">
        <f t="shared" si="264"/>
        <v>63</v>
      </c>
      <c r="AB212" s="95">
        <f t="shared" si="265"/>
        <v>63</v>
      </c>
      <c r="AC212" s="95">
        <f t="shared" si="266"/>
        <v>61</v>
      </c>
      <c r="AD212" s="95">
        <f t="shared" si="267"/>
        <v>61</v>
      </c>
      <c r="AE212" s="95">
        <f t="shared" si="268"/>
        <v>61</v>
      </c>
      <c r="AF212" s="95">
        <f t="shared" si="269"/>
        <v>61</v>
      </c>
      <c r="AM212" s="93">
        <v>2200</v>
      </c>
      <c r="AN212" s="95">
        <f t="shared" si="210"/>
        <v>89</v>
      </c>
      <c r="AO212" s="95">
        <f t="shared" si="211"/>
        <v>101</v>
      </c>
      <c r="AP212" s="95">
        <f t="shared" si="212"/>
        <v>112</v>
      </c>
      <c r="AQ212" s="95">
        <f t="shared" si="213"/>
        <v>123</v>
      </c>
      <c r="AR212" s="95">
        <f t="shared" si="214"/>
        <v>136</v>
      </c>
      <c r="AS212" s="95">
        <f t="shared" si="215"/>
        <v>149</v>
      </c>
      <c r="AT212" s="95">
        <f t="shared" si="216"/>
        <v>158</v>
      </c>
      <c r="AU212" s="95">
        <f t="shared" si="217"/>
        <v>172</v>
      </c>
      <c r="AV212" s="95">
        <f t="shared" si="218"/>
        <v>182</v>
      </c>
      <c r="AW212" s="95">
        <f t="shared" si="219"/>
        <v>194</v>
      </c>
      <c r="AX212" s="95">
        <f t="shared" si="220"/>
        <v>209</v>
      </c>
      <c r="AY212" s="95">
        <f t="shared" si="221"/>
        <v>221</v>
      </c>
      <c r="AZ212" s="95">
        <f t="shared" si="222"/>
        <v>236</v>
      </c>
      <c r="BA212" s="95">
        <f t="shared" si="223"/>
        <v>243</v>
      </c>
      <c r="BB212" s="95">
        <f t="shared" si="224"/>
        <v>257</v>
      </c>
      <c r="BC212" s="95">
        <f t="shared" si="225"/>
        <v>268</v>
      </c>
      <c r="BD212" s="95">
        <f t="shared" si="226"/>
        <v>282</v>
      </c>
      <c r="BE212" s="95">
        <f t="shared" si="227"/>
        <v>296</v>
      </c>
      <c r="BF212" s="95">
        <f t="shared" si="228"/>
        <v>305</v>
      </c>
      <c r="BG212" s="95">
        <f t="shared" si="229"/>
        <v>319</v>
      </c>
      <c r="BH212" s="95">
        <f t="shared" si="230"/>
        <v>333</v>
      </c>
      <c r="BI212" s="95">
        <f t="shared" si="231"/>
        <v>347</v>
      </c>
      <c r="BJ212" s="95">
        <f t="shared" si="232"/>
        <v>349</v>
      </c>
      <c r="BK212" s="95">
        <f t="shared" si="233"/>
        <v>374</v>
      </c>
      <c r="BL212" s="95">
        <f t="shared" si="234"/>
        <v>388</v>
      </c>
      <c r="BM212" s="95">
        <f t="shared" si="235"/>
        <v>402</v>
      </c>
      <c r="BN212" s="95">
        <f t="shared" si="236"/>
        <v>403</v>
      </c>
      <c r="BO212" s="95">
        <f t="shared" si="237"/>
        <v>416</v>
      </c>
      <c r="BP212" s="95">
        <f t="shared" si="238"/>
        <v>429</v>
      </c>
      <c r="BQ212" s="95">
        <f t="shared" si="239"/>
        <v>443</v>
      </c>
    </row>
    <row r="213" spans="2:69" ht="15">
      <c r="B213" s="93">
        <v>2300</v>
      </c>
      <c r="C213" s="95">
        <f t="shared" si="240"/>
        <v>99</v>
      </c>
      <c r="D213" s="95">
        <f t="shared" si="241"/>
        <v>89</v>
      </c>
      <c r="E213" s="95">
        <f t="shared" si="242"/>
        <v>84</v>
      </c>
      <c r="F213" s="95">
        <f t="shared" si="243"/>
        <v>79</v>
      </c>
      <c r="G213" s="95">
        <f t="shared" si="244"/>
        <v>76</v>
      </c>
      <c r="H213" s="95">
        <f t="shared" si="245"/>
        <v>73</v>
      </c>
      <c r="I213" s="95">
        <f t="shared" si="246"/>
        <v>72</v>
      </c>
      <c r="J213" s="95">
        <f t="shared" si="247"/>
        <v>69</v>
      </c>
      <c r="K213" s="95">
        <f t="shared" si="248"/>
        <v>68</v>
      </c>
      <c r="L213" s="95">
        <f t="shared" si="249"/>
        <v>67</v>
      </c>
      <c r="M213" s="95">
        <f t="shared" si="250"/>
        <v>67</v>
      </c>
      <c r="N213" s="95">
        <f t="shared" si="251"/>
        <v>65</v>
      </c>
      <c r="O213" s="95">
        <f t="shared" si="252"/>
        <v>65</v>
      </c>
      <c r="P213" s="95">
        <f t="shared" si="253"/>
        <v>64</v>
      </c>
      <c r="Q213" s="95">
        <f t="shared" si="254"/>
        <v>64</v>
      </c>
      <c r="R213" s="95">
        <f t="shared" si="255"/>
        <v>63</v>
      </c>
      <c r="S213" s="95">
        <f t="shared" si="256"/>
        <v>63</v>
      </c>
      <c r="T213" s="95">
        <f t="shared" si="257"/>
        <v>63</v>
      </c>
      <c r="U213" s="95">
        <f t="shared" si="258"/>
        <v>61</v>
      </c>
      <c r="V213" s="95">
        <f t="shared" si="259"/>
        <v>61</v>
      </c>
      <c r="W213" s="95">
        <f t="shared" si="260"/>
        <v>61</v>
      </c>
      <c r="X213" s="95">
        <f t="shared" si="261"/>
        <v>61</v>
      </c>
      <c r="Y213" s="95">
        <f t="shared" si="262"/>
        <v>61</v>
      </c>
      <c r="Z213" s="95">
        <f t="shared" si="263"/>
        <v>61</v>
      </c>
      <c r="AA213" s="95">
        <f t="shared" si="264"/>
        <v>61</v>
      </c>
      <c r="AB213" s="95">
        <f t="shared" si="265"/>
        <v>61</v>
      </c>
      <c r="AC213" s="95">
        <f t="shared" si="266"/>
        <v>61</v>
      </c>
      <c r="AD213" s="95">
        <f t="shared" si="267"/>
        <v>60</v>
      </c>
      <c r="AE213" s="95">
        <f t="shared" si="268"/>
        <v>60</v>
      </c>
      <c r="AF213" s="95">
        <f t="shared" si="269"/>
        <v>60</v>
      </c>
      <c r="AM213" s="93">
        <v>2300</v>
      </c>
      <c r="AN213" s="95">
        <f t="shared" si="210"/>
        <v>91</v>
      </c>
      <c r="AO213" s="95">
        <f t="shared" si="211"/>
        <v>102</v>
      </c>
      <c r="AP213" s="95">
        <f t="shared" si="212"/>
        <v>116</v>
      </c>
      <c r="AQ213" s="95">
        <f t="shared" si="213"/>
        <v>127</v>
      </c>
      <c r="AR213" s="95">
        <f t="shared" si="214"/>
        <v>140</v>
      </c>
      <c r="AS213" s="95">
        <f t="shared" si="215"/>
        <v>151</v>
      </c>
      <c r="AT213" s="95">
        <f t="shared" si="216"/>
        <v>166</v>
      </c>
      <c r="AU213" s="95">
        <f t="shared" si="217"/>
        <v>175</v>
      </c>
      <c r="AV213" s="95">
        <f t="shared" si="218"/>
        <v>188</v>
      </c>
      <c r="AW213" s="95">
        <f t="shared" si="219"/>
        <v>200</v>
      </c>
      <c r="AX213" s="95">
        <f t="shared" si="220"/>
        <v>216</v>
      </c>
      <c r="AY213" s="95">
        <f t="shared" si="221"/>
        <v>224</v>
      </c>
      <c r="AZ213" s="95">
        <f t="shared" si="222"/>
        <v>239</v>
      </c>
      <c r="BA213" s="95">
        <f t="shared" si="223"/>
        <v>250</v>
      </c>
      <c r="BB213" s="95">
        <f t="shared" si="224"/>
        <v>265</v>
      </c>
      <c r="BC213" s="95">
        <f t="shared" si="225"/>
        <v>275</v>
      </c>
      <c r="BD213" s="95">
        <f t="shared" si="226"/>
        <v>290</v>
      </c>
      <c r="BE213" s="95">
        <f t="shared" si="227"/>
        <v>304</v>
      </c>
      <c r="BF213" s="95">
        <f t="shared" si="228"/>
        <v>309</v>
      </c>
      <c r="BG213" s="95">
        <f t="shared" si="229"/>
        <v>323</v>
      </c>
      <c r="BH213" s="95">
        <f t="shared" si="230"/>
        <v>337</v>
      </c>
      <c r="BI213" s="95">
        <f t="shared" si="231"/>
        <v>351</v>
      </c>
      <c r="BJ213" s="95">
        <f t="shared" si="232"/>
        <v>365</v>
      </c>
      <c r="BK213" s="95">
        <f t="shared" si="233"/>
        <v>379</v>
      </c>
      <c r="BL213" s="95">
        <f t="shared" si="234"/>
        <v>393</v>
      </c>
      <c r="BM213" s="95">
        <f t="shared" si="235"/>
        <v>407</v>
      </c>
      <c r="BN213" s="95">
        <f t="shared" si="236"/>
        <v>421</v>
      </c>
      <c r="BO213" s="95">
        <f t="shared" si="237"/>
        <v>428</v>
      </c>
      <c r="BP213" s="95">
        <f t="shared" si="238"/>
        <v>442</v>
      </c>
      <c r="BQ213" s="95">
        <f t="shared" si="239"/>
        <v>455</v>
      </c>
    </row>
    <row r="214" spans="2:69" ht="15">
      <c r="B214" s="93">
        <v>2400</v>
      </c>
      <c r="C214" s="95">
        <f t="shared" si="240"/>
        <v>99</v>
      </c>
      <c r="D214" s="95">
        <f t="shared" si="241"/>
        <v>89</v>
      </c>
      <c r="E214" s="95">
        <f t="shared" si="242"/>
        <v>83</v>
      </c>
      <c r="F214" s="95">
        <f t="shared" si="243"/>
        <v>79</v>
      </c>
      <c r="G214" s="95">
        <f t="shared" si="244"/>
        <v>76</v>
      </c>
      <c r="H214" s="95">
        <f t="shared" si="245"/>
        <v>73</v>
      </c>
      <c r="I214" s="95">
        <f t="shared" si="246"/>
        <v>71</v>
      </c>
      <c r="J214" s="95">
        <f t="shared" si="247"/>
        <v>69</v>
      </c>
      <c r="K214" s="95">
        <f t="shared" si="248"/>
        <v>68</v>
      </c>
      <c r="L214" s="95">
        <f t="shared" si="249"/>
        <v>67</v>
      </c>
      <c r="M214" s="95">
        <f t="shared" si="250"/>
        <v>65</v>
      </c>
      <c r="N214" s="95">
        <f t="shared" si="251"/>
        <v>65</v>
      </c>
      <c r="O214" s="95">
        <f t="shared" si="252"/>
        <v>64</v>
      </c>
      <c r="P214" s="95">
        <f t="shared" si="253"/>
        <v>64</v>
      </c>
      <c r="Q214" s="95">
        <f t="shared" si="254"/>
        <v>63</v>
      </c>
      <c r="R214" s="95">
        <f t="shared" si="255"/>
        <v>63</v>
      </c>
      <c r="S214" s="95">
        <f t="shared" si="256"/>
        <v>63</v>
      </c>
      <c r="T214" s="95">
        <f t="shared" si="257"/>
        <v>61</v>
      </c>
      <c r="U214" s="95">
        <f t="shared" si="258"/>
        <v>61</v>
      </c>
      <c r="V214" s="95">
        <f t="shared" si="259"/>
        <v>61</v>
      </c>
      <c r="W214" s="95">
        <f t="shared" si="260"/>
        <v>61</v>
      </c>
      <c r="X214" s="95">
        <f t="shared" si="261"/>
        <v>61</v>
      </c>
      <c r="Y214" s="95">
        <f t="shared" si="262"/>
        <v>63</v>
      </c>
      <c r="Z214" s="95">
        <f t="shared" si="263"/>
        <v>61</v>
      </c>
      <c r="AA214" s="95">
        <f t="shared" si="264"/>
        <v>61</v>
      </c>
      <c r="AB214" s="95">
        <f t="shared" si="265"/>
        <v>61</v>
      </c>
      <c r="AC214" s="95">
        <f t="shared" si="266"/>
        <v>61</v>
      </c>
      <c r="AD214" s="95">
        <f t="shared" si="267"/>
        <v>61</v>
      </c>
      <c r="AE214" s="95">
        <f t="shared" si="268"/>
        <v>61</v>
      </c>
      <c r="AF214" s="95">
        <f t="shared" si="269"/>
        <v>60</v>
      </c>
      <c r="AM214" s="93">
        <v>2400</v>
      </c>
      <c r="AN214" s="95">
        <f t="shared" si="210"/>
        <v>95</v>
      </c>
      <c r="AO214" s="95">
        <f t="shared" si="211"/>
        <v>107</v>
      </c>
      <c r="AP214" s="95">
        <f t="shared" si="212"/>
        <v>120</v>
      </c>
      <c r="AQ214" s="95">
        <f t="shared" si="213"/>
        <v>133</v>
      </c>
      <c r="AR214" s="95">
        <f t="shared" si="214"/>
        <v>146</v>
      </c>
      <c r="AS214" s="95">
        <f t="shared" si="215"/>
        <v>158</v>
      </c>
      <c r="AT214" s="95">
        <f t="shared" si="216"/>
        <v>170</v>
      </c>
      <c r="AU214" s="95">
        <f t="shared" si="217"/>
        <v>182</v>
      </c>
      <c r="AV214" s="95">
        <f t="shared" si="218"/>
        <v>196</v>
      </c>
      <c r="AW214" s="95">
        <f t="shared" si="219"/>
        <v>209</v>
      </c>
      <c r="AX214" s="95">
        <f t="shared" si="220"/>
        <v>218</v>
      </c>
      <c r="AY214" s="95">
        <f t="shared" si="221"/>
        <v>234</v>
      </c>
      <c r="AZ214" s="95">
        <f t="shared" si="222"/>
        <v>246</v>
      </c>
      <c r="BA214" s="95">
        <f t="shared" si="223"/>
        <v>261</v>
      </c>
      <c r="BB214" s="95">
        <f t="shared" si="224"/>
        <v>272</v>
      </c>
      <c r="BC214" s="95">
        <f t="shared" si="225"/>
        <v>287</v>
      </c>
      <c r="BD214" s="95">
        <f t="shared" si="226"/>
        <v>302</v>
      </c>
      <c r="BE214" s="95">
        <f t="shared" si="227"/>
        <v>307</v>
      </c>
      <c r="BF214" s="95">
        <f t="shared" si="228"/>
        <v>322</v>
      </c>
      <c r="BG214" s="95">
        <f t="shared" si="229"/>
        <v>337</v>
      </c>
      <c r="BH214" s="95">
        <f t="shared" si="230"/>
        <v>351</v>
      </c>
      <c r="BI214" s="95">
        <f t="shared" si="231"/>
        <v>366</v>
      </c>
      <c r="BJ214" s="95">
        <f t="shared" si="232"/>
        <v>393</v>
      </c>
      <c r="BK214" s="95">
        <f t="shared" si="233"/>
        <v>395</v>
      </c>
      <c r="BL214" s="95">
        <f t="shared" si="234"/>
        <v>410</v>
      </c>
      <c r="BM214" s="95">
        <f t="shared" si="235"/>
        <v>425</v>
      </c>
      <c r="BN214" s="95">
        <f t="shared" si="236"/>
        <v>439</v>
      </c>
      <c r="BO214" s="95">
        <f t="shared" si="237"/>
        <v>454</v>
      </c>
      <c r="BP214" s="95">
        <f t="shared" si="238"/>
        <v>468</v>
      </c>
      <c r="BQ214" s="95">
        <f t="shared" si="239"/>
        <v>475</v>
      </c>
    </row>
    <row r="215" spans="2:69" ht="15">
      <c r="B215" s="93">
        <v>2500</v>
      </c>
      <c r="C215" s="95">
        <f t="shared" si="240"/>
        <v>97</v>
      </c>
      <c r="D215" s="95">
        <f t="shared" si="241"/>
        <v>88</v>
      </c>
      <c r="E215" s="95">
        <f t="shared" si="242"/>
        <v>83</v>
      </c>
      <c r="F215" s="95">
        <f t="shared" si="243"/>
        <v>77</v>
      </c>
      <c r="G215" s="95">
        <f t="shared" si="244"/>
        <v>75</v>
      </c>
      <c r="H215" s="95">
        <f t="shared" si="245"/>
        <v>72</v>
      </c>
      <c r="I215" s="95">
        <f t="shared" si="246"/>
        <v>69</v>
      </c>
      <c r="J215" s="95">
        <f t="shared" si="247"/>
        <v>68</v>
      </c>
      <c r="K215" s="95">
        <f t="shared" si="248"/>
        <v>67</v>
      </c>
      <c r="L215" s="95">
        <f t="shared" si="249"/>
        <v>65</v>
      </c>
      <c r="M215" s="95">
        <f t="shared" si="250"/>
        <v>65</v>
      </c>
      <c r="N215" s="95">
        <f t="shared" si="251"/>
        <v>64</v>
      </c>
      <c r="O215" s="95">
        <f t="shared" si="252"/>
        <v>64</v>
      </c>
      <c r="P215" s="95">
        <f t="shared" si="253"/>
        <v>63</v>
      </c>
      <c r="Q215" s="95">
        <f t="shared" si="254"/>
        <v>63</v>
      </c>
      <c r="R215" s="95">
        <f t="shared" si="255"/>
        <v>61</v>
      </c>
      <c r="S215" s="95">
        <f t="shared" si="256"/>
        <v>61</v>
      </c>
      <c r="T215" s="95">
        <f t="shared" si="257"/>
        <v>61</v>
      </c>
      <c r="U215" s="95">
        <f t="shared" si="258"/>
        <v>61</v>
      </c>
      <c r="V215" s="95">
        <f t="shared" si="259"/>
        <v>60</v>
      </c>
      <c r="W215" s="95">
        <f t="shared" si="260"/>
        <v>60</v>
      </c>
      <c r="X215" s="95">
        <f t="shared" si="261"/>
        <v>60</v>
      </c>
      <c r="Y215" s="95">
        <f t="shared" si="262"/>
        <v>61</v>
      </c>
      <c r="Z215" s="95">
        <f t="shared" si="263"/>
        <v>61</v>
      </c>
      <c r="AA215" s="95">
        <f t="shared" si="264"/>
        <v>60</v>
      </c>
      <c r="AB215" s="95">
        <f t="shared" si="265"/>
        <v>60</v>
      </c>
      <c r="AC215" s="95">
        <f t="shared" si="266"/>
        <v>60</v>
      </c>
      <c r="AD215" s="95">
        <f t="shared" si="267"/>
        <v>60</v>
      </c>
      <c r="AE215" s="95">
        <f t="shared" si="268"/>
        <v>60</v>
      </c>
      <c r="AF215" s="95">
        <f t="shared" si="269"/>
        <v>60</v>
      </c>
      <c r="AM215" s="93">
        <v>2500</v>
      </c>
      <c r="AN215" s="95">
        <f t="shared" si="210"/>
        <v>97</v>
      </c>
      <c r="AO215" s="95">
        <f t="shared" si="211"/>
        <v>110</v>
      </c>
      <c r="AP215" s="95">
        <f t="shared" si="212"/>
        <v>125</v>
      </c>
      <c r="AQ215" s="95">
        <f t="shared" si="213"/>
        <v>135</v>
      </c>
      <c r="AR215" s="95">
        <f t="shared" si="214"/>
        <v>150</v>
      </c>
      <c r="AS215" s="95">
        <f t="shared" si="215"/>
        <v>162</v>
      </c>
      <c r="AT215" s="95">
        <f t="shared" si="216"/>
        <v>173</v>
      </c>
      <c r="AU215" s="95">
        <f t="shared" si="217"/>
        <v>187</v>
      </c>
      <c r="AV215" s="95">
        <f t="shared" si="218"/>
        <v>201</v>
      </c>
      <c r="AW215" s="95">
        <f t="shared" si="219"/>
        <v>211</v>
      </c>
      <c r="AX215" s="95">
        <f t="shared" si="220"/>
        <v>228</v>
      </c>
      <c r="AY215" s="95">
        <f t="shared" si="221"/>
        <v>240</v>
      </c>
      <c r="AZ215" s="95">
        <f t="shared" si="222"/>
        <v>256</v>
      </c>
      <c r="BA215" s="95">
        <f t="shared" si="223"/>
        <v>268</v>
      </c>
      <c r="BB215" s="95">
        <f t="shared" si="224"/>
        <v>284</v>
      </c>
      <c r="BC215" s="95">
        <f t="shared" si="225"/>
        <v>290</v>
      </c>
      <c r="BD215" s="95">
        <f t="shared" si="226"/>
        <v>305</v>
      </c>
      <c r="BE215" s="95">
        <f t="shared" si="227"/>
        <v>320</v>
      </c>
      <c r="BF215" s="95">
        <f t="shared" si="228"/>
        <v>336</v>
      </c>
      <c r="BG215" s="95">
        <f t="shared" si="229"/>
        <v>345</v>
      </c>
      <c r="BH215" s="95">
        <f t="shared" si="230"/>
        <v>360</v>
      </c>
      <c r="BI215" s="95">
        <f t="shared" si="231"/>
        <v>375</v>
      </c>
      <c r="BJ215" s="95">
        <f t="shared" si="232"/>
        <v>397</v>
      </c>
      <c r="BK215" s="95">
        <f t="shared" si="233"/>
        <v>412</v>
      </c>
      <c r="BL215" s="95">
        <f t="shared" si="234"/>
        <v>420</v>
      </c>
      <c r="BM215" s="95">
        <f t="shared" si="235"/>
        <v>435</v>
      </c>
      <c r="BN215" s="95">
        <f t="shared" si="236"/>
        <v>450</v>
      </c>
      <c r="BO215" s="95">
        <f t="shared" si="237"/>
        <v>465</v>
      </c>
      <c r="BP215" s="95">
        <f t="shared" si="238"/>
        <v>480</v>
      </c>
      <c r="BQ215" s="95">
        <f t="shared" si="239"/>
        <v>495</v>
      </c>
    </row>
    <row r="216" spans="2:69" ht="15">
      <c r="B216" s="93">
        <v>2600</v>
      </c>
      <c r="C216" s="95">
        <f t="shared" si="240"/>
        <v>99</v>
      </c>
      <c r="D216" s="95">
        <f t="shared" si="241"/>
        <v>89</v>
      </c>
      <c r="E216" s="95">
        <f t="shared" si="242"/>
        <v>83</v>
      </c>
      <c r="F216" s="95">
        <f t="shared" si="243"/>
        <v>79</v>
      </c>
      <c r="G216" s="95">
        <f t="shared" si="244"/>
        <v>76</v>
      </c>
      <c r="H216" s="95">
        <f t="shared" si="245"/>
        <v>73</v>
      </c>
      <c r="I216" s="95">
        <f t="shared" si="246"/>
        <v>71</v>
      </c>
      <c r="J216" s="95">
        <f t="shared" si="247"/>
        <v>69</v>
      </c>
      <c r="K216" s="95">
        <f t="shared" si="248"/>
        <v>68</v>
      </c>
      <c r="L216" s="95">
        <f t="shared" si="249"/>
        <v>67</v>
      </c>
      <c r="M216" s="95">
        <f t="shared" si="250"/>
        <v>65</v>
      </c>
      <c r="N216" s="95">
        <f t="shared" si="251"/>
        <v>65</v>
      </c>
      <c r="O216" s="95">
        <f t="shared" si="252"/>
        <v>64</v>
      </c>
      <c r="P216" s="95">
        <f t="shared" si="253"/>
        <v>64</v>
      </c>
      <c r="Q216" s="95">
        <f t="shared" si="254"/>
        <v>63</v>
      </c>
      <c r="R216" s="95">
        <f t="shared" si="255"/>
        <v>63</v>
      </c>
      <c r="S216" s="95">
        <f t="shared" si="256"/>
        <v>61</v>
      </c>
      <c r="T216" s="95">
        <f t="shared" si="257"/>
        <v>61</v>
      </c>
      <c r="U216" s="95">
        <f t="shared" si="258"/>
        <v>61</v>
      </c>
      <c r="V216" s="95">
        <f t="shared" si="259"/>
        <v>61</v>
      </c>
      <c r="W216" s="95">
        <f t="shared" si="260"/>
        <v>60</v>
      </c>
      <c r="X216" s="95">
        <f t="shared" si="261"/>
        <v>61</v>
      </c>
      <c r="Y216" s="95">
        <f t="shared" si="262"/>
        <v>61</v>
      </c>
      <c r="Z216" s="95">
        <f t="shared" si="263"/>
        <v>60</v>
      </c>
      <c r="AA216" s="95">
        <f t="shared" si="264"/>
        <v>60</v>
      </c>
      <c r="AB216" s="95">
        <f t="shared" si="265"/>
        <v>60</v>
      </c>
      <c r="AC216" s="95">
        <f t="shared" si="266"/>
        <v>60</v>
      </c>
      <c r="AD216" s="95">
        <f t="shared" si="267"/>
        <v>60</v>
      </c>
      <c r="AE216" s="95">
        <f t="shared" si="268"/>
        <v>60</v>
      </c>
      <c r="AF216" s="95">
        <f t="shared" si="269"/>
        <v>59</v>
      </c>
      <c r="AM216" s="93">
        <v>2600</v>
      </c>
      <c r="AN216" s="95">
        <f t="shared" si="210"/>
        <v>103</v>
      </c>
      <c r="AO216" s="95">
        <f t="shared" si="211"/>
        <v>116</v>
      </c>
      <c r="AP216" s="95">
        <f t="shared" si="212"/>
        <v>129</v>
      </c>
      <c r="AQ216" s="95">
        <f t="shared" si="213"/>
        <v>144</v>
      </c>
      <c r="AR216" s="95">
        <f t="shared" si="214"/>
        <v>158</v>
      </c>
      <c r="AS216" s="95">
        <f t="shared" si="215"/>
        <v>171</v>
      </c>
      <c r="AT216" s="95">
        <f t="shared" si="216"/>
        <v>185</v>
      </c>
      <c r="AU216" s="95">
        <f t="shared" si="217"/>
        <v>197</v>
      </c>
      <c r="AV216" s="95">
        <f t="shared" si="218"/>
        <v>212</v>
      </c>
      <c r="AW216" s="95">
        <f t="shared" si="219"/>
        <v>226</v>
      </c>
      <c r="AX216" s="95">
        <f t="shared" si="220"/>
        <v>237</v>
      </c>
      <c r="AY216" s="95">
        <f t="shared" si="221"/>
        <v>254</v>
      </c>
      <c r="AZ216" s="95">
        <f t="shared" si="222"/>
        <v>266</v>
      </c>
      <c r="BA216" s="95">
        <f t="shared" si="223"/>
        <v>283</v>
      </c>
      <c r="BB216" s="95">
        <f t="shared" si="224"/>
        <v>295</v>
      </c>
      <c r="BC216" s="95">
        <f t="shared" si="225"/>
        <v>311</v>
      </c>
      <c r="BD216" s="95">
        <f t="shared" si="226"/>
        <v>317</v>
      </c>
      <c r="BE216" s="95">
        <f t="shared" si="227"/>
        <v>333</v>
      </c>
      <c r="BF216" s="95">
        <f t="shared" si="228"/>
        <v>349</v>
      </c>
      <c r="BG216" s="95">
        <f t="shared" si="229"/>
        <v>365</v>
      </c>
      <c r="BH216" s="95">
        <f t="shared" si="230"/>
        <v>374</v>
      </c>
      <c r="BI216" s="95">
        <f t="shared" si="231"/>
        <v>397</v>
      </c>
      <c r="BJ216" s="95">
        <f t="shared" si="232"/>
        <v>412</v>
      </c>
      <c r="BK216" s="95">
        <f t="shared" si="233"/>
        <v>421</v>
      </c>
      <c r="BL216" s="95">
        <f t="shared" si="234"/>
        <v>437</v>
      </c>
      <c r="BM216" s="95">
        <f t="shared" si="235"/>
        <v>452</v>
      </c>
      <c r="BN216" s="95">
        <f t="shared" si="236"/>
        <v>468</v>
      </c>
      <c r="BO216" s="95">
        <f t="shared" si="237"/>
        <v>484</v>
      </c>
      <c r="BP216" s="95">
        <f t="shared" si="238"/>
        <v>499</v>
      </c>
      <c r="BQ216" s="95">
        <f t="shared" si="239"/>
        <v>506</v>
      </c>
    </row>
    <row r="217" spans="2:69" ht="15">
      <c r="B217" s="93">
        <v>2700</v>
      </c>
      <c r="C217" s="95">
        <f t="shared" si="240"/>
        <v>99</v>
      </c>
      <c r="D217" s="95">
        <f t="shared" si="241"/>
        <v>89</v>
      </c>
      <c r="E217" s="95">
        <f t="shared" si="242"/>
        <v>83</v>
      </c>
      <c r="F217" s="95">
        <f t="shared" si="243"/>
        <v>79</v>
      </c>
      <c r="G217" s="95">
        <f t="shared" si="244"/>
        <v>75</v>
      </c>
      <c r="H217" s="95">
        <f t="shared" si="245"/>
        <v>72</v>
      </c>
      <c r="I217" s="95">
        <f t="shared" si="246"/>
        <v>71</v>
      </c>
      <c r="J217" s="95">
        <f t="shared" si="247"/>
        <v>69</v>
      </c>
      <c r="K217" s="95">
        <f t="shared" si="248"/>
        <v>68</v>
      </c>
      <c r="L217" s="95">
        <f t="shared" si="249"/>
        <v>67</v>
      </c>
      <c r="M217" s="95">
        <f t="shared" si="250"/>
        <v>65</v>
      </c>
      <c r="N217" s="95">
        <f t="shared" si="251"/>
        <v>64</v>
      </c>
      <c r="O217" s="95">
        <f t="shared" si="252"/>
        <v>64</v>
      </c>
      <c r="P217" s="95">
        <f t="shared" si="253"/>
        <v>63</v>
      </c>
      <c r="Q217" s="95">
        <f t="shared" si="254"/>
        <v>63</v>
      </c>
      <c r="R217" s="95">
        <f t="shared" si="255"/>
        <v>61</v>
      </c>
      <c r="S217" s="95">
        <f t="shared" si="256"/>
        <v>61</v>
      </c>
      <c r="T217" s="95">
        <f t="shared" si="257"/>
        <v>61</v>
      </c>
      <c r="U217" s="95">
        <f t="shared" si="258"/>
        <v>61</v>
      </c>
      <c r="V217" s="95">
        <f t="shared" si="259"/>
        <v>60</v>
      </c>
      <c r="W217" s="95">
        <f t="shared" si="260"/>
        <v>60</v>
      </c>
      <c r="X217" s="95">
        <f t="shared" si="261"/>
        <v>61</v>
      </c>
      <c r="Y217" s="95">
        <f t="shared" si="262"/>
        <v>60</v>
      </c>
      <c r="Z217" s="95">
        <f t="shared" si="263"/>
        <v>60</v>
      </c>
      <c r="AA217" s="95">
        <f t="shared" si="264"/>
        <v>60</v>
      </c>
      <c r="AB217" s="95">
        <f t="shared" si="265"/>
        <v>60</v>
      </c>
      <c r="AC217" s="95">
        <f t="shared" si="266"/>
        <v>60</v>
      </c>
      <c r="AD217" s="95">
        <f t="shared" si="267"/>
        <v>60</v>
      </c>
      <c r="AE217" s="95">
        <f t="shared" si="268"/>
        <v>59</v>
      </c>
      <c r="AF217" s="95">
        <f t="shared" si="269"/>
        <v>60</v>
      </c>
      <c r="AM217" s="93">
        <v>2700</v>
      </c>
      <c r="AN217" s="95">
        <f t="shared" si="210"/>
        <v>107</v>
      </c>
      <c r="AO217" s="95">
        <f t="shared" si="211"/>
        <v>120</v>
      </c>
      <c r="AP217" s="95">
        <f t="shared" si="212"/>
        <v>134</v>
      </c>
      <c r="AQ217" s="95">
        <f t="shared" si="213"/>
        <v>149</v>
      </c>
      <c r="AR217" s="95">
        <f t="shared" si="214"/>
        <v>162</v>
      </c>
      <c r="AS217" s="95">
        <f t="shared" si="215"/>
        <v>175</v>
      </c>
      <c r="AT217" s="95">
        <f t="shared" si="216"/>
        <v>192</v>
      </c>
      <c r="AU217" s="95">
        <f t="shared" si="217"/>
        <v>205</v>
      </c>
      <c r="AV217" s="95">
        <f t="shared" si="218"/>
        <v>220</v>
      </c>
      <c r="AW217" s="95">
        <f t="shared" si="219"/>
        <v>235</v>
      </c>
      <c r="AX217" s="95">
        <f t="shared" si="220"/>
        <v>246</v>
      </c>
      <c r="AY217" s="95">
        <f t="shared" si="221"/>
        <v>259</v>
      </c>
      <c r="AZ217" s="95">
        <f t="shared" si="222"/>
        <v>276</v>
      </c>
      <c r="BA217" s="95">
        <f t="shared" si="223"/>
        <v>289</v>
      </c>
      <c r="BB217" s="95">
        <f t="shared" si="224"/>
        <v>306</v>
      </c>
      <c r="BC217" s="95">
        <f t="shared" si="225"/>
        <v>313</v>
      </c>
      <c r="BD217" s="95">
        <f t="shared" si="226"/>
        <v>329</v>
      </c>
      <c r="BE217" s="95">
        <f t="shared" si="227"/>
        <v>346</v>
      </c>
      <c r="BF217" s="95">
        <f t="shared" si="228"/>
        <v>362</v>
      </c>
      <c r="BG217" s="95">
        <f t="shared" si="229"/>
        <v>373</v>
      </c>
      <c r="BH217" s="95">
        <f t="shared" si="230"/>
        <v>389</v>
      </c>
      <c r="BI217" s="95">
        <f t="shared" si="231"/>
        <v>412</v>
      </c>
      <c r="BJ217" s="95">
        <f t="shared" si="232"/>
        <v>421</v>
      </c>
      <c r="BK217" s="95">
        <f t="shared" si="233"/>
        <v>437</v>
      </c>
      <c r="BL217" s="95">
        <f t="shared" si="234"/>
        <v>454</v>
      </c>
      <c r="BM217" s="95">
        <f t="shared" si="235"/>
        <v>470</v>
      </c>
      <c r="BN217" s="95">
        <f t="shared" si="236"/>
        <v>486</v>
      </c>
      <c r="BO217" s="95">
        <f t="shared" si="237"/>
        <v>502</v>
      </c>
      <c r="BP217" s="95">
        <f t="shared" si="238"/>
        <v>510</v>
      </c>
      <c r="BQ217" s="95">
        <f t="shared" si="239"/>
        <v>535</v>
      </c>
    </row>
    <row r="218" spans="2:69" ht="15">
      <c r="B218" s="93">
        <v>2800</v>
      </c>
      <c r="C218" s="95">
        <f t="shared" si="240"/>
        <v>97</v>
      </c>
      <c r="D218" s="95">
        <f t="shared" si="241"/>
        <v>88</v>
      </c>
      <c r="E218" s="95">
        <f t="shared" si="242"/>
        <v>81</v>
      </c>
      <c r="F218" s="95">
        <f t="shared" si="243"/>
        <v>77</v>
      </c>
      <c r="G218" s="95">
        <f t="shared" si="244"/>
        <v>75</v>
      </c>
      <c r="H218" s="95">
        <f t="shared" si="245"/>
        <v>72</v>
      </c>
      <c r="I218" s="95">
        <f t="shared" si="246"/>
        <v>69</v>
      </c>
      <c r="J218" s="95">
        <f t="shared" si="247"/>
        <v>68</v>
      </c>
      <c r="K218" s="95">
        <f t="shared" si="248"/>
        <v>67</v>
      </c>
      <c r="L218" s="95">
        <f t="shared" si="249"/>
        <v>65</v>
      </c>
      <c r="M218" s="95">
        <f t="shared" si="250"/>
        <v>64</v>
      </c>
      <c r="N218" s="95">
        <f t="shared" si="251"/>
        <v>64</v>
      </c>
      <c r="O218" s="95">
        <f t="shared" si="252"/>
        <v>63</v>
      </c>
      <c r="P218" s="95">
        <f t="shared" si="253"/>
        <v>63</v>
      </c>
      <c r="Q218" s="95">
        <f t="shared" si="254"/>
        <v>61</v>
      </c>
      <c r="R218" s="95">
        <f t="shared" si="255"/>
        <v>61</v>
      </c>
      <c r="S218" s="95">
        <f t="shared" si="256"/>
        <v>61</v>
      </c>
      <c r="T218" s="95">
        <f t="shared" si="257"/>
        <v>60</v>
      </c>
      <c r="U218" s="95">
        <f t="shared" si="258"/>
        <v>60</v>
      </c>
      <c r="V218" s="95">
        <f t="shared" si="259"/>
        <v>60</v>
      </c>
      <c r="W218" s="95">
        <f t="shared" si="260"/>
        <v>60</v>
      </c>
      <c r="X218" s="95">
        <f t="shared" si="261"/>
        <v>60</v>
      </c>
      <c r="Y218" s="95">
        <f t="shared" si="262"/>
        <v>60</v>
      </c>
      <c r="Z218" s="95">
        <f t="shared" si="263"/>
        <v>60</v>
      </c>
      <c r="AA218" s="95">
        <f t="shared" si="264"/>
        <v>59</v>
      </c>
      <c r="AB218" s="95">
        <f t="shared" si="265"/>
        <v>59</v>
      </c>
      <c r="AC218" s="95">
        <f t="shared" si="266"/>
        <v>59</v>
      </c>
      <c r="AD218" s="95">
        <f t="shared" si="267"/>
        <v>59</v>
      </c>
      <c r="AE218" s="95">
        <f t="shared" si="268"/>
        <v>59</v>
      </c>
      <c r="AF218" s="95">
        <f t="shared" si="269"/>
        <v>59</v>
      </c>
      <c r="AM218" s="93">
        <v>2800</v>
      </c>
      <c r="AN218" s="95">
        <f t="shared" si="210"/>
        <v>109</v>
      </c>
      <c r="AO218" s="95">
        <f t="shared" si="211"/>
        <v>123</v>
      </c>
      <c r="AP218" s="95">
        <f t="shared" si="212"/>
        <v>136</v>
      </c>
      <c r="AQ218" s="95">
        <f t="shared" si="213"/>
        <v>151</v>
      </c>
      <c r="AR218" s="95">
        <f t="shared" si="214"/>
        <v>168</v>
      </c>
      <c r="AS218" s="95">
        <f t="shared" si="215"/>
        <v>181</v>
      </c>
      <c r="AT218" s="95">
        <f t="shared" si="216"/>
        <v>193</v>
      </c>
      <c r="AU218" s="95">
        <f t="shared" si="217"/>
        <v>209</v>
      </c>
      <c r="AV218" s="95">
        <f t="shared" si="218"/>
        <v>225</v>
      </c>
      <c r="AW218" s="95">
        <f t="shared" si="219"/>
        <v>237</v>
      </c>
      <c r="AX218" s="95">
        <f t="shared" si="220"/>
        <v>251</v>
      </c>
      <c r="AY218" s="95">
        <f t="shared" si="221"/>
        <v>269</v>
      </c>
      <c r="AZ218" s="95">
        <f t="shared" si="222"/>
        <v>282</v>
      </c>
      <c r="BA218" s="95">
        <f t="shared" si="223"/>
        <v>300</v>
      </c>
      <c r="BB218" s="95">
        <f t="shared" si="224"/>
        <v>307</v>
      </c>
      <c r="BC218" s="95">
        <f t="shared" si="225"/>
        <v>325</v>
      </c>
      <c r="BD218" s="95">
        <f t="shared" si="226"/>
        <v>342</v>
      </c>
      <c r="BE218" s="95">
        <f t="shared" si="227"/>
        <v>353</v>
      </c>
      <c r="BF218" s="95">
        <f t="shared" si="228"/>
        <v>370</v>
      </c>
      <c r="BG218" s="95">
        <f t="shared" si="229"/>
        <v>386</v>
      </c>
      <c r="BH218" s="95">
        <f t="shared" si="230"/>
        <v>403</v>
      </c>
      <c r="BI218" s="95">
        <f t="shared" si="231"/>
        <v>420</v>
      </c>
      <c r="BJ218" s="95">
        <f t="shared" si="232"/>
        <v>437</v>
      </c>
      <c r="BK218" s="95">
        <f t="shared" si="233"/>
        <v>454</v>
      </c>
      <c r="BL218" s="95">
        <f t="shared" si="234"/>
        <v>463</v>
      </c>
      <c r="BM218" s="95">
        <f t="shared" si="235"/>
        <v>479</v>
      </c>
      <c r="BN218" s="95">
        <f t="shared" si="236"/>
        <v>496</v>
      </c>
      <c r="BO218" s="95">
        <f t="shared" si="237"/>
        <v>512</v>
      </c>
      <c r="BP218" s="95">
        <f t="shared" si="238"/>
        <v>529</v>
      </c>
      <c r="BQ218" s="95">
        <f t="shared" si="239"/>
        <v>545</v>
      </c>
    </row>
    <row r="219" spans="2:69" ht="15">
      <c r="B219" s="93">
        <v>2900</v>
      </c>
      <c r="C219" s="95">
        <f t="shared" si="240"/>
        <v>96</v>
      </c>
      <c r="D219" s="95">
        <f t="shared" si="241"/>
        <v>87</v>
      </c>
      <c r="E219" s="95">
        <f t="shared" si="242"/>
        <v>81</v>
      </c>
      <c r="F219" s="95">
        <f t="shared" si="243"/>
        <v>77</v>
      </c>
      <c r="G219" s="95">
        <f t="shared" si="244"/>
        <v>73</v>
      </c>
      <c r="H219" s="95">
        <f t="shared" si="245"/>
        <v>71</v>
      </c>
      <c r="I219" s="95">
        <f t="shared" si="246"/>
        <v>69</v>
      </c>
      <c r="J219" s="95">
        <f t="shared" si="247"/>
        <v>68</v>
      </c>
      <c r="K219" s="95">
        <f t="shared" si="248"/>
        <v>67</v>
      </c>
      <c r="L219" s="95">
        <f t="shared" si="249"/>
        <v>65</v>
      </c>
      <c r="M219" s="95">
        <f t="shared" si="250"/>
        <v>64</v>
      </c>
      <c r="N219" s="95">
        <f t="shared" si="251"/>
        <v>63</v>
      </c>
      <c r="O219" s="95">
        <f t="shared" si="252"/>
        <v>63</v>
      </c>
      <c r="P219" s="95">
        <f t="shared" si="253"/>
        <v>63</v>
      </c>
      <c r="Q219" s="95">
        <f t="shared" si="254"/>
        <v>61</v>
      </c>
      <c r="R219" s="95">
        <f t="shared" si="255"/>
        <v>61</v>
      </c>
      <c r="S219" s="95">
        <f t="shared" si="256"/>
        <v>60</v>
      </c>
      <c r="T219" s="95">
        <f t="shared" si="257"/>
        <v>60</v>
      </c>
      <c r="U219" s="95">
        <f t="shared" si="258"/>
        <v>60</v>
      </c>
      <c r="V219" s="95">
        <f t="shared" si="259"/>
        <v>60</v>
      </c>
      <c r="W219" s="95">
        <f t="shared" si="260"/>
        <v>64</v>
      </c>
      <c r="X219" s="95">
        <f t="shared" si="261"/>
        <v>63</v>
      </c>
      <c r="Y219" s="95">
        <f t="shared" si="262"/>
        <v>63</v>
      </c>
      <c r="Z219" s="95">
        <f t="shared" si="263"/>
        <v>63</v>
      </c>
      <c r="AA219" s="95">
        <f t="shared" si="264"/>
        <v>63</v>
      </c>
      <c r="AB219" s="95">
        <f t="shared" si="265"/>
        <v>63</v>
      </c>
      <c r="AC219" s="95">
        <f t="shared" si="266"/>
        <v>61</v>
      </c>
      <c r="AD219" s="95">
        <f t="shared" si="267"/>
        <v>61</v>
      </c>
      <c r="AE219" s="95">
        <f t="shared" si="268"/>
        <v>63</v>
      </c>
      <c r="AF219" s="95">
        <f t="shared" si="269"/>
        <v>61</v>
      </c>
      <c r="AM219" s="93">
        <v>2900</v>
      </c>
      <c r="AN219" s="95">
        <f t="shared" si="210"/>
        <v>111</v>
      </c>
      <c r="AO219" s="95">
        <f t="shared" si="211"/>
        <v>126</v>
      </c>
      <c r="AP219" s="95">
        <f t="shared" si="212"/>
        <v>141</v>
      </c>
      <c r="AQ219" s="95">
        <f t="shared" si="213"/>
        <v>156</v>
      </c>
      <c r="AR219" s="95">
        <f t="shared" si="214"/>
        <v>169</v>
      </c>
      <c r="AS219" s="95">
        <f t="shared" si="215"/>
        <v>185</v>
      </c>
      <c r="AT219" s="95">
        <f t="shared" si="216"/>
        <v>200</v>
      </c>
      <c r="AU219" s="95">
        <f t="shared" si="217"/>
        <v>217</v>
      </c>
      <c r="AV219" s="95">
        <f t="shared" si="218"/>
        <v>233</v>
      </c>
      <c r="AW219" s="95">
        <f t="shared" si="219"/>
        <v>245</v>
      </c>
      <c r="AX219" s="95">
        <f t="shared" si="220"/>
        <v>260</v>
      </c>
      <c r="AY219" s="95">
        <f t="shared" si="221"/>
        <v>274</v>
      </c>
      <c r="AZ219" s="95">
        <f t="shared" si="222"/>
        <v>292</v>
      </c>
      <c r="BA219" s="95">
        <f t="shared" si="223"/>
        <v>311</v>
      </c>
      <c r="BB219" s="95">
        <f t="shared" si="224"/>
        <v>318</v>
      </c>
      <c r="BC219" s="95">
        <f t="shared" si="225"/>
        <v>336</v>
      </c>
      <c r="BD219" s="95">
        <f t="shared" si="226"/>
        <v>348</v>
      </c>
      <c r="BE219" s="95">
        <f t="shared" si="227"/>
        <v>365</v>
      </c>
      <c r="BF219" s="95">
        <f t="shared" si="228"/>
        <v>383</v>
      </c>
      <c r="BG219" s="95">
        <f t="shared" si="229"/>
        <v>400</v>
      </c>
      <c r="BH219" s="95">
        <f t="shared" si="230"/>
        <v>445</v>
      </c>
      <c r="BI219" s="95">
        <f t="shared" si="231"/>
        <v>457</v>
      </c>
      <c r="BJ219" s="95">
        <f t="shared" si="232"/>
        <v>475</v>
      </c>
      <c r="BK219" s="95">
        <f t="shared" si="233"/>
        <v>493</v>
      </c>
      <c r="BL219" s="95">
        <f t="shared" si="234"/>
        <v>512</v>
      </c>
      <c r="BM219" s="95">
        <f t="shared" si="235"/>
        <v>530</v>
      </c>
      <c r="BN219" s="95">
        <f t="shared" si="236"/>
        <v>531</v>
      </c>
      <c r="BO219" s="95">
        <f t="shared" si="237"/>
        <v>548</v>
      </c>
      <c r="BP219" s="95">
        <f t="shared" si="238"/>
        <v>585</v>
      </c>
      <c r="BQ219" s="95">
        <f t="shared" si="239"/>
        <v>584</v>
      </c>
    </row>
    <row r="220" spans="2:69" ht="15">
      <c r="B220" s="93">
        <v>3000</v>
      </c>
      <c r="C220" s="95">
        <f t="shared" si="240"/>
        <v>95</v>
      </c>
      <c r="D220" s="95">
        <f t="shared" si="241"/>
        <v>87</v>
      </c>
      <c r="E220" s="95">
        <f t="shared" si="242"/>
        <v>80</v>
      </c>
      <c r="F220" s="95">
        <f t="shared" si="243"/>
        <v>76</v>
      </c>
      <c r="G220" s="95">
        <f t="shared" si="244"/>
        <v>73</v>
      </c>
      <c r="H220" s="95">
        <f t="shared" si="245"/>
        <v>71</v>
      </c>
      <c r="I220" s="95">
        <f t="shared" si="246"/>
        <v>68</v>
      </c>
      <c r="J220" s="95">
        <f t="shared" si="247"/>
        <v>67</v>
      </c>
      <c r="K220" s="95">
        <f t="shared" si="248"/>
        <v>65</v>
      </c>
      <c r="L220" s="95">
        <f t="shared" si="249"/>
        <v>64</v>
      </c>
      <c r="M220" s="95">
        <f t="shared" si="250"/>
        <v>64</v>
      </c>
      <c r="N220" s="95">
        <f t="shared" si="251"/>
        <v>63</v>
      </c>
      <c r="O220" s="95">
        <f t="shared" si="252"/>
        <v>61</v>
      </c>
      <c r="P220" s="95">
        <f t="shared" si="253"/>
        <v>61</v>
      </c>
      <c r="Q220" s="95">
        <f t="shared" si="254"/>
        <v>61</v>
      </c>
      <c r="R220" s="95">
        <f t="shared" si="255"/>
        <v>60</v>
      </c>
      <c r="S220" s="95">
        <f t="shared" si="256"/>
        <v>60</v>
      </c>
      <c r="T220" s="95">
        <f t="shared" si="257"/>
        <v>60</v>
      </c>
      <c r="U220" s="95">
        <f t="shared" si="258"/>
        <v>59</v>
      </c>
      <c r="V220" s="95">
        <f t="shared" si="259"/>
        <v>59</v>
      </c>
      <c r="W220" s="95">
        <f t="shared" si="260"/>
        <v>63</v>
      </c>
      <c r="X220" s="95">
        <f t="shared" si="261"/>
        <v>63</v>
      </c>
      <c r="Y220" s="95">
        <f t="shared" si="262"/>
        <v>63</v>
      </c>
      <c r="Z220" s="95">
        <f t="shared" si="263"/>
        <v>61</v>
      </c>
      <c r="AA220" s="95">
        <f t="shared" si="264"/>
        <v>61</v>
      </c>
      <c r="AB220" s="95">
        <f t="shared" si="265"/>
        <v>61</v>
      </c>
      <c r="AC220" s="95">
        <f t="shared" si="266"/>
        <v>61</v>
      </c>
      <c r="AD220" s="95">
        <f t="shared" si="267"/>
        <v>61</v>
      </c>
      <c r="AE220" s="95">
        <f t="shared" si="268"/>
        <v>61</v>
      </c>
      <c r="AF220" s="95">
        <f t="shared" si="269"/>
        <v>61</v>
      </c>
      <c r="AM220" s="93">
        <v>3000</v>
      </c>
      <c r="AN220" s="95">
        <f t="shared" si="210"/>
        <v>114</v>
      </c>
      <c r="AO220" s="95">
        <f t="shared" si="211"/>
        <v>131</v>
      </c>
      <c r="AP220" s="95">
        <f t="shared" si="212"/>
        <v>144</v>
      </c>
      <c r="AQ220" s="95">
        <f t="shared" si="213"/>
        <v>160</v>
      </c>
      <c r="AR220" s="95">
        <f t="shared" si="214"/>
        <v>175</v>
      </c>
      <c r="AS220" s="95">
        <f t="shared" si="215"/>
        <v>192</v>
      </c>
      <c r="AT220" s="95">
        <f t="shared" si="216"/>
        <v>204</v>
      </c>
      <c r="AU220" s="95">
        <f t="shared" si="217"/>
        <v>221</v>
      </c>
      <c r="AV220" s="95">
        <f t="shared" si="218"/>
        <v>234</v>
      </c>
      <c r="AW220" s="95">
        <f t="shared" si="219"/>
        <v>250</v>
      </c>
      <c r="AX220" s="95">
        <f t="shared" si="220"/>
        <v>269</v>
      </c>
      <c r="AY220" s="95">
        <f t="shared" si="221"/>
        <v>284</v>
      </c>
      <c r="AZ220" s="95">
        <f t="shared" si="222"/>
        <v>293</v>
      </c>
      <c r="BA220" s="95">
        <f t="shared" si="223"/>
        <v>311</v>
      </c>
      <c r="BB220" s="95">
        <f t="shared" si="224"/>
        <v>329</v>
      </c>
      <c r="BC220" s="95">
        <f t="shared" si="225"/>
        <v>342</v>
      </c>
      <c r="BD220" s="95">
        <f t="shared" si="226"/>
        <v>360</v>
      </c>
      <c r="BE220" s="95">
        <f t="shared" si="227"/>
        <v>378</v>
      </c>
      <c r="BF220" s="95">
        <f t="shared" si="228"/>
        <v>389</v>
      </c>
      <c r="BG220" s="95">
        <f t="shared" si="229"/>
        <v>407</v>
      </c>
      <c r="BH220" s="95">
        <f t="shared" si="230"/>
        <v>454</v>
      </c>
      <c r="BI220" s="95">
        <f t="shared" si="231"/>
        <v>473</v>
      </c>
      <c r="BJ220" s="95">
        <f t="shared" si="232"/>
        <v>491</v>
      </c>
      <c r="BK220" s="95">
        <f t="shared" si="233"/>
        <v>494</v>
      </c>
      <c r="BL220" s="95">
        <f t="shared" si="234"/>
        <v>512</v>
      </c>
      <c r="BM220" s="95">
        <f t="shared" si="235"/>
        <v>531</v>
      </c>
      <c r="BN220" s="95">
        <f t="shared" si="236"/>
        <v>549</v>
      </c>
      <c r="BO220" s="95">
        <f t="shared" si="237"/>
        <v>567</v>
      </c>
      <c r="BP220" s="95">
        <f t="shared" si="238"/>
        <v>586</v>
      </c>
      <c r="BQ220" s="95">
        <f t="shared" si="239"/>
        <v>604</v>
      </c>
    </row>
    <row r="222" spans="2:69" ht="15.75" hidden="1" outlineLevel="1">
      <c r="B222" s="91" t="s">
        <v>68</v>
      </c>
      <c r="C222" s="92"/>
      <c r="D222" s="92"/>
      <c r="E222" s="92"/>
      <c r="F222" s="92"/>
      <c r="G222" s="92"/>
      <c r="H222" s="92"/>
      <c r="I222" s="91"/>
      <c r="J222" s="91"/>
      <c r="K222" s="91"/>
      <c r="L222" s="91"/>
    </row>
    <row r="223" spans="2:69" hidden="1" outlineLevel="1"/>
    <row r="224" spans="2:69" ht="15" hidden="1" outlineLevel="1">
      <c r="B224" t="s">
        <v>0</v>
      </c>
      <c r="C224" s="93">
        <v>400</v>
      </c>
      <c r="D224" s="93">
        <v>500</v>
      </c>
      <c r="E224" s="93">
        <v>600</v>
      </c>
      <c r="F224" s="93">
        <v>700</v>
      </c>
      <c r="G224" s="93">
        <v>800</v>
      </c>
      <c r="H224" s="93">
        <v>900</v>
      </c>
      <c r="I224" s="93">
        <v>1000</v>
      </c>
      <c r="J224" s="93">
        <v>1100</v>
      </c>
      <c r="K224" s="93">
        <v>1200</v>
      </c>
      <c r="L224" s="93">
        <v>1300</v>
      </c>
      <c r="M224" s="93">
        <v>1400</v>
      </c>
      <c r="N224" s="93">
        <v>1500</v>
      </c>
      <c r="O224" s="93">
        <v>1600</v>
      </c>
      <c r="P224" s="93">
        <v>1700</v>
      </c>
      <c r="Q224" s="93">
        <v>1800</v>
      </c>
      <c r="R224" s="93">
        <v>1900</v>
      </c>
      <c r="S224" s="93">
        <v>2000</v>
      </c>
      <c r="T224" s="93">
        <v>2100</v>
      </c>
      <c r="U224" s="93">
        <v>2200</v>
      </c>
      <c r="V224" s="93">
        <v>2300</v>
      </c>
      <c r="W224" s="93">
        <v>2400</v>
      </c>
      <c r="X224" s="93">
        <v>2500</v>
      </c>
      <c r="Y224" s="93">
        <v>2600</v>
      </c>
      <c r="Z224" s="93">
        <v>2700</v>
      </c>
      <c r="AA224" s="93">
        <v>2800</v>
      </c>
      <c r="AB224" s="93">
        <v>2900</v>
      </c>
      <c r="AC224" s="93">
        <v>3000</v>
      </c>
      <c r="AD224" s="93">
        <v>3100</v>
      </c>
      <c r="AE224" s="93">
        <v>3200</v>
      </c>
      <c r="AF224" s="93">
        <v>3300</v>
      </c>
      <c r="AG224" s="93">
        <v>3400</v>
      </c>
      <c r="AH224" s="93">
        <v>3500</v>
      </c>
      <c r="AI224" s="93">
        <v>3600</v>
      </c>
      <c r="AJ224" s="93">
        <v>3700</v>
      </c>
    </row>
    <row r="225" spans="2:36" ht="15" hidden="1" outlineLevel="1">
      <c r="B225" s="93">
        <v>400</v>
      </c>
      <c r="C225" s="95">
        <v>189</v>
      </c>
      <c r="D225" s="95">
        <v>170</v>
      </c>
      <c r="E225" s="95">
        <v>157</v>
      </c>
      <c r="F225" s="95">
        <v>148</v>
      </c>
      <c r="G225" s="95">
        <v>142</v>
      </c>
      <c r="H225" s="95">
        <v>136</v>
      </c>
      <c r="I225" s="95">
        <v>132</v>
      </c>
      <c r="J225" s="95">
        <v>129</v>
      </c>
      <c r="K225" s="95">
        <v>127</v>
      </c>
      <c r="L225" s="95">
        <v>125</v>
      </c>
      <c r="M225" s="95">
        <v>123</v>
      </c>
      <c r="N225" s="95">
        <v>121</v>
      </c>
      <c r="O225" s="95">
        <v>121</v>
      </c>
      <c r="P225" s="95">
        <v>119</v>
      </c>
      <c r="Q225" s="95">
        <v>118</v>
      </c>
      <c r="R225" s="95">
        <v>117</v>
      </c>
      <c r="S225" s="95">
        <v>115</v>
      </c>
      <c r="T225" s="95">
        <v>116</v>
      </c>
      <c r="U225" s="95">
        <v>115</v>
      </c>
      <c r="V225" s="95">
        <v>114</v>
      </c>
      <c r="W225" s="95">
        <v>113</v>
      </c>
      <c r="X225" s="95">
        <v>113</v>
      </c>
      <c r="Y225" s="95">
        <v>112</v>
      </c>
      <c r="Z225" s="95">
        <v>112</v>
      </c>
      <c r="AA225" s="95">
        <v>111</v>
      </c>
      <c r="AB225" s="95">
        <v>111</v>
      </c>
      <c r="AC225" s="95">
        <v>111</v>
      </c>
      <c r="AD225" s="95">
        <v>110</v>
      </c>
      <c r="AE225" s="95">
        <v>110</v>
      </c>
      <c r="AF225" s="95">
        <v>109</v>
      </c>
      <c r="AG225" s="95">
        <v>110</v>
      </c>
      <c r="AH225" s="95">
        <v>109</v>
      </c>
      <c r="AI225" s="95">
        <v>109</v>
      </c>
      <c r="AJ225" s="95">
        <v>108</v>
      </c>
    </row>
    <row r="226" spans="2:36" ht="15" hidden="1" outlineLevel="1">
      <c r="B226" s="93">
        <v>500</v>
      </c>
      <c r="C226" s="95">
        <v>164</v>
      </c>
      <c r="D226" s="95">
        <v>148</v>
      </c>
      <c r="E226" s="95">
        <v>137</v>
      </c>
      <c r="F226" s="95">
        <v>129</v>
      </c>
      <c r="G226" s="95">
        <v>124</v>
      </c>
      <c r="H226" s="95">
        <v>119</v>
      </c>
      <c r="I226" s="95">
        <v>116</v>
      </c>
      <c r="J226" s="95">
        <v>113</v>
      </c>
      <c r="K226" s="95">
        <v>111</v>
      </c>
      <c r="L226" s="95">
        <v>109</v>
      </c>
      <c r="M226" s="95">
        <v>107</v>
      </c>
      <c r="N226" s="95">
        <v>106</v>
      </c>
      <c r="O226" s="95">
        <v>105</v>
      </c>
      <c r="P226" s="95">
        <v>104</v>
      </c>
      <c r="Q226" s="95">
        <v>103</v>
      </c>
      <c r="R226" s="95">
        <v>102</v>
      </c>
      <c r="S226" s="95">
        <v>101</v>
      </c>
      <c r="T226" s="95">
        <v>101</v>
      </c>
      <c r="U226" s="95">
        <v>100</v>
      </c>
      <c r="V226" s="95">
        <v>99</v>
      </c>
      <c r="W226" s="95">
        <v>99</v>
      </c>
      <c r="X226" s="95">
        <v>99</v>
      </c>
      <c r="Y226" s="95">
        <v>98</v>
      </c>
      <c r="Z226" s="95">
        <v>98</v>
      </c>
      <c r="AA226" s="95">
        <v>97</v>
      </c>
      <c r="AB226" s="95">
        <v>97</v>
      </c>
      <c r="AC226" s="95">
        <v>97</v>
      </c>
      <c r="AD226" s="95">
        <v>96</v>
      </c>
      <c r="AE226" s="95">
        <v>96</v>
      </c>
      <c r="AF226" s="95">
        <v>95</v>
      </c>
      <c r="AG226" s="95">
        <v>96</v>
      </c>
      <c r="AH226" s="95">
        <v>95</v>
      </c>
      <c r="AI226" s="95">
        <v>95</v>
      </c>
      <c r="AJ226" s="95">
        <v>95</v>
      </c>
    </row>
    <row r="227" spans="2:36" ht="15" hidden="1" outlineLevel="1">
      <c r="B227" s="93">
        <v>600</v>
      </c>
      <c r="C227" s="95">
        <v>145</v>
      </c>
      <c r="D227" s="95">
        <v>130</v>
      </c>
      <c r="E227" s="95">
        <v>121</v>
      </c>
      <c r="F227" s="95">
        <v>114</v>
      </c>
      <c r="G227" s="95">
        <v>109</v>
      </c>
      <c r="H227" s="95">
        <v>105</v>
      </c>
      <c r="I227" s="95">
        <v>101</v>
      </c>
      <c r="J227" s="95">
        <v>99</v>
      </c>
      <c r="K227" s="95">
        <v>97</v>
      </c>
      <c r="L227" s="95">
        <v>95</v>
      </c>
      <c r="M227" s="95">
        <v>94</v>
      </c>
      <c r="N227" s="95">
        <v>92</v>
      </c>
      <c r="O227" s="95">
        <v>92</v>
      </c>
      <c r="P227" s="95">
        <v>91</v>
      </c>
      <c r="Q227" s="95">
        <v>90</v>
      </c>
      <c r="R227" s="95">
        <v>89</v>
      </c>
      <c r="S227" s="95">
        <v>88</v>
      </c>
      <c r="T227" s="95">
        <v>88</v>
      </c>
      <c r="U227" s="95">
        <v>87</v>
      </c>
      <c r="V227" s="95">
        <v>87</v>
      </c>
      <c r="W227" s="95">
        <v>86</v>
      </c>
      <c r="X227" s="95">
        <v>86</v>
      </c>
      <c r="Y227" s="95">
        <v>86</v>
      </c>
      <c r="Z227" s="95">
        <v>85</v>
      </c>
      <c r="AA227" s="95">
        <v>85</v>
      </c>
      <c r="AB227" s="95">
        <v>84</v>
      </c>
      <c r="AC227" s="95">
        <v>84</v>
      </c>
      <c r="AD227" s="95">
        <v>84</v>
      </c>
      <c r="AE227" s="95">
        <v>84</v>
      </c>
      <c r="AF227" s="95">
        <v>83</v>
      </c>
      <c r="AG227" s="95">
        <v>83</v>
      </c>
      <c r="AH227" s="95">
        <v>83</v>
      </c>
      <c r="AI227" s="95">
        <v>83</v>
      </c>
      <c r="AJ227" s="95">
        <v>82</v>
      </c>
    </row>
    <row r="228" spans="2:36" ht="15" hidden="1" outlineLevel="1">
      <c r="B228" s="93">
        <v>700</v>
      </c>
      <c r="C228" s="95">
        <v>134</v>
      </c>
      <c r="D228" s="95">
        <v>120</v>
      </c>
      <c r="E228" s="95">
        <v>112</v>
      </c>
      <c r="F228" s="95">
        <v>105</v>
      </c>
      <c r="G228" s="95">
        <v>100</v>
      </c>
      <c r="H228" s="95">
        <v>97</v>
      </c>
      <c r="I228" s="95">
        <v>94</v>
      </c>
      <c r="J228" s="95">
        <v>91</v>
      </c>
      <c r="K228" s="95">
        <v>90</v>
      </c>
      <c r="L228" s="95">
        <v>88</v>
      </c>
      <c r="M228" s="95">
        <v>87</v>
      </c>
      <c r="N228" s="95">
        <v>86</v>
      </c>
      <c r="O228" s="95">
        <v>85</v>
      </c>
      <c r="P228" s="95">
        <v>84</v>
      </c>
      <c r="Q228" s="95">
        <v>83</v>
      </c>
      <c r="R228" s="95">
        <v>82</v>
      </c>
      <c r="S228" s="95">
        <v>82</v>
      </c>
      <c r="T228" s="95">
        <v>81</v>
      </c>
      <c r="U228" s="95">
        <v>81</v>
      </c>
      <c r="V228" s="95">
        <v>80</v>
      </c>
      <c r="W228" s="95">
        <v>80</v>
      </c>
      <c r="X228" s="95">
        <v>80</v>
      </c>
      <c r="Y228" s="95">
        <v>79</v>
      </c>
      <c r="Z228" s="95">
        <v>79</v>
      </c>
      <c r="AA228" s="95">
        <v>78</v>
      </c>
      <c r="AB228" s="95">
        <v>78</v>
      </c>
      <c r="AC228" s="95">
        <v>78</v>
      </c>
      <c r="AD228" s="95">
        <v>78</v>
      </c>
      <c r="AE228" s="95">
        <v>77</v>
      </c>
      <c r="AF228" s="95">
        <v>77</v>
      </c>
      <c r="AG228" s="95">
        <v>77</v>
      </c>
      <c r="AH228" s="95">
        <v>77</v>
      </c>
      <c r="AI228" s="95">
        <v>77</v>
      </c>
      <c r="AJ228" s="95">
        <v>76</v>
      </c>
    </row>
    <row r="229" spans="2:36" ht="15" hidden="1" outlineLevel="1">
      <c r="B229" s="93">
        <v>800</v>
      </c>
      <c r="C229" s="95">
        <v>125</v>
      </c>
      <c r="D229" s="95">
        <v>113</v>
      </c>
      <c r="E229" s="95">
        <v>105</v>
      </c>
      <c r="F229" s="95">
        <v>99</v>
      </c>
      <c r="G229" s="95">
        <v>94</v>
      </c>
      <c r="H229" s="95">
        <v>91</v>
      </c>
      <c r="I229" s="95">
        <v>88</v>
      </c>
      <c r="J229" s="95">
        <v>86</v>
      </c>
      <c r="K229" s="95">
        <v>85</v>
      </c>
      <c r="L229" s="95">
        <v>83</v>
      </c>
      <c r="M229" s="95">
        <v>82</v>
      </c>
      <c r="N229" s="95">
        <v>80</v>
      </c>
      <c r="O229" s="95">
        <v>80</v>
      </c>
      <c r="P229" s="95">
        <v>79</v>
      </c>
      <c r="Q229" s="95">
        <v>78</v>
      </c>
      <c r="R229" s="95">
        <v>77</v>
      </c>
      <c r="S229" s="95">
        <v>77</v>
      </c>
      <c r="T229" s="95">
        <v>77</v>
      </c>
      <c r="U229" s="95">
        <v>76</v>
      </c>
      <c r="V229" s="95">
        <v>75</v>
      </c>
      <c r="W229" s="95">
        <v>75</v>
      </c>
      <c r="X229" s="95">
        <v>75</v>
      </c>
      <c r="Y229" s="95">
        <v>74</v>
      </c>
      <c r="Z229" s="95">
        <v>74</v>
      </c>
      <c r="AA229" s="95">
        <v>74</v>
      </c>
      <c r="AB229" s="95">
        <v>73</v>
      </c>
      <c r="AC229" s="95">
        <v>73</v>
      </c>
      <c r="AD229" s="95">
        <v>73</v>
      </c>
      <c r="AE229" s="95">
        <v>73</v>
      </c>
      <c r="AF229" s="95">
        <v>72</v>
      </c>
      <c r="AG229" s="95">
        <v>72</v>
      </c>
      <c r="AH229" s="95">
        <v>72</v>
      </c>
      <c r="AI229" s="95">
        <v>72</v>
      </c>
      <c r="AJ229" s="95">
        <v>72</v>
      </c>
    </row>
    <row r="230" spans="2:36" ht="15" hidden="1" outlineLevel="1">
      <c r="B230" s="93">
        <v>900</v>
      </c>
      <c r="C230" s="95">
        <v>119</v>
      </c>
      <c r="D230" s="95">
        <v>107</v>
      </c>
      <c r="E230" s="95">
        <v>99</v>
      </c>
      <c r="F230" s="95">
        <v>94</v>
      </c>
      <c r="G230" s="95">
        <v>90</v>
      </c>
      <c r="H230" s="95">
        <v>86</v>
      </c>
      <c r="I230" s="95">
        <v>84</v>
      </c>
      <c r="J230" s="95">
        <v>82</v>
      </c>
      <c r="K230" s="95">
        <v>80</v>
      </c>
      <c r="L230" s="95">
        <v>79</v>
      </c>
      <c r="M230" s="95">
        <v>78</v>
      </c>
      <c r="N230" s="95">
        <v>76</v>
      </c>
      <c r="O230" s="95">
        <v>76</v>
      </c>
      <c r="P230" s="95">
        <v>75</v>
      </c>
      <c r="Q230" s="95">
        <v>74</v>
      </c>
      <c r="R230" s="95">
        <v>74</v>
      </c>
      <c r="S230" s="95">
        <v>73</v>
      </c>
      <c r="T230" s="95">
        <v>73</v>
      </c>
      <c r="U230" s="95">
        <v>72</v>
      </c>
      <c r="V230" s="95">
        <v>72</v>
      </c>
      <c r="W230" s="95">
        <v>71</v>
      </c>
      <c r="X230" s="95">
        <v>71</v>
      </c>
      <c r="Y230" s="95">
        <v>71</v>
      </c>
      <c r="Z230" s="95">
        <v>70</v>
      </c>
      <c r="AA230" s="95">
        <v>70</v>
      </c>
      <c r="AB230" s="95">
        <v>70</v>
      </c>
      <c r="AC230" s="95">
        <v>70</v>
      </c>
      <c r="AD230" s="95">
        <v>69</v>
      </c>
      <c r="AE230" s="95">
        <v>69</v>
      </c>
      <c r="AF230" s="95">
        <v>69</v>
      </c>
      <c r="AG230" s="95">
        <v>69</v>
      </c>
      <c r="AH230" s="95">
        <v>69</v>
      </c>
      <c r="AI230" s="95">
        <v>68</v>
      </c>
      <c r="AJ230" s="95">
        <v>68</v>
      </c>
    </row>
    <row r="231" spans="2:36" ht="15" hidden="1" outlineLevel="1">
      <c r="B231" s="93">
        <v>1000</v>
      </c>
      <c r="C231" s="95">
        <v>114</v>
      </c>
      <c r="D231" s="95">
        <v>102</v>
      </c>
      <c r="E231" s="95">
        <v>95</v>
      </c>
      <c r="F231" s="95">
        <v>90</v>
      </c>
      <c r="G231" s="95">
        <v>86</v>
      </c>
      <c r="H231" s="95">
        <v>83</v>
      </c>
      <c r="I231" s="95">
        <v>80</v>
      </c>
      <c r="J231" s="95">
        <v>78</v>
      </c>
      <c r="K231" s="95">
        <v>77</v>
      </c>
      <c r="L231" s="95">
        <v>76</v>
      </c>
      <c r="M231" s="95">
        <v>74</v>
      </c>
      <c r="N231" s="95">
        <v>73</v>
      </c>
      <c r="O231" s="95">
        <v>73</v>
      </c>
      <c r="P231" s="95">
        <v>72</v>
      </c>
      <c r="Q231" s="95">
        <v>71</v>
      </c>
      <c r="R231" s="95">
        <v>70</v>
      </c>
      <c r="S231" s="95">
        <v>70</v>
      </c>
      <c r="T231" s="95">
        <v>70</v>
      </c>
      <c r="U231" s="95">
        <v>69</v>
      </c>
      <c r="V231" s="95">
        <v>69</v>
      </c>
      <c r="W231" s="95">
        <v>68</v>
      </c>
      <c r="X231" s="95">
        <v>68</v>
      </c>
      <c r="Y231" s="95">
        <v>68</v>
      </c>
      <c r="Z231" s="95">
        <v>67</v>
      </c>
      <c r="AA231" s="95">
        <v>67</v>
      </c>
      <c r="AB231" s="95">
        <v>67</v>
      </c>
      <c r="AC231" s="95">
        <v>67</v>
      </c>
      <c r="AD231" s="95">
        <v>66</v>
      </c>
      <c r="AE231" s="95">
        <v>66</v>
      </c>
      <c r="AF231" s="95">
        <v>66</v>
      </c>
      <c r="AG231" s="95">
        <v>66</v>
      </c>
      <c r="AH231" s="95">
        <v>66</v>
      </c>
      <c r="AI231" s="95">
        <v>66</v>
      </c>
      <c r="AJ231" s="95">
        <v>65</v>
      </c>
    </row>
    <row r="232" spans="2:36" ht="15" hidden="1" outlineLevel="1">
      <c r="B232" s="93">
        <v>1100</v>
      </c>
      <c r="C232" s="95">
        <v>109</v>
      </c>
      <c r="D232" s="95">
        <v>99</v>
      </c>
      <c r="E232" s="95">
        <v>92</v>
      </c>
      <c r="F232" s="95">
        <v>86</v>
      </c>
      <c r="G232" s="95">
        <v>83</v>
      </c>
      <c r="H232" s="95">
        <v>80</v>
      </c>
      <c r="I232" s="95">
        <v>77</v>
      </c>
      <c r="J232" s="95">
        <v>75</v>
      </c>
      <c r="K232" s="95">
        <v>74</v>
      </c>
      <c r="L232" s="95">
        <v>73</v>
      </c>
      <c r="M232" s="95">
        <v>72</v>
      </c>
      <c r="N232" s="95">
        <v>71</v>
      </c>
      <c r="O232" s="95">
        <v>70</v>
      </c>
      <c r="P232" s="95">
        <v>69</v>
      </c>
      <c r="Q232" s="95">
        <v>69</v>
      </c>
      <c r="R232" s="95">
        <v>68</v>
      </c>
      <c r="S232" s="95">
        <v>67</v>
      </c>
      <c r="T232" s="95">
        <v>67</v>
      </c>
      <c r="U232" s="95">
        <v>67</v>
      </c>
      <c r="V232" s="95">
        <v>66</v>
      </c>
      <c r="W232" s="95">
        <v>66</v>
      </c>
      <c r="X232" s="95">
        <v>66</v>
      </c>
      <c r="Y232" s="95">
        <v>65</v>
      </c>
      <c r="Z232" s="95">
        <v>65</v>
      </c>
      <c r="AA232" s="95">
        <v>65</v>
      </c>
      <c r="AB232" s="95">
        <v>64</v>
      </c>
      <c r="AC232" s="95">
        <v>64</v>
      </c>
      <c r="AD232" s="95">
        <v>64</v>
      </c>
      <c r="AE232" s="95">
        <v>64</v>
      </c>
      <c r="AF232" s="95">
        <v>64</v>
      </c>
      <c r="AG232" s="95">
        <v>64</v>
      </c>
      <c r="AH232" s="95">
        <v>63</v>
      </c>
      <c r="AI232" s="95">
        <v>63</v>
      </c>
      <c r="AJ232" s="95">
        <v>63</v>
      </c>
    </row>
    <row r="233" spans="2:36" ht="15" hidden="1" outlineLevel="1">
      <c r="B233" s="93">
        <v>1200</v>
      </c>
      <c r="C233" s="95">
        <v>105</v>
      </c>
      <c r="D233" s="95">
        <v>94</v>
      </c>
      <c r="E233" s="95">
        <v>87</v>
      </c>
      <c r="F233" s="95">
        <v>82</v>
      </c>
      <c r="G233" s="95">
        <v>79</v>
      </c>
      <c r="H233" s="95">
        <v>76</v>
      </c>
      <c r="I233" s="95">
        <v>74</v>
      </c>
      <c r="J233" s="95">
        <v>72</v>
      </c>
      <c r="K233" s="95">
        <v>71</v>
      </c>
      <c r="L233" s="95">
        <v>69</v>
      </c>
      <c r="M233" s="95">
        <v>68</v>
      </c>
      <c r="N233" s="95">
        <v>67</v>
      </c>
      <c r="O233" s="95">
        <v>67</v>
      </c>
      <c r="P233" s="95">
        <v>66</v>
      </c>
      <c r="Q233" s="95">
        <v>65</v>
      </c>
      <c r="R233" s="95">
        <v>64</v>
      </c>
      <c r="S233" s="95">
        <v>64</v>
      </c>
      <c r="T233" s="95">
        <v>64</v>
      </c>
      <c r="U233" s="95">
        <v>63</v>
      </c>
      <c r="V233" s="95">
        <v>63</v>
      </c>
      <c r="W233" s="95">
        <v>62</v>
      </c>
      <c r="X233" s="95">
        <v>62</v>
      </c>
      <c r="Y233" s="95">
        <v>62</v>
      </c>
      <c r="Z233" s="95">
        <v>62</v>
      </c>
      <c r="AA233" s="95">
        <v>61</v>
      </c>
      <c r="AB233" s="95">
        <v>61</v>
      </c>
      <c r="AC233" s="95">
        <v>61</v>
      </c>
      <c r="AD233" s="95">
        <v>61</v>
      </c>
      <c r="AE233" s="95">
        <v>60</v>
      </c>
      <c r="AF233" s="95">
        <v>60</v>
      </c>
      <c r="AG233" s="95">
        <v>60</v>
      </c>
      <c r="AH233" s="95">
        <v>60</v>
      </c>
      <c r="AI233" s="95">
        <v>60</v>
      </c>
      <c r="AJ233" s="95">
        <v>60</v>
      </c>
    </row>
    <row r="234" spans="2:36" ht="15" hidden="1" outlineLevel="1">
      <c r="B234" s="93">
        <v>1300</v>
      </c>
      <c r="C234" s="95">
        <v>102</v>
      </c>
      <c r="D234" s="95">
        <v>92</v>
      </c>
      <c r="E234" s="95">
        <v>85</v>
      </c>
      <c r="F234" s="95">
        <v>80</v>
      </c>
      <c r="G234" s="95">
        <v>77</v>
      </c>
      <c r="H234" s="95">
        <v>74</v>
      </c>
      <c r="I234" s="95">
        <v>72</v>
      </c>
      <c r="J234" s="95">
        <v>70</v>
      </c>
      <c r="K234" s="95">
        <v>69</v>
      </c>
      <c r="L234" s="95">
        <v>67</v>
      </c>
      <c r="M234" s="95">
        <v>66</v>
      </c>
      <c r="N234" s="95">
        <v>65</v>
      </c>
      <c r="O234" s="95">
        <v>65</v>
      </c>
      <c r="P234" s="95">
        <v>64</v>
      </c>
      <c r="Q234" s="95">
        <v>63</v>
      </c>
      <c r="R234" s="95">
        <v>63</v>
      </c>
      <c r="S234" s="95">
        <v>62</v>
      </c>
      <c r="T234" s="95">
        <v>62</v>
      </c>
      <c r="U234" s="95">
        <v>62</v>
      </c>
      <c r="V234" s="95">
        <v>61</v>
      </c>
      <c r="W234" s="95">
        <v>61</v>
      </c>
      <c r="X234" s="95">
        <v>61</v>
      </c>
      <c r="Y234" s="95">
        <v>60</v>
      </c>
      <c r="Z234" s="95">
        <v>60</v>
      </c>
      <c r="AA234" s="95">
        <v>60</v>
      </c>
      <c r="AB234" s="95">
        <v>59</v>
      </c>
      <c r="AC234" s="95">
        <v>59</v>
      </c>
      <c r="AD234" s="95">
        <v>59</v>
      </c>
      <c r="AE234" s="95">
        <v>59</v>
      </c>
      <c r="AF234" s="95">
        <v>59</v>
      </c>
      <c r="AG234" s="95">
        <v>59</v>
      </c>
      <c r="AH234" s="95">
        <v>58</v>
      </c>
      <c r="AI234" s="95">
        <v>58</v>
      </c>
      <c r="AJ234" s="95">
        <v>58</v>
      </c>
    </row>
    <row r="235" spans="2:36" ht="15" hidden="1" outlineLevel="1">
      <c r="B235" s="93">
        <v>1400</v>
      </c>
      <c r="C235" s="95">
        <v>99</v>
      </c>
      <c r="D235" s="95">
        <v>90</v>
      </c>
      <c r="E235" s="95">
        <v>83</v>
      </c>
      <c r="F235" s="95">
        <v>78</v>
      </c>
      <c r="G235" s="95">
        <v>75</v>
      </c>
      <c r="H235" s="95">
        <v>72</v>
      </c>
      <c r="I235" s="95">
        <v>70</v>
      </c>
      <c r="J235" s="95">
        <v>68</v>
      </c>
      <c r="K235" s="95">
        <v>67</v>
      </c>
      <c r="L235" s="95">
        <v>66</v>
      </c>
      <c r="M235" s="95">
        <v>65</v>
      </c>
      <c r="N235" s="95">
        <v>64</v>
      </c>
      <c r="O235" s="95">
        <v>63</v>
      </c>
      <c r="P235" s="95">
        <v>63</v>
      </c>
      <c r="Q235" s="95">
        <v>62</v>
      </c>
      <c r="R235" s="95">
        <v>61</v>
      </c>
      <c r="S235" s="95">
        <v>61</v>
      </c>
      <c r="T235" s="95">
        <v>61</v>
      </c>
      <c r="U235" s="95">
        <v>60</v>
      </c>
      <c r="V235" s="95">
        <v>60</v>
      </c>
      <c r="W235" s="95">
        <v>59</v>
      </c>
      <c r="X235" s="95">
        <v>59</v>
      </c>
      <c r="Y235" s="95">
        <v>59</v>
      </c>
      <c r="Z235" s="95">
        <v>59</v>
      </c>
      <c r="AA235" s="95">
        <v>58</v>
      </c>
      <c r="AB235" s="95">
        <v>58</v>
      </c>
      <c r="AC235" s="95">
        <v>58</v>
      </c>
      <c r="AD235" s="95">
        <v>58</v>
      </c>
      <c r="AE235" s="95">
        <v>57</v>
      </c>
      <c r="AF235" s="95">
        <v>57</v>
      </c>
      <c r="AG235" s="95">
        <v>57</v>
      </c>
      <c r="AH235" s="95">
        <v>57</v>
      </c>
      <c r="AI235" s="95">
        <v>57</v>
      </c>
      <c r="AJ235" s="95">
        <v>57</v>
      </c>
    </row>
    <row r="236" spans="2:36" ht="15" hidden="1" outlineLevel="1">
      <c r="B236" s="93">
        <v>1500</v>
      </c>
      <c r="C236" s="95">
        <v>97</v>
      </c>
      <c r="D236" s="95">
        <v>88</v>
      </c>
      <c r="E236" s="95">
        <v>81</v>
      </c>
      <c r="F236" s="95">
        <v>77</v>
      </c>
      <c r="G236" s="95">
        <v>73</v>
      </c>
      <c r="H236" s="95">
        <v>71</v>
      </c>
      <c r="I236" s="95">
        <v>69</v>
      </c>
      <c r="J236" s="95">
        <v>67</v>
      </c>
      <c r="K236" s="95">
        <v>66</v>
      </c>
      <c r="L236" s="95">
        <v>64</v>
      </c>
      <c r="M236" s="95">
        <v>63</v>
      </c>
      <c r="N236" s="95">
        <v>62</v>
      </c>
      <c r="O236" s="95">
        <v>62</v>
      </c>
      <c r="P236" s="95">
        <v>61</v>
      </c>
      <c r="Q236" s="95">
        <v>61</v>
      </c>
      <c r="R236" s="95">
        <v>60</v>
      </c>
      <c r="S236" s="95">
        <v>60</v>
      </c>
      <c r="T236" s="95">
        <v>59</v>
      </c>
      <c r="U236" s="95">
        <v>59</v>
      </c>
      <c r="V236" s="95">
        <v>58</v>
      </c>
      <c r="W236" s="95">
        <v>58</v>
      </c>
      <c r="X236" s="95">
        <v>58</v>
      </c>
      <c r="Y236" s="95">
        <v>58</v>
      </c>
      <c r="Z236" s="95">
        <v>57</v>
      </c>
      <c r="AA236" s="95">
        <v>57</v>
      </c>
      <c r="AB236" s="95">
        <v>57</v>
      </c>
      <c r="AC236" s="95">
        <v>57</v>
      </c>
      <c r="AD236" s="95">
        <v>57</v>
      </c>
      <c r="AE236" s="95">
        <v>56</v>
      </c>
      <c r="AF236" s="95">
        <v>56</v>
      </c>
      <c r="AG236" s="95">
        <v>56</v>
      </c>
      <c r="AH236" s="95">
        <v>56</v>
      </c>
      <c r="AI236" s="95">
        <v>56</v>
      </c>
      <c r="AJ236" s="95">
        <v>56</v>
      </c>
    </row>
    <row r="237" spans="2:36" ht="15" hidden="1" outlineLevel="1">
      <c r="B237" s="93">
        <v>1600</v>
      </c>
      <c r="C237" s="95">
        <v>98</v>
      </c>
      <c r="D237" s="95">
        <v>88</v>
      </c>
      <c r="E237" s="95">
        <v>82</v>
      </c>
      <c r="F237" s="95">
        <v>77</v>
      </c>
      <c r="G237" s="95">
        <v>74</v>
      </c>
      <c r="H237" s="95">
        <v>71</v>
      </c>
      <c r="I237" s="95">
        <v>69</v>
      </c>
      <c r="J237" s="95">
        <v>67</v>
      </c>
      <c r="K237" s="95">
        <v>66</v>
      </c>
      <c r="L237" s="95">
        <v>65</v>
      </c>
      <c r="M237" s="95">
        <v>64</v>
      </c>
      <c r="N237" s="95">
        <v>63</v>
      </c>
      <c r="O237" s="95">
        <v>62</v>
      </c>
      <c r="P237" s="95">
        <v>61</v>
      </c>
      <c r="Q237" s="95">
        <v>61</v>
      </c>
      <c r="R237" s="95">
        <v>60</v>
      </c>
      <c r="S237" s="95">
        <v>60</v>
      </c>
      <c r="T237" s="95">
        <v>59</v>
      </c>
      <c r="U237" s="95">
        <v>59</v>
      </c>
      <c r="V237" s="95">
        <v>58</v>
      </c>
      <c r="W237" s="95">
        <v>58</v>
      </c>
      <c r="X237" s="95">
        <v>58</v>
      </c>
      <c r="Y237" s="95">
        <v>58</v>
      </c>
      <c r="Z237" s="95">
        <v>57</v>
      </c>
      <c r="AA237" s="95">
        <v>57</v>
      </c>
      <c r="AB237" s="95">
        <v>57</v>
      </c>
      <c r="AC237" s="95">
        <v>57</v>
      </c>
      <c r="AD237" s="95">
        <v>56</v>
      </c>
      <c r="AE237" s="95">
        <v>56</v>
      </c>
      <c r="AF237" s="95">
        <v>56</v>
      </c>
      <c r="AG237" s="95">
        <v>56</v>
      </c>
      <c r="AH237" s="95">
        <v>56</v>
      </c>
      <c r="AI237" s="95">
        <v>56</v>
      </c>
      <c r="AJ237" s="95">
        <v>56</v>
      </c>
    </row>
    <row r="238" spans="2:36" ht="15" hidden="1" outlineLevel="1">
      <c r="B238" s="93">
        <v>1700</v>
      </c>
      <c r="C238" s="95">
        <v>95</v>
      </c>
      <c r="D238" s="95">
        <v>85</v>
      </c>
      <c r="E238" s="95">
        <v>79</v>
      </c>
      <c r="F238" s="95">
        <v>75</v>
      </c>
      <c r="G238" s="95">
        <v>71</v>
      </c>
      <c r="H238" s="95">
        <v>69</v>
      </c>
      <c r="I238" s="95">
        <v>67</v>
      </c>
      <c r="J238" s="95">
        <v>65</v>
      </c>
      <c r="K238" s="95">
        <v>64</v>
      </c>
      <c r="L238" s="95">
        <v>62</v>
      </c>
      <c r="M238" s="95">
        <v>61</v>
      </c>
      <c r="N238" s="95">
        <v>60</v>
      </c>
      <c r="O238" s="95">
        <v>60</v>
      </c>
      <c r="P238" s="95">
        <v>59</v>
      </c>
      <c r="Q238" s="95">
        <v>59</v>
      </c>
      <c r="R238" s="95">
        <v>58</v>
      </c>
      <c r="S238" s="95">
        <v>57</v>
      </c>
      <c r="T238" s="95">
        <v>57</v>
      </c>
      <c r="U238" s="95">
        <v>57</v>
      </c>
      <c r="V238" s="95">
        <v>56</v>
      </c>
      <c r="W238" s="95">
        <v>56</v>
      </c>
      <c r="X238" s="95">
        <v>56</v>
      </c>
      <c r="Y238" s="95">
        <v>56</v>
      </c>
      <c r="Z238" s="95">
        <v>55</v>
      </c>
      <c r="AA238" s="95">
        <v>55</v>
      </c>
      <c r="AB238" s="95">
        <v>55</v>
      </c>
      <c r="AC238" s="95">
        <v>55</v>
      </c>
      <c r="AD238" s="95">
        <v>54</v>
      </c>
      <c r="AE238" s="95">
        <v>54</v>
      </c>
      <c r="AF238" s="95">
        <v>54</v>
      </c>
      <c r="AG238" s="95">
        <v>54</v>
      </c>
      <c r="AH238" s="95">
        <v>54</v>
      </c>
      <c r="AI238" s="95">
        <v>54</v>
      </c>
      <c r="AJ238" s="95">
        <v>54</v>
      </c>
    </row>
    <row r="239" spans="2:36" ht="15" hidden="1" outlineLevel="1">
      <c r="B239" s="93">
        <v>1800</v>
      </c>
      <c r="C239" s="95">
        <v>93</v>
      </c>
      <c r="D239" s="95">
        <v>84</v>
      </c>
      <c r="E239" s="95">
        <v>78</v>
      </c>
      <c r="F239" s="95">
        <v>73</v>
      </c>
      <c r="G239" s="95">
        <v>70</v>
      </c>
      <c r="H239" s="95">
        <v>68</v>
      </c>
      <c r="I239" s="95">
        <v>66</v>
      </c>
      <c r="J239" s="95">
        <v>64</v>
      </c>
      <c r="K239" s="95">
        <v>63</v>
      </c>
      <c r="L239" s="95">
        <v>61</v>
      </c>
      <c r="M239" s="95">
        <v>60</v>
      </c>
      <c r="N239" s="95">
        <v>60</v>
      </c>
      <c r="O239" s="95">
        <v>59</v>
      </c>
      <c r="P239" s="95">
        <v>58</v>
      </c>
      <c r="Q239" s="95">
        <v>58</v>
      </c>
      <c r="R239" s="95">
        <v>57</v>
      </c>
      <c r="S239" s="95">
        <v>57</v>
      </c>
      <c r="T239" s="95">
        <v>56</v>
      </c>
      <c r="U239" s="95">
        <v>56</v>
      </c>
      <c r="V239" s="95">
        <v>56</v>
      </c>
      <c r="W239" s="95">
        <v>55</v>
      </c>
      <c r="X239" s="95">
        <v>55</v>
      </c>
      <c r="Y239" s="95">
        <v>55</v>
      </c>
      <c r="Z239" s="95">
        <v>54</v>
      </c>
      <c r="AA239" s="95">
        <v>54</v>
      </c>
      <c r="AB239" s="95">
        <v>54</v>
      </c>
      <c r="AC239" s="95">
        <v>54</v>
      </c>
      <c r="AD239" s="95">
        <v>54</v>
      </c>
      <c r="AE239" s="95">
        <v>53</v>
      </c>
      <c r="AF239" s="95">
        <v>53</v>
      </c>
      <c r="AG239" s="95">
        <v>53</v>
      </c>
      <c r="AH239" s="95">
        <v>53</v>
      </c>
      <c r="AI239" s="95">
        <v>54</v>
      </c>
      <c r="AJ239" s="95">
        <v>53</v>
      </c>
    </row>
    <row r="240" spans="2:36" ht="15" hidden="1" outlineLevel="1">
      <c r="B240" s="93">
        <v>1900</v>
      </c>
      <c r="C240" s="95">
        <v>92</v>
      </c>
      <c r="D240" s="95">
        <v>83</v>
      </c>
      <c r="E240" s="95">
        <v>77</v>
      </c>
      <c r="F240" s="95">
        <v>72</v>
      </c>
      <c r="G240" s="95">
        <v>69</v>
      </c>
      <c r="H240" s="95">
        <v>67</v>
      </c>
      <c r="I240" s="95">
        <v>65</v>
      </c>
      <c r="J240" s="95">
        <v>63</v>
      </c>
      <c r="K240" s="95">
        <v>62</v>
      </c>
      <c r="L240" s="95">
        <v>61</v>
      </c>
      <c r="M240" s="95">
        <v>60</v>
      </c>
      <c r="N240" s="95">
        <v>59</v>
      </c>
      <c r="O240" s="95">
        <v>58</v>
      </c>
      <c r="P240" s="95">
        <v>58</v>
      </c>
      <c r="Q240" s="95">
        <v>57</v>
      </c>
      <c r="R240" s="95">
        <v>56</v>
      </c>
      <c r="S240" s="95">
        <v>56</v>
      </c>
      <c r="T240" s="95">
        <v>56</v>
      </c>
      <c r="U240" s="95">
        <v>55</v>
      </c>
      <c r="V240" s="95">
        <v>55</v>
      </c>
      <c r="W240" s="95">
        <v>54</v>
      </c>
      <c r="X240" s="95">
        <v>54</v>
      </c>
      <c r="Y240" s="95">
        <v>54</v>
      </c>
      <c r="Z240" s="95">
        <v>54</v>
      </c>
      <c r="AA240" s="95">
        <v>54</v>
      </c>
      <c r="AB240" s="95">
        <v>53</v>
      </c>
      <c r="AC240" s="95">
        <v>53</v>
      </c>
      <c r="AD240" s="95">
        <v>53</v>
      </c>
      <c r="AE240" s="95">
        <v>53</v>
      </c>
      <c r="AF240" s="95">
        <v>53</v>
      </c>
      <c r="AG240" s="95">
        <v>53</v>
      </c>
      <c r="AH240" s="95">
        <v>53</v>
      </c>
      <c r="AI240" s="95">
        <v>53</v>
      </c>
      <c r="AJ240" s="95">
        <v>53</v>
      </c>
    </row>
    <row r="241" spans="2:64" ht="15" hidden="1" outlineLevel="1">
      <c r="B241" s="93">
        <v>2000</v>
      </c>
      <c r="C241" s="95">
        <v>97</v>
      </c>
      <c r="D241" s="95">
        <v>87</v>
      </c>
      <c r="E241" s="95">
        <v>81</v>
      </c>
      <c r="F241" s="95">
        <v>76</v>
      </c>
      <c r="G241" s="95">
        <v>73</v>
      </c>
      <c r="H241" s="95">
        <v>70</v>
      </c>
      <c r="I241" s="95">
        <v>68</v>
      </c>
      <c r="J241" s="95">
        <v>66</v>
      </c>
      <c r="K241" s="95">
        <v>65</v>
      </c>
      <c r="L241" s="95">
        <v>64</v>
      </c>
      <c r="M241" s="95">
        <v>63</v>
      </c>
      <c r="N241" s="95">
        <v>62</v>
      </c>
      <c r="O241" s="95">
        <v>62</v>
      </c>
      <c r="P241" s="95">
        <v>61</v>
      </c>
      <c r="Q241" s="95">
        <v>60</v>
      </c>
      <c r="R241" s="95">
        <v>60</v>
      </c>
      <c r="S241" s="95">
        <v>59</v>
      </c>
      <c r="T241" s="95">
        <v>59</v>
      </c>
      <c r="U241" s="95">
        <v>58</v>
      </c>
      <c r="V241" s="95">
        <v>58</v>
      </c>
      <c r="W241" s="95">
        <v>58</v>
      </c>
      <c r="X241" s="95">
        <v>57</v>
      </c>
      <c r="Y241" s="95">
        <v>57</v>
      </c>
      <c r="Z241" s="95">
        <v>57</v>
      </c>
      <c r="AA241" s="95">
        <v>57</v>
      </c>
      <c r="AB241" s="95">
        <v>56</v>
      </c>
      <c r="AC241" s="95">
        <v>56</v>
      </c>
      <c r="AD241" s="95">
        <v>56</v>
      </c>
      <c r="AE241" s="95">
        <v>56</v>
      </c>
      <c r="AF241" s="95">
        <v>56</v>
      </c>
      <c r="AG241" s="95">
        <v>56</v>
      </c>
      <c r="AH241" s="95">
        <v>56</v>
      </c>
      <c r="AI241" s="95">
        <v>56</v>
      </c>
      <c r="AJ241" s="95">
        <v>56</v>
      </c>
    </row>
    <row r="242" spans="2:64" ht="15" hidden="1" outlineLevel="1">
      <c r="B242" s="93">
        <v>2100</v>
      </c>
      <c r="C242" s="95">
        <v>96</v>
      </c>
      <c r="D242" s="95">
        <v>86</v>
      </c>
      <c r="E242" s="95">
        <v>80</v>
      </c>
      <c r="F242" s="95">
        <v>75</v>
      </c>
      <c r="G242" s="95">
        <v>72</v>
      </c>
      <c r="H242" s="95">
        <v>69</v>
      </c>
      <c r="I242" s="95">
        <v>67</v>
      </c>
      <c r="J242" s="95">
        <v>66</v>
      </c>
      <c r="K242" s="95">
        <v>64</v>
      </c>
      <c r="L242" s="95">
        <v>63</v>
      </c>
      <c r="M242" s="95">
        <v>62</v>
      </c>
      <c r="N242" s="95">
        <v>61</v>
      </c>
      <c r="O242" s="95">
        <v>61</v>
      </c>
      <c r="P242" s="95">
        <v>60</v>
      </c>
      <c r="Q242" s="95">
        <v>59</v>
      </c>
      <c r="R242" s="95">
        <v>59</v>
      </c>
      <c r="S242" s="95">
        <v>58</v>
      </c>
      <c r="T242" s="95">
        <v>58</v>
      </c>
      <c r="U242" s="95">
        <v>58</v>
      </c>
      <c r="V242" s="95">
        <v>57</v>
      </c>
      <c r="W242" s="95">
        <v>57</v>
      </c>
      <c r="X242" s="95">
        <v>57</v>
      </c>
      <c r="Y242" s="95">
        <v>56</v>
      </c>
      <c r="Z242" s="95">
        <v>56</v>
      </c>
      <c r="AA242" s="95">
        <v>56</v>
      </c>
      <c r="AB242" s="95">
        <v>56</v>
      </c>
      <c r="AC242" s="95">
        <v>55</v>
      </c>
      <c r="AD242" s="95">
        <v>55</v>
      </c>
      <c r="AE242" s="95">
        <v>55</v>
      </c>
      <c r="AF242" s="95">
        <v>55</v>
      </c>
      <c r="AG242" s="95">
        <v>55</v>
      </c>
      <c r="AH242" s="95">
        <v>55</v>
      </c>
      <c r="AI242" s="95">
        <v>55</v>
      </c>
      <c r="AJ242" s="95">
        <v>55</v>
      </c>
    </row>
    <row r="243" spans="2:64" ht="15" hidden="1" outlineLevel="1">
      <c r="B243" s="93">
        <v>2200</v>
      </c>
      <c r="C243" s="95">
        <v>94</v>
      </c>
      <c r="D243" s="95">
        <v>85</v>
      </c>
      <c r="E243" s="95">
        <v>79</v>
      </c>
      <c r="F243" s="95">
        <v>74</v>
      </c>
      <c r="G243" s="95">
        <v>71</v>
      </c>
      <c r="H243" s="95">
        <v>69</v>
      </c>
      <c r="I243" s="95">
        <v>66</v>
      </c>
      <c r="J243" s="95">
        <v>65</v>
      </c>
      <c r="K243" s="95">
        <v>64</v>
      </c>
      <c r="L243" s="95">
        <v>62</v>
      </c>
      <c r="M243" s="95">
        <v>61</v>
      </c>
      <c r="N243" s="95">
        <v>61</v>
      </c>
      <c r="O243" s="95">
        <v>60</v>
      </c>
      <c r="P243" s="95">
        <v>59</v>
      </c>
      <c r="Q243" s="95">
        <v>59</v>
      </c>
      <c r="R243" s="95">
        <v>58</v>
      </c>
      <c r="S243" s="95">
        <v>58</v>
      </c>
      <c r="T243" s="95">
        <v>57</v>
      </c>
      <c r="U243" s="95">
        <v>57</v>
      </c>
      <c r="V243" s="95">
        <v>57</v>
      </c>
      <c r="W243" s="95">
        <v>56</v>
      </c>
      <c r="X243" s="95">
        <v>56</v>
      </c>
      <c r="Y243" s="95">
        <v>56</v>
      </c>
      <c r="Z243" s="95">
        <v>55</v>
      </c>
      <c r="AA243" s="95">
        <v>55</v>
      </c>
      <c r="AB243" s="95">
        <v>55</v>
      </c>
      <c r="AC243" s="95">
        <v>55</v>
      </c>
      <c r="AD243" s="95">
        <v>55</v>
      </c>
      <c r="AE243" s="95">
        <v>54</v>
      </c>
      <c r="AF243" s="95">
        <v>55</v>
      </c>
      <c r="AG243" s="95">
        <v>55</v>
      </c>
      <c r="AH243" s="95">
        <v>55</v>
      </c>
      <c r="AI243" s="95">
        <v>54</v>
      </c>
      <c r="AJ243" s="95">
        <v>54</v>
      </c>
    </row>
    <row r="244" spans="2:64" ht="15" hidden="1" outlineLevel="1">
      <c r="B244" s="93">
        <v>2300</v>
      </c>
      <c r="C244" s="95">
        <v>93</v>
      </c>
      <c r="D244" s="95">
        <v>83</v>
      </c>
      <c r="E244" s="95">
        <v>77</v>
      </c>
      <c r="F244" s="95">
        <v>73</v>
      </c>
      <c r="G244" s="95">
        <v>70</v>
      </c>
      <c r="H244" s="95">
        <v>67</v>
      </c>
      <c r="I244" s="95">
        <v>65</v>
      </c>
      <c r="J244" s="95">
        <v>63</v>
      </c>
      <c r="K244" s="95">
        <v>62</v>
      </c>
      <c r="L244" s="95">
        <v>61</v>
      </c>
      <c r="M244" s="95">
        <v>60</v>
      </c>
      <c r="N244" s="95">
        <v>59</v>
      </c>
      <c r="O244" s="95">
        <v>59</v>
      </c>
      <c r="P244" s="95">
        <v>58</v>
      </c>
      <c r="Q244" s="95">
        <v>57</v>
      </c>
      <c r="R244" s="95">
        <v>57</v>
      </c>
      <c r="S244" s="95">
        <v>56</v>
      </c>
      <c r="T244" s="95">
        <v>56</v>
      </c>
      <c r="U244" s="95">
        <v>55</v>
      </c>
      <c r="V244" s="95">
        <v>55</v>
      </c>
      <c r="W244" s="95">
        <v>55</v>
      </c>
      <c r="X244" s="95">
        <v>55</v>
      </c>
      <c r="Y244" s="95">
        <v>54</v>
      </c>
      <c r="Z244" s="95">
        <v>54</v>
      </c>
      <c r="AA244" s="95">
        <v>54</v>
      </c>
      <c r="AB244" s="95">
        <v>53</v>
      </c>
      <c r="AC244" s="95">
        <v>53</v>
      </c>
      <c r="AD244" s="95">
        <v>53</v>
      </c>
      <c r="AE244" s="95">
        <v>53</v>
      </c>
      <c r="AF244" s="95">
        <v>53</v>
      </c>
      <c r="AG244" s="95">
        <v>53</v>
      </c>
      <c r="AH244" s="95">
        <v>53</v>
      </c>
      <c r="AI244" s="95">
        <v>53</v>
      </c>
      <c r="AJ244" s="95">
        <v>53</v>
      </c>
    </row>
    <row r="245" spans="2:64" ht="15" hidden="1" outlineLevel="1">
      <c r="B245" s="93">
        <v>2400</v>
      </c>
      <c r="C245" s="95">
        <v>91</v>
      </c>
      <c r="D245" s="95">
        <v>82</v>
      </c>
      <c r="E245" s="95">
        <v>76</v>
      </c>
      <c r="F245" s="95">
        <v>72</v>
      </c>
      <c r="G245" s="95">
        <v>69</v>
      </c>
      <c r="H245" s="95">
        <v>66</v>
      </c>
      <c r="I245" s="95">
        <v>64</v>
      </c>
      <c r="J245" s="95">
        <v>63</v>
      </c>
      <c r="K245" s="95">
        <v>62</v>
      </c>
      <c r="L245" s="95">
        <v>60</v>
      </c>
      <c r="M245" s="95">
        <v>59</v>
      </c>
      <c r="N245" s="95">
        <v>58</v>
      </c>
      <c r="O245" s="95">
        <v>58</v>
      </c>
      <c r="P245" s="95">
        <v>57</v>
      </c>
      <c r="Q245" s="95">
        <v>57</v>
      </c>
      <c r="R245" s="95">
        <v>56</v>
      </c>
      <c r="S245" s="95">
        <v>56</v>
      </c>
      <c r="T245" s="95">
        <v>55</v>
      </c>
      <c r="U245" s="95">
        <v>55</v>
      </c>
      <c r="V245" s="95">
        <v>55</v>
      </c>
      <c r="W245" s="95">
        <v>54</v>
      </c>
      <c r="X245" s="95">
        <v>54</v>
      </c>
      <c r="Y245" s="95">
        <v>54</v>
      </c>
      <c r="Z245" s="95">
        <v>53</v>
      </c>
      <c r="AA245" s="95">
        <v>53</v>
      </c>
      <c r="AB245" s="95">
        <v>53</v>
      </c>
      <c r="AC245" s="95">
        <v>53</v>
      </c>
      <c r="AD245" s="95">
        <v>53</v>
      </c>
      <c r="AE245" s="95">
        <v>53</v>
      </c>
      <c r="AF245" s="95">
        <v>53</v>
      </c>
      <c r="AG245" s="95">
        <v>53</v>
      </c>
      <c r="AH245" s="95">
        <v>53</v>
      </c>
      <c r="AI245" s="95">
        <v>52</v>
      </c>
      <c r="AJ245" s="95">
        <v>52</v>
      </c>
    </row>
    <row r="246" spans="2:64" ht="15" hidden="1" outlineLevel="1">
      <c r="B246" s="93">
        <v>2500</v>
      </c>
      <c r="C246" s="95">
        <v>91</v>
      </c>
      <c r="D246" s="95">
        <v>82</v>
      </c>
      <c r="E246" s="95">
        <v>76</v>
      </c>
      <c r="F246" s="95">
        <v>71</v>
      </c>
      <c r="G246" s="95">
        <v>68</v>
      </c>
      <c r="H246" s="95">
        <v>66</v>
      </c>
      <c r="I246" s="95">
        <v>64</v>
      </c>
      <c r="J246" s="95">
        <v>62</v>
      </c>
      <c r="K246" s="95">
        <v>61</v>
      </c>
      <c r="L246" s="95">
        <v>60</v>
      </c>
      <c r="M246" s="95">
        <v>59</v>
      </c>
      <c r="N246" s="95">
        <v>58</v>
      </c>
      <c r="O246" s="95">
        <v>57</v>
      </c>
      <c r="P246" s="95">
        <v>57</v>
      </c>
      <c r="Q246" s="95">
        <v>56</v>
      </c>
      <c r="R246" s="95">
        <v>56</v>
      </c>
      <c r="S246" s="95">
        <v>55</v>
      </c>
      <c r="T246" s="95">
        <v>55</v>
      </c>
      <c r="U246" s="95">
        <v>54</v>
      </c>
      <c r="V246" s="95">
        <v>54</v>
      </c>
      <c r="W246" s="95">
        <v>54</v>
      </c>
      <c r="X246" s="95">
        <v>54</v>
      </c>
      <c r="Y246" s="95">
        <v>53</v>
      </c>
      <c r="Z246" s="95">
        <v>53</v>
      </c>
      <c r="AA246" s="95">
        <v>53</v>
      </c>
      <c r="AB246" s="95">
        <v>52</v>
      </c>
      <c r="AC246" s="95">
        <v>52</v>
      </c>
      <c r="AD246" s="95">
        <v>52</v>
      </c>
      <c r="AE246" s="95">
        <v>53</v>
      </c>
      <c r="AF246" s="95">
        <v>52</v>
      </c>
      <c r="AG246" s="95">
        <v>52</v>
      </c>
      <c r="AH246" s="95">
        <v>52</v>
      </c>
      <c r="AI246" s="95">
        <v>52</v>
      </c>
      <c r="AJ246" s="95">
        <v>52</v>
      </c>
    </row>
    <row r="247" spans="2:64" ht="15" hidden="1" outlineLevel="1">
      <c r="B247" s="93">
        <v>2600</v>
      </c>
      <c r="C247" s="95">
        <v>90</v>
      </c>
      <c r="D247" s="95">
        <v>81</v>
      </c>
      <c r="E247" s="95">
        <v>75</v>
      </c>
      <c r="F247" s="95">
        <v>71</v>
      </c>
      <c r="G247" s="95">
        <v>68</v>
      </c>
      <c r="H247" s="95">
        <v>65</v>
      </c>
      <c r="I247" s="95">
        <v>63</v>
      </c>
      <c r="J247" s="95">
        <v>61</v>
      </c>
      <c r="K247" s="95">
        <v>60</v>
      </c>
      <c r="L247" s="95">
        <v>59</v>
      </c>
      <c r="M247" s="95">
        <v>58</v>
      </c>
      <c r="N247" s="95">
        <v>57</v>
      </c>
      <c r="O247" s="95">
        <v>57</v>
      </c>
      <c r="P247" s="95">
        <v>56</v>
      </c>
      <c r="Q247" s="95">
        <v>56</v>
      </c>
      <c r="R247" s="95">
        <v>55</v>
      </c>
      <c r="S247" s="95">
        <v>55</v>
      </c>
      <c r="T247" s="95">
        <v>54</v>
      </c>
      <c r="U247" s="95">
        <v>54</v>
      </c>
      <c r="V247" s="95">
        <v>54</v>
      </c>
      <c r="W247" s="95">
        <v>53</v>
      </c>
      <c r="X247" s="95">
        <v>53</v>
      </c>
      <c r="Y247" s="95">
        <v>53</v>
      </c>
      <c r="Z247" s="95">
        <v>52</v>
      </c>
      <c r="AA247" s="95">
        <v>52</v>
      </c>
      <c r="AB247" s="95">
        <v>52</v>
      </c>
      <c r="AC247" s="95">
        <v>52</v>
      </c>
      <c r="AD247" s="95">
        <v>52</v>
      </c>
      <c r="AE247" s="95">
        <v>52</v>
      </c>
      <c r="AF247" s="95">
        <v>52</v>
      </c>
      <c r="AG247" s="95">
        <v>52</v>
      </c>
      <c r="AH247" s="95">
        <v>52</v>
      </c>
      <c r="AI247" s="95">
        <v>51</v>
      </c>
      <c r="AJ247" s="95">
        <v>51</v>
      </c>
    </row>
    <row r="248" spans="2:64" ht="15" hidden="1" outlineLevel="1">
      <c r="B248" s="93">
        <v>2700</v>
      </c>
      <c r="C248" s="95">
        <v>89</v>
      </c>
      <c r="D248" s="95">
        <v>80</v>
      </c>
      <c r="E248" s="95">
        <v>74</v>
      </c>
      <c r="F248" s="95">
        <v>70</v>
      </c>
      <c r="G248" s="95">
        <v>67</v>
      </c>
      <c r="H248" s="95">
        <v>64</v>
      </c>
      <c r="I248" s="95">
        <v>63</v>
      </c>
      <c r="J248" s="95">
        <v>61</v>
      </c>
      <c r="K248" s="95">
        <v>60</v>
      </c>
      <c r="L248" s="95">
        <v>59</v>
      </c>
      <c r="M248" s="95">
        <v>58</v>
      </c>
      <c r="N248" s="95">
        <v>57</v>
      </c>
      <c r="O248" s="95">
        <v>56</v>
      </c>
      <c r="P248" s="95">
        <v>56</v>
      </c>
      <c r="Q248" s="95">
        <v>55</v>
      </c>
      <c r="R248" s="95">
        <v>55</v>
      </c>
      <c r="S248" s="95">
        <v>54</v>
      </c>
      <c r="T248" s="95">
        <v>54</v>
      </c>
      <c r="U248" s="95">
        <v>53</v>
      </c>
      <c r="V248" s="95">
        <v>53</v>
      </c>
      <c r="W248" s="95">
        <v>53</v>
      </c>
      <c r="X248" s="95">
        <v>53</v>
      </c>
      <c r="Y248" s="95">
        <v>52</v>
      </c>
      <c r="Z248" s="95">
        <v>52</v>
      </c>
      <c r="AA248" s="95">
        <v>52</v>
      </c>
      <c r="AB248" s="95">
        <v>52</v>
      </c>
      <c r="AC248" s="95">
        <v>51</v>
      </c>
      <c r="AD248" s="95">
        <v>52</v>
      </c>
      <c r="AE248" s="95">
        <v>52</v>
      </c>
      <c r="AF248" s="95">
        <v>51</v>
      </c>
      <c r="AG248" s="95">
        <v>51</v>
      </c>
      <c r="AH248" s="95">
        <v>51</v>
      </c>
      <c r="AI248" s="95">
        <v>51</v>
      </c>
      <c r="AJ248" s="95">
        <v>51</v>
      </c>
    </row>
    <row r="249" spans="2:64" ht="15" hidden="1" outlineLevel="1">
      <c r="B249" s="93">
        <v>2800</v>
      </c>
      <c r="C249" s="95">
        <v>87</v>
      </c>
      <c r="D249" s="95">
        <v>79</v>
      </c>
      <c r="E249" s="95">
        <v>73</v>
      </c>
      <c r="F249" s="95">
        <v>69</v>
      </c>
      <c r="G249" s="95">
        <v>66</v>
      </c>
      <c r="H249" s="95">
        <v>63</v>
      </c>
      <c r="I249" s="95">
        <v>61</v>
      </c>
      <c r="J249" s="95">
        <v>60</v>
      </c>
      <c r="K249" s="95">
        <v>59</v>
      </c>
      <c r="L249" s="95">
        <v>58</v>
      </c>
      <c r="M249" s="95">
        <v>57</v>
      </c>
      <c r="N249" s="95">
        <v>56</v>
      </c>
      <c r="O249" s="95">
        <v>55</v>
      </c>
      <c r="P249" s="95">
        <v>55</v>
      </c>
      <c r="Q249" s="95">
        <v>54</v>
      </c>
      <c r="R249" s="95">
        <v>54</v>
      </c>
      <c r="S249" s="95">
        <v>53</v>
      </c>
      <c r="T249" s="95">
        <v>53</v>
      </c>
      <c r="U249" s="95">
        <v>52</v>
      </c>
      <c r="V249" s="95">
        <v>52</v>
      </c>
      <c r="W249" s="95">
        <v>52</v>
      </c>
      <c r="X249" s="95">
        <v>52</v>
      </c>
      <c r="Y249" s="95">
        <v>51</v>
      </c>
      <c r="Z249" s="95">
        <v>51</v>
      </c>
      <c r="AA249" s="95">
        <v>51</v>
      </c>
      <c r="AB249" s="95">
        <v>51</v>
      </c>
      <c r="AC249" s="95">
        <v>50</v>
      </c>
      <c r="AD249" s="95">
        <v>51</v>
      </c>
      <c r="AE249" s="95">
        <v>51</v>
      </c>
      <c r="AF249" s="95">
        <v>50</v>
      </c>
      <c r="AG249" s="95">
        <v>50</v>
      </c>
      <c r="AH249" s="95">
        <v>50</v>
      </c>
      <c r="AI249" s="95">
        <v>50</v>
      </c>
      <c r="AJ249" s="95">
        <v>50</v>
      </c>
    </row>
    <row r="250" spans="2:64" ht="15" hidden="1" outlineLevel="1">
      <c r="B250" s="93">
        <v>2900</v>
      </c>
      <c r="C250" s="95">
        <v>87</v>
      </c>
      <c r="D250" s="95">
        <v>78</v>
      </c>
      <c r="E250" s="95">
        <v>72</v>
      </c>
      <c r="F250" s="95">
        <v>68</v>
      </c>
      <c r="G250" s="95">
        <v>65</v>
      </c>
      <c r="H250" s="95">
        <v>63</v>
      </c>
      <c r="I250" s="95">
        <v>61</v>
      </c>
      <c r="J250" s="95">
        <v>59</v>
      </c>
      <c r="K250" s="95">
        <v>58</v>
      </c>
      <c r="L250" s="95">
        <v>57</v>
      </c>
      <c r="M250" s="95">
        <v>56</v>
      </c>
      <c r="N250" s="95">
        <v>55</v>
      </c>
      <c r="O250" s="95">
        <v>55</v>
      </c>
      <c r="P250" s="95">
        <v>54</v>
      </c>
      <c r="Q250" s="95">
        <v>54</v>
      </c>
      <c r="R250" s="95">
        <v>53</v>
      </c>
      <c r="S250" s="95">
        <v>53</v>
      </c>
      <c r="T250" s="95">
        <v>52</v>
      </c>
      <c r="U250" s="95">
        <v>52</v>
      </c>
      <c r="V250" s="95">
        <v>52</v>
      </c>
      <c r="W250" s="95">
        <v>51</v>
      </c>
      <c r="X250" s="95">
        <v>51</v>
      </c>
      <c r="Y250" s="95">
        <v>51</v>
      </c>
      <c r="Z250" s="95">
        <v>51</v>
      </c>
      <c r="AA250" s="95">
        <v>50</v>
      </c>
      <c r="AB250" s="95">
        <v>50</v>
      </c>
      <c r="AC250" s="95">
        <v>51</v>
      </c>
      <c r="AD250" s="95">
        <v>50</v>
      </c>
      <c r="AE250" s="95">
        <v>50</v>
      </c>
      <c r="AF250" s="95">
        <v>50</v>
      </c>
      <c r="AG250" s="95">
        <v>50</v>
      </c>
      <c r="AH250" s="95">
        <v>50</v>
      </c>
      <c r="AI250" s="95">
        <v>50</v>
      </c>
      <c r="AJ250" s="95">
        <v>53</v>
      </c>
    </row>
    <row r="251" spans="2:64" ht="15" hidden="1" outlineLevel="1">
      <c r="B251" s="93">
        <v>3000</v>
      </c>
      <c r="C251" s="95">
        <v>92</v>
      </c>
      <c r="D251" s="95">
        <v>82</v>
      </c>
      <c r="E251" s="95">
        <v>76</v>
      </c>
      <c r="F251" s="95">
        <v>71</v>
      </c>
      <c r="G251" s="95">
        <v>68</v>
      </c>
      <c r="H251" s="95">
        <v>66</v>
      </c>
      <c r="I251" s="95">
        <v>63</v>
      </c>
      <c r="J251" s="95">
        <v>62</v>
      </c>
      <c r="K251" s="95">
        <v>61</v>
      </c>
      <c r="L251" s="95">
        <v>59</v>
      </c>
      <c r="M251" s="95">
        <v>58</v>
      </c>
      <c r="N251" s="95">
        <v>57</v>
      </c>
      <c r="O251" s="95">
        <v>57</v>
      </c>
      <c r="P251" s="95">
        <v>56</v>
      </c>
      <c r="Q251" s="95">
        <v>55</v>
      </c>
      <c r="R251" s="95">
        <v>55</v>
      </c>
      <c r="S251" s="95">
        <v>54</v>
      </c>
      <c r="T251" s="95">
        <v>54</v>
      </c>
      <c r="U251" s="95">
        <v>54</v>
      </c>
      <c r="V251" s="95">
        <v>53</v>
      </c>
      <c r="W251" s="95">
        <v>53</v>
      </c>
      <c r="X251" s="95">
        <v>53</v>
      </c>
      <c r="Y251" s="95">
        <v>52</v>
      </c>
      <c r="Z251" s="95">
        <v>52</v>
      </c>
      <c r="AA251" s="95">
        <v>52</v>
      </c>
      <c r="AB251" s="95">
        <v>52</v>
      </c>
      <c r="AC251" s="95">
        <v>52</v>
      </c>
      <c r="AD251" s="95">
        <v>52</v>
      </c>
      <c r="AE251" s="95">
        <v>52</v>
      </c>
      <c r="AF251" s="95">
        <v>51</v>
      </c>
      <c r="AG251" s="95">
        <v>51</v>
      </c>
      <c r="AH251" s="95">
        <v>51</v>
      </c>
      <c r="AI251" s="95">
        <v>51</v>
      </c>
      <c r="AJ251" s="95">
        <v>52</v>
      </c>
    </row>
    <row r="252" spans="2:64" collapsed="1"/>
    <row r="253" spans="2:64" ht="16.5" customHeight="1">
      <c r="B253" s="91" t="s">
        <v>36</v>
      </c>
      <c r="C253" s="92"/>
      <c r="E253" s="94">
        <v>0</v>
      </c>
    </row>
    <row r="255" spans="2:64" ht="15">
      <c r="B255" t="s">
        <v>0</v>
      </c>
      <c r="C255" s="93">
        <v>400</v>
      </c>
      <c r="D255" s="93">
        <v>500</v>
      </c>
      <c r="E255" s="93">
        <v>600</v>
      </c>
      <c r="F255" s="93">
        <v>700</v>
      </c>
      <c r="G255" s="93">
        <v>800</v>
      </c>
      <c r="H255" s="93">
        <v>900</v>
      </c>
      <c r="I255" s="93">
        <v>1000</v>
      </c>
      <c r="J255" s="93">
        <v>1100</v>
      </c>
      <c r="K255" s="93">
        <v>1200</v>
      </c>
      <c r="L255" s="93">
        <v>1300</v>
      </c>
      <c r="M255" s="93">
        <v>1400</v>
      </c>
      <c r="N255" s="93">
        <v>1500</v>
      </c>
      <c r="O255" s="93">
        <v>1600</v>
      </c>
      <c r="P255" s="93">
        <v>1700</v>
      </c>
      <c r="Q255" s="93">
        <v>1800</v>
      </c>
      <c r="R255" s="93">
        <v>1900</v>
      </c>
      <c r="S255" s="93">
        <f>CHOOSE($AF$3,2000,2000,2000,2000,2000,2000,2000,"")</f>
        <v>2000</v>
      </c>
      <c r="T255" s="93">
        <f>CHOOSE($AF$3,2100,2100,2100,2100,2100,2100,"","")</f>
        <v>2100</v>
      </c>
      <c r="U255" s="93">
        <f>CHOOSE($AF$3,2200,2200,2200,2200,2200,2200,"","")</f>
        <v>2200</v>
      </c>
      <c r="V255" s="93">
        <f>CHOOSE($AF$3,2300,2300,2300,2300,2300,"","","")</f>
        <v>2300</v>
      </c>
      <c r="W255" s="93">
        <f>CHOOSE($AF$3,2400,2400,2400,2400,"","","","")</f>
        <v>2400</v>
      </c>
      <c r="X255" s="93">
        <f>CHOOSE($AF$3,2500,2500,2500,2500,"","","","")</f>
        <v>2500</v>
      </c>
      <c r="Y255" s="93">
        <f>CHOOSE($AF$3,2600,2600,2600,"","","","","")</f>
        <v>2600</v>
      </c>
      <c r="Z255" s="93">
        <f>CHOOSE($AF$3,2700,2700,2700,"","","","","")</f>
        <v>2700</v>
      </c>
      <c r="AA255" s="93">
        <f>CHOOSE($AF$3,2800,2800,"","","","","","")</f>
        <v>2800</v>
      </c>
      <c r="AB255" s="93">
        <f>CHOOSE($AF$3,2900,2900,"","","","","","")</f>
        <v>2900</v>
      </c>
      <c r="AC255" s="93">
        <f>CHOOSE($AF$3,3000,3000,"","","","","","")</f>
        <v>3000</v>
      </c>
      <c r="AD255" s="93">
        <f>CHOOSE($AF$3,3100,"","","","","","","")</f>
        <v>3100</v>
      </c>
      <c r="AE255" s="93">
        <f>CHOOSE($AF$3,3200,"","","","","","","")</f>
        <v>3200</v>
      </c>
      <c r="AF255" s="93">
        <f>CHOOSE($AF$3,3300,"","","","","","","")</f>
        <v>3300</v>
      </c>
      <c r="AH255" t="s">
        <v>0</v>
      </c>
      <c r="AI255" s="93">
        <f>C255</f>
        <v>400</v>
      </c>
      <c r="AJ255" s="93">
        <f t="shared" ref="AJ255:BI255" si="270">D255</f>
        <v>500</v>
      </c>
      <c r="AK255" s="93">
        <f t="shared" si="270"/>
        <v>600</v>
      </c>
      <c r="AL255" s="93">
        <f t="shared" si="270"/>
        <v>700</v>
      </c>
      <c r="AM255" s="93">
        <f t="shared" si="270"/>
        <v>800</v>
      </c>
      <c r="AN255" s="93">
        <f t="shared" si="270"/>
        <v>900</v>
      </c>
      <c r="AO255" s="93">
        <f t="shared" si="270"/>
        <v>1000</v>
      </c>
      <c r="AP255" s="93">
        <f t="shared" si="270"/>
        <v>1100</v>
      </c>
      <c r="AQ255" s="93">
        <f t="shared" si="270"/>
        <v>1200</v>
      </c>
      <c r="AR255" s="93">
        <f t="shared" si="270"/>
        <v>1300</v>
      </c>
      <c r="AS255" s="93">
        <f t="shared" si="270"/>
        <v>1400</v>
      </c>
      <c r="AT255" s="93">
        <f t="shared" si="270"/>
        <v>1500</v>
      </c>
      <c r="AU255" s="93">
        <f t="shared" si="270"/>
        <v>1600</v>
      </c>
      <c r="AV255" s="93">
        <f t="shared" si="270"/>
        <v>1700</v>
      </c>
      <c r="AW255" s="93">
        <f t="shared" si="270"/>
        <v>1800</v>
      </c>
      <c r="AX255" s="93">
        <f t="shared" si="270"/>
        <v>1900</v>
      </c>
      <c r="AY255" s="93">
        <f t="shared" si="270"/>
        <v>2000</v>
      </c>
      <c r="AZ255" s="93">
        <f t="shared" si="270"/>
        <v>2100</v>
      </c>
      <c r="BA255" s="93">
        <f t="shared" si="270"/>
        <v>2200</v>
      </c>
      <c r="BB255" s="93">
        <f t="shared" si="270"/>
        <v>2300</v>
      </c>
      <c r="BC255" s="93">
        <f t="shared" si="270"/>
        <v>2400</v>
      </c>
      <c r="BD255" s="93">
        <f t="shared" si="270"/>
        <v>2500</v>
      </c>
      <c r="BE255" s="93">
        <f t="shared" si="270"/>
        <v>2600</v>
      </c>
      <c r="BF255" s="93">
        <f t="shared" si="270"/>
        <v>2700</v>
      </c>
      <c r="BG255" s="93">
        <f t="shared" si="270"/>
        <v>2800</v>
      </c>
      <c r="BH255" s="93">
        <f t="shared" si="270"/>
        <v>2900</v>
      </c>
      <c r="BI255" s="93">
        <f t="shared" si="270"/>
        <v>3000</v>
      </c>
      <c r="BJ255" s="93">
        <f>AD255</f>
        <v>3100</v>
      </c>
      <c r="BK255" s="93">
        <f>AE255</f>
        <v>3200</v>
      </c>
      <c r="BL255" s="93">
        <f>AF255</f>
        <v>3300</v>
      </c>
    </row>
    <row r="256" spans="2:64" ht="15">
      <c r="B256" s="93">
        <v>400</v>
      </c>
      <c r="C256" s="95">
        <f>ROUND(C225*(1+$E$253),2)</f>
        <v>189</v>
      </c>
      <c r="D256" s="95">
        <f t="shared" ref="D256:AF256" si="271">ROUND(D225*(1+$E$253),2)</f>
        <v>170</v>
      </c>
      <c r="E256" s="95">
        <f t="shared" si="271"/>
        <v>157</v>
      </c>
      <c r="F256" s="95">
        <f t="shared" si="271"/>
        <v>148</v>
      </c>
      <c r="G256" s="95">
        <f t="shared" si="271"/>
        <v>142</v>
      </c>
      <c r="H256" s="95">
        <f t="shared" si="271"/>
        <v>136</v>
      </c>
      <c r="I256" s="95">
        <f t="shared" si="271"/>
        <v>132</v>
      </c>
      <c r="J256" s="95">
        <f t="shared" si="271"/>
        <v>129</v>
      </c>
      <c r="K256" s="95">
        <f t="shared" si="271"/>
        <v>127</v>
      </c>
      <c r="L256" s="95">
        <f t="shared" si="271"/>
        <v>125</v>
      </c>
      <c r="M256" s="95">
        <f t="shared" si="271"/>
        <v>123</v>
      </c>
      <c r="N256" s="95">
        <f t="shared" si="271"/>
        <v>121</v>
      </c>
      <c r="O256" s="95">
        <f t="shared" si="271"/>
        <v>121</v>
      </c>
      <c r="P256" s="95">
        <f t="shared" si="271"/>
        <v>119</v>
      </c>
      <c r="Q256" s="95">
        <f t="shared" si="271"/>
        <v>118</v>
      </c>
      <c r="R256" s="95">
        <f t="shared" si="271"/>
        <v>117</v>
      </c>
      <c r="S256" s="95">
        <f t="shared" si="271"/>
        <v>115</v>
      </c>
      <c r="T256" s="95">
        <f t="shared" si="271"/>
        <v>116</v>
      </c>
      <c r="U256" s="95">
        <f t="shared" si="271"/>
        <v>115</v>
      </c>
      <c r="V256" s="95">
        <f t="shared" si="271"/>
        <v>114</v>
      </c>
      <c r="W256" s="95">
        <f t="shared" si="271"/>
        <v>113</v>
      </c>
      <c r="X256" s="95">
        <f t="shared" si="271"/>
        <v>113</v>
      </c>
      <c r="Y256" s="95">
        <f t="shared" si="271"/>
        <v>112</v>
      </c>
      <c r="Z256" s="95">
        <f t="shared" si="271"/>
        <v>112</v>
      </c>
      <c r="AA256" s="95">
        <f t="shared" si="271"/>
        <v>111</v>
      </c>
      <c r="AB256" s="95">
        <f t="shared" si="271"/>
        <v>111</v>
      </c>
      <c r="AC256" s="95">
        <f t="shared" si="271"/>
        <v>111</v>
      </c>
      <c r="AD256" s="95">
        <f t="shared" si="271"/>
        <v>110</v>
      </c>
      <c r="AE256" s="95">
        <f t="shared" si="271"/>
        <v>110</v>
      </c>
      <c r="AF256" s="95">
        <f t="shared" si="271"/>
        <v>109</v>
      </c>
      <c r="AH256" s="93">
        <v>400</v>
      </c>
      <c r="AI256" s="95">
        <f>IF(AI255="","",ROUND(C256*(C$255*$B256/1000000),0))</f>
        <v>30</v>
      </c>
      <c r="AJ256" s="95">
        <f t="shared" ref="AJ256:BL256" si="272">IF(AJ255="","",ROUND(D256*(D$255*$B256/1000000),0))</f>
        <v>34</v>
      </c>
      <c r="AK256" s="95">
        <f t="shared" si="272"/>
        <v>38</v>
      </c>
      <c r="AL256" s="95">
        <f t="shared" si="272"/>
        <v>41</v>
      </c>
      <c r="AM256" s="95">
        <f t="shared" si="272"/>
        <v>45</v>
      </c>
      <c r="AN256" s="95">
        <f t="shared" si="272"/>
        <v>49</v>
      </c>
      <c r="AO256" s="95">
        <f t="shared" si="272"/>
        <v>53</v>
      </c>
      <c r="AP256" s="95">
        <f t="shared" si="272"/>
        <v>57</v>
      </c>
      <c r="AQ256" s="95">
        <f t="shared" si="272"/>
        <v>61</v>
      </c>
      <c r="AR256" s="95">
        <f t="shared" si="272"/>
        <v>65</v>
      </c>
      <c r="AS256" s="95">
        <f t="shared" si="272"/>
        <v>69</v>
      </c>
      <c r="AT256" s="95">
        <f t="shared" si="272"/>
        <v>73</v>
      </c>
      <c r="AU256" s="95">
        <f t="shared" si="272"/>
        <v>77</v>
      </c>
      <c r="AV256" s="95">
        <f t="shared" si="272"/>
        <v>81</v>
      </c>
      <c r="AW256" s="95">
        <f t="shared" si="272"/>
        <v>85</v>
      </c>
      <c r="AX256" s="95">
        <f t="shared" si="272"/>
        <v>89</v>
      </c>
      <c r="AY256" s="95">
        <f t="shared" si="272"/>
        <v>92</v>
      </c>
      <c r="AZ256" s="95">
        <f t="shared" si="272"/>
        <v>97</v>
      </c>
      <c r="BA256" s="95">
        <f t="shared" si="272"/>
        <v>101</v>
      </c>
      <c r="BB256" s="95">
        <f t="shared" si="272"/>
        <v>105</v>
      </c>
      <c r="BC256" s="95">
        <f t="shared" si="272"/>
        <v>108</v>
      </c>
      <c r="BD256" s="95">
        <f t="shared" si="272"/>
        <v>113</v>
      </c>
      <c r="BE256" s="95">
        <f t="shared" si="272"/>
        <v>116</v>
      </c>
      <c r="BF256" s="95">
        <f t="shared" si="272"/>
        <v>121</v>
      </c>
      <c r="BG256" s="95">
        <f t="shared" si="272"/>
        <v>124</v>
      </c>
      <c r="BH256" s="95">
        <f t="shared" si="272"/>
        <v>129</v>
      </c>
      <c r="BI256" s="95">
        <f t="shared" si="272"/>
        <v>133</v>
      </c>
      <c r="BJ256" s="95">
        <f t="shared" si="272"/>
        <v>136</v>
      </c>
      <c r="BK256" s="95">
        <f t="shared" si="272"/>
        <v>141</v>
      </c>
      <c r="BL256" s="95">
        <f t="shared" si="272"/>
        <v>144</v>
      </c>
    </row>
    <row r="257" spans="2:64" ht="15">
      <c r="B257" s="93">
        <v>500</v>
      </c>
      <c r="C257" s="95">
        <f t="shared" ref="C257:AF257" si="273">ROUND(C226*(1+$E$253),2)</f>
        <v>164</v>
      </c>
      <c r="D257" s="95">
        <f t="shared" si="273"/>
        <v>148</v>
      </c>
      <c r="E257" s="95">
        <f t="shared" si="273"/>
        <v>137</v>
      </c>
      <c r="F257" s="95">
        <f t="shared" si="273"/>
        <v>129</v>
      </c>
      <c r="G257" s="95">
        <f t="shared" si="273"/>
        <v>124</v>
      </c>
      <c r="H257" s="95">
        <f t="shared" si="273"/>
        <v>119</v>
      </c>
      <c r="I257" s="95">
        <f t="shared" si="273"/>
        <v>116</v>
      </c>
      <c r="J257" s="95">
        <f t="shared" si="273"/>
        <v>113</v>
      </c>
      <c r="K257" s="95">
        <f t="shared" si="273"/>
        <v>111</v>
      </c>
      <c r="L257" s="95">
        <f t="shared" si="273"/>
        <v>109</v>
      </c>
      <c r="M257" s="95">
        <f t="shared" si="273"/>
        <v>107</v>
      </c>
      <c r="N257" s="95">
        <f t="shared" si="273"/>
        <v>106</v>
      </c>
      <c r="O257" s="95">
        <f t="shared" si="273"/>
        <v>105</v>
      </c>
      <c r="P257" s="95">
        <f t="shared" si="273"/>
        <v>104</v>
      </c>
      <c r="Q257" s="95">
        <f t="shared" si="273"/>
        <v>103</v>
      </c>
      <c r="R257" s="95">
        <f t="shared" si="273"/>
        <v>102</v>
      </c>
      <c r="S257" s="95">
        <f t="shared" si="273"/>
        <v>101</v>
      </c>
      <c r="T257" s="95">
        <f t="shared" si="273"/>
        <v>101</v>
      </c>
      <c r="U257" s="95">
        <f t="shared" si="273"/>
        <v>100</v>
      </c>
      <c r="V257" s="95">
        <f t="shared" si="273"/>
        <v>99</v>
      </c>
      <c r="W257" s="95">
        <f t="shared" si="273"/>
        <v>99</v>
      </c>
      <c r="X257" s="95">
        <f t="shared" si="273"/>
        <v>99</v>
      </c>
      <c r="Y257" s="95">
        <f t="shared" si="273"/>
        <v>98</v>
      </c>
      <c r="Z257" s="95">
        <f t="shared" si="273"/>
        <v>98</v>
      </c>
      <c r="AA257" s="95">
        <f t="shared" si="273"/>
        <v>97</v>
      </c>
      <c r="AB257" s="95">
        <f t="shared" si="273"/>
        <v>97</v>
      </c>
      <c r="AC257" s="95">
        <f t="shared" si="273"/>
        <v>97</v>
      </c>
      <c r="AD257" s="95">
        <f t="shared" si="273"/>
        <v>96</v>
      </c>
      <c r="AE257" s="95">
        <f t="shared" si="273"/>
        <v>96</v>
      </c>
      <c r="AF257" s="95">
        <f t="shared" si="273"/>
        <v>95</v>
      </c>
      <c r="AH257" s="93">
        <v>500</v>
      </c>
      <c r="AI257" s="95">
        <f t="shared" ref="AI257:AI282" si="274">IF(AI256="","",ROUND(C257*(C$255*$B257/1000000),0))</f>
        <v>33</v>
      </c>
      <c r="AJ257" s="95">
        <f t="shared" ref="AJ257:AJ282" si="275">IF(AJ256="","",ROUND(D257*(D$255*$B257/1000000),0))</f>
        <v>37</v>
      </c>
      <c r="AK257" s="95">
        <f t="shared" ref="AK257:AK282" si="276">IF(AK256="","",ROUND(E257*(E$255*$B257/1000000),0))</f>
        <v>41</v>
      </c>
      <c r="AL257" s="95">
        <f t="shared" ref="AL257:AL282" si="277">IF(AL256="","",ROUND(F257*(F$255*$B257/1000000),0))</f>
        <v>45</v>
      </c>
      <c r="AM257" s="95">
        <f t="shared" ref="AM257:AM282" si="278">IF(AM256="","",ROUND(G257*(G$255*$B257/1000000),0))</f>
        <v>50</v>
      </c>
      <c r="AN257" s="95">
        <f t="shared" ref="AN257:AN282" si="279">IF(AN256="","",ROUND(H257*(H$255*$B257/1000000),0))</f>
        <v>54</v>
      </c>
      <c r="AO257" s="95">
        <f t="shared" ref="AO257:AO282" si="280">IF(AO256="","",ROUND(I257*(I$255*$B257/1000000),0))</f>
        <v>58</v>
      </c>
      <c r="AP257" s="95">
        <f t="shared" ref="AP257:AP282" si="281">IF(AP256="","",ROUND(J257*(J$255*$B257/1000000),0))</f>
        <v>62</v>
      </c>
      <c r="AQ257" s="95">
        <f t="shared" ref="AQ257:AQ282" si="282">IF(AQ256="","",ROUND(K257*(K$255*$B257/1000000),0))</f>
        <v>67</v>
      </c>
      <c r="AR257" s="95">
        <f t="shared" ref="AR257:AR282" si="283">IF(AR256="","",ROUND(L257*(L$255*$B257/1000000),0))</f>
        <v>71</v>
      </c>
      <c r="AS257" s="95">
        <f t="shared" ref="AS257:AS282" si="284">IF(AS256="","",ROUND(M257*(M$255*$B257/1000000),0))</f>
        <v>75</v>
      </c>
      <c r="AT257" s="95">
        <f t="shared" ref="AT257:AT282" si="285">IF(AT256="","",ROUND(N257*(N$255*$B257/1000000),0))</f>
        <v>80</v>
      </c>
      <c r="AU257" s="95">
        <f t="shared" ref="AU257:AU282" si="286">IF(AU256="","",ROUND(O257*(O$255*$B257/1000000),0))</f>
        <v>84</v>
      </c>
      <c r="AV257" s="95">
        <f t="shared" ref="AV257:AV282" si="287">IF(AV256="","",ROUND(P257*(P$255*$B257/1000000),0))</f>
        <v>88</v>
      </c>
      <c r="AW257" s="95">
        <f t="shared" ref="AW257:AW282" si="288">IF(AW256="","",ROUND(Q257*(Q$255*$B257/1000000),0))</f>
        <v>93</v>
      </c>
      <c r="AX257" s="95">
        <f t="shared" ref="AX257:AX282" si="289">IF(AX256="","",ROUND(R257*(R$255*$B257/1000000),0))</f>
        <v>97</v>
      </c>
      <c r="AY257" s="95">
        <f t="shared" ref="AY257:AY282" si="290">IF(AY256="","",ROUND(S257*(S$255*$B257/1000000),0))</f>
        <v>101</v>
      </c>
      <c r="AZ257" s="95">
        <f t="shared" ref="AZ257:AZ282" si="291">IF(AZ256="","",ROUND(T257*(T$255*$B257/1000000),0))</f>
        <v>106</v>
      </c>
      <c r="BA257" s="95">
        <f t="shared" ref="BA257:BA282" si="292">IF(BA256="","",ROUND(U257*(U$255*$B257/1000000),0))</f>
        <v>110</v>
      </c>
      <c r="BB257" s="95">
        <f t="shared" ref="BB257:BB282" si="293">IF(BB256="","",ROUND(V257*(V$255*$B257/1000000),0))</f>
        <v>114</v>
      </c>
      <c r="BC257" s="95">
        <f t="shared" ref="BC257:BC282" si="294">IF(BC256="","",ROUND(W257*(W$255*$B257/1000000),0))</f>
        <v>119</v>
      </c>
      <c r="BD257" s="95">
        <f t="shared" ref="BD257:BD282" si="295">IF(BD256="","",ROUND(X257*(X$255*$B257/1000000),0))</f>
        <v>124</v>
      </c>
      <c r="BE257" s="95">
        <f t="shared" ref="BE257:BE282" si="296">IF(BE256="","",ROUND(Y257*(Y$255*$B257/1000000),0))</f>
        <v>127</v>
      </c>
      <c r="BF257" s="95">
        <f t="shared" ref="BF257:BF282" si="297">IF(BF256="","",ROUND(Z257*(Z$255*$B257/1000000),0))</f>
        <v>132</v>
      </c>
      <c r="BG257" s="95">
        <f t="shared" ref="BG257:BG282" si="298">IF(BG256="","",ROUND(AA257*(AA$255*$B257/1000000),0))</f>
        <v>136</v>
      </c>
      <c r="BH257" s="95">
        <f t="shared" ref="BH257:BH282" si="299">IF(BH256="","",ROUND(AB257*(AB$255*$B257/1000000),0))</f>
        <v>141</v>
      </c>
      <c r="BI257" s="95">
        <f t="shared" ref="BI257:BI282" si="300">IF(BI256="","",ROUND(AC257*(AC$255*$B257/1000000),0))</f>
        <v>146</v>
      </c>
      <c r="BJ257" s="95">
        <f t="shared" ref="BJ257:BJ282" si="301">IF(BJ256="","",ROUND(AD257*(AD$255*$B257/1000000),0))</f>
        <v>149</v>
      </c>
      <c r="BK257" s="95">
        <f t="shared" ref="BK257:BK282" si="302">IF(BK256="","",ROUND(AE257*(AE$255*$B257/1000000),0))</f>
        <v>154</v>
      </c>
      <c r="BL257" s="95">
        <f t="shared" ref="BL257:BL282" si="303">IF(BL256="","",ROUND(AF257*(AF$255*$B257/1000000),0))</f>
        <v>157</v>
      </c>
    </row>
    <row r="258" spans="2:64" ht="15">
      <c r="B258" s="93">
        <v>600</v>
      </c>
      <c r="C258" s="95">
        <f t="shared" ref="C258:AF258" si="304">ROUND(C227*(1+$E$253),2)</f>
        <v>145</v>
      </c>
      <c r="D258" s="95">
        <f t="shared" si="304"/>
        <v>130</v>
      </c>
      <c r="E258" s="95">
        <f t="shared" si="304"/>
        <v>121</v>
      </c>
      <c r="F258" s="95">
        <f t="shared" si="304"/>
        <v>114</v>
      </c>
      <c r="G258" s="95">
        <f t="shared" si="304"/>
        <v>109</v>
      </c>
      <c r="H258" s="95">
        <f t="shared" si="304"/>
        <v>105</v>
      </c>
      <c r="I258" s="95">
        <f t="shared" si="304"/>
        <v>101</v>
      </c>
      <c r="J258" s="95">
        <f t="shared" si="304"/>
        <v>99</v>
      </c>
      <c r="K258" s="95">
        <f t="shared" si="304"/>
        <v>97</v>
      </c>
      <c r="L258" s="95">
        <f t="shared" si="304"/>
        <v>95</v>
      </c>
      <c r="M258" s="95">
        <f t="shared" si="304"/>
        <v>94</v>
      </c>
      <c r="N258" s="95">
        <f t="shared" si="304"/>
        <v>92</v>
      </c>
      <c r="O258" s="95">
        <f t="shared" si="304"/>
        <v>92</v>
      </c>
      <c r="P258" s="95">
        <f t="shared" si="304"/>
        <v>91</v>
      </c>
      <c r="Q258" s="95">
        <f t="shared" si="304"/>
        <v>90</v>
      </c>
      <c r="R258" s="95">
        <f t="shared" si="304"/>
        <v>89</v>
      </c>
      <c r="S258" s="95">
        <f t="shared" si="304"/>
        <v>88</v>
      </c>
      <c r="T258" s="95">
        <f t="shared" si="304"/>
        <v>88</v>
      </c>
      <c r="U258" s="95">
        <f t="shared" si="304"/>
        <v>87</v>
      </c>
      <c r="V258" s="95">
        <f t="shared" si="304"/>
        <v>87</v>
      </c>
      <c r="W258" s="95">
        <f t="shared" si="304"/>
        <v>86</v>
      </c>
      <c r="X258" s="95">
        <f t="shared" si="304"/>
        <v>86</v>
      </c>
      <c r="Y258" s="95">
        <f t="shared" si="304"/>
        <v>86</v>
      </c>
      <c r="Z258" s="95">
        <f t="shared" si="304"/>
        <v>85</v>
      </c>
      <c r="AA258" s="95">
        <f t="shared" si="304"/>
        <v>85</v>
      </c>
      <c r="AB258" s="95">
        <f t="shared" si="304"/>
        <v>84</v>
      </c>
      <c r="AC258" s="95">
        <f t="shared" si="304"/>
        <v>84</v>
      </c>
      <c r="AD258" s="95">
        <f t="shared" si="304"/>
        <v>84</v>
      </c>
      <c r="AE258" s="95">
        <f t="shared" si="304"/>
        <v>84</v>
      </c>
      <c r="AF258" s="95">
        <f t="shared" si="304"/>
        <v>83</v>
      </c>
      <c r="AH258" s="93">
        <v>600</v>
      </c>
      <c r="AI258" s="95">
        <f t="shared" si="274"/>
        <v>35</v>
      </c>
      <c r="AJ258" s="95">
        <f t="shared" si="275"/>
        <v>39</v>
      </c>
      <c r="AK258" s="95">
        <f t="shared" si="276"/>
        <v>44</v>
      </c>
      <c r="AL258" s="95">
        <f t="shared" si="277"/>
        <v>48</v>
      </c>
      <c r="AM258" s="95">
        <f t="shared" si="278"/>
        <v>52</v>
      </c>
      <c r="AN258" s="95">
        <f t="shared" si="279"/>
        <v>57</v>
      </c>
      <c r="AO258" s="95">
        <f t="shared" si="280"/>
        <v>61</v>
      </c>
      <c r="AP258" s="95">
        <f t="shared" si="281"/>
        <v>65</v>
      </c>
      <c r="AQ258" s="95">
        <f t="shared" si="282"/>
        <v>70</v>
      </c>
      <c r="AR258" s="95">
        <f t="shared" si="283"/>
        <v>74</v>
      </c>
      <c r="AS258" s="95">
        <f t="shared" si="284"/>
        <v>79</v>
      </c>
      <c r="AT258" s="95">
        <f t="shared" si="285"/>
        <v>83</v>
      </c>
      <c r="AU258" s="95">
        <f t="shared" si="286"/>
        <v>88</v>
      </c>
      <c r="AV258" s="95">
        <f t="shared" si="287"/>
        <v>93</v>
      </c>
      <c r="AW258" s="95">
        <f t="shared" si="288"/>
        <v>97</v>
      </c>
      <c r="AX258" s="95">
        <f t="shared" si="289"/>
        <v>101</v>
      </c>
      <c r="AY258" s="95">
        <f t="shared" si="290"/>
        <v>106</v>
      </c>
      <c r="AZ258" s="95">
        <f t="shared" si="291"/>
        <v>111</v>
      </c>
      <c r="BA258" s="95">
        <f t="shared" si="292"/>
        <v>115</v>
      </c>
      <c r="BB258" s="95">
        <f t="shared" si="293"/>
        <v>120</v>
      </c>
      <c r="BC258" s="95">
        <f t="shared" si="294"/>
        <v>124</v>
      </c>
      <c r="BD258" s="95">
        <f t="shared" si="295"/>
        <v>129</v>
      </c>
      <c r="BE258" s="95">
        <f t="shared" si="296"/>
        <v>134</v>
      </c>
      <c r="BF258" s="95">
        <f t="shared" si="297"/>
        <v>138</v>
      </c>
      <c r="BG258" s="95">
        <f t="shared" si="298"/>
        <v>143</v>
      </c>
      <c r="BH258" s="95">
        <f t="shared" si="299"/>
        <v>146</v>
      </c>
      <c r="BI258" s="95">
        <f t="shared" si="300"/>
        <v>151</v>
      </c>
      <c r="BJ258" s="95">
        <f t="shared" si="301"/>
        <v>156</v>
      </c>
      <c r="BK258" s="95">
        <f t="shared" si="302"/>
        <v>161</v>
      </c>
      <c r="BL258" s="95">
        <f t="shared" si="303"/>
        <v>164</v>
      </c>
    </row>
    <row r="259" spans="2:64" ht="15">
      <c r="B259" s="93">
        <v>700</v>
      </c>
      <c r="C259" s="95">
        <f t="shared" ref="C259:AF259" si="305">ROUND(C228*(1+$E$253),2)</f>
        <v>134</v>
      </c>
      <c r="D259" s="95">
        <f t="shared" si="305"/>
        <v>120</v>
      </c>
      <c r="E259" s="95">
        <f t="shared" si="305"/>
        <v>112</v>
      </c>
      <c r="F259" s="95">
        <f t="shared" si="305"/>
        <v>105</v>
      </c>
      <c r="G259" s="95">
        <f t="shared" si="305"/>
        <v>100</v>
      </c>
      <c r="H259" s="95">
        <f t="shared" si="305"/>
        <v>97</v>
      </c>
      <c r="I259" s="95">
        <f t="shared" si="305"/>
        <v>94</v>
      </c>
      <c r="J259" s="95">
        <f t="shared" si="305"/>
        <v>91</v>
      </c>
      <c r="K259" s="95">
        <f t="shared" si="305"/>
        <v>90</v>
      </c>
      <c r="L259" s="95">
        <f t="shared" si="305"/>
        <v>88</v>
      </c>
      <c r="M259" s="95">
        <f t="shared" si="305"/>
        <v>87</v>
      </c>
      <c r="N259" s="95">
        <f t="shared" si="305"/>
        <v>86</v>
      </c>
      <c r="O259" s="95">
        <f t="shared" si="305"/>
        <v>85</v>
      </c>
      <c r="P259" s="95">
        <f t="shared" si="305"/>
        <v>84</v>
      </c>
      <c r="Q259" s="95">
        <f t="shared" si="305"/>
        <v>83</v>
      </c>
      <c r="R259" s="95">
        <f t="shared" si="305"/>
        <v>82</v>
      </c>
      <c r="S259" s="95">
        <f t="shared" si="305"/>
        <v>82</v>
      </c>
      <c r="T259" s="95">
        <f t="shared" si="305"/>
        <v>81</v>
      </c>
      <c r="U259" s="95">
        <f t="shared" si="305"/>
        <v>81</v>
      </c>
      <c r="V259" s="95">
        <f t="shared" si="305"/>
        <v>80</v>
      </c>
      <c r="W259" s="95">
        <f t="shared" si="305"/>
        <v>80</v>
      </c>
      <c r="X259" s="95">
        <f t="shared" si="305"/>
        <v>80</v>
      </c>
      <c r="Y259" s="95">
        <f t="shared" si="305"/>
        <v>79</v>
      </c>
      <c r="Z259" s="95">
        <f t="shared" si="305"/>
        <v>79</v>
      </c>
      <c r="AA259" s="95">
        <f t="shared" si="305"/>
        <v>78</v>
      </c>
      <c r="AB259" s="95">
        <f t="shared" si="305"/>
        <v>78</v>
      </c>
      <c r="AC259" s="95">
        <f t="shared" si="305"/>
        <v>78</v>
      </c>
      <c r="AD259" s="95">
        <f t="shared" si="305"/>
        <v>78</v>
      </c>
      <c r="AE259" s="95">
        <f t="shared" si="305"/>
        <v>77</v>
      </c>
      <c r="AF259" s="95">
        <f t="shared" si="305"/>
        <v>77</v>
      </c>
      <c r="AH259" s="93">
        <v>700</v>
      </c>
      <c r="AI259" s="95">
        <f t="shared" si="274"/>
        <v>38</v>
      </c>
      <c r="AJ259" s="95">
        <f t="shared" si="275"/>
        <v>42</v>
      </c>
      <c r="AK259" s="95">
        <f t="shared" si="276"/>
        <v>47</v>
      </c>
      <c r="AL259" s="95">
        <f t="shared" si="277"/>
        <v>51</v>
      </c>
      <c r="AM259" s="95">
        <f t="shared" si="278"/>
        <v>56</v>
      </c>
      <c r="AN259" s="95">
        <f t="shared" si="279"/>
        <v>61</v>
      </c>
      <c r="AO259" s="95">
        <f t="shared" si="280"/>
        <v>66</v>
      </c>
      <c r="AP259" s="95">
        <f t="shared" si="281"/>
        <v>70</v>
      </c>
      <c r="AQ259" s="95">
        <f t="shared" si="282"/>
        <v>76</v>
      </c>
      <c r="AR259" s="95">
        <f t="shared" si="283"/>
        <v>80</v>
      </c>
      <c r="AS259" s="95">
        <f t="shared" si="284"/>
        <v>85</v>
      </c>
      <c r="AT259" s="95">
        <f t="shared" si="285"/>
        <v>90</v>
      </c>
      <c r="AU259" s="95">
        <f t="shared" si="286"/>
        <v>95</v>
      </c>
      <c r="AV259" s="95">
        <f t="shared" si="287"/>
        <v>100</v>
      </c>
      <c r="AW259" s="95">
        <f t="shared" si="288"/>
        <v>105</v>
      </c>
      <c r="AX259" s="95">
        <f t="shared" si="289"/>
        <v>109</v>
      </c>
      <c r="AY259" s="95">
        <f t="shared" si="290"/>
        <v>115</v>
      </c>
      <c r="AZ259" s="95">
        <f t="shared" si="291"/>
        <v>119</v>
      </c>
      <c r="BA259" s="95">
        <f t="shared" si="292"/>
        <v>125</v>
      </c>
      <c r="BB259" s="95">
        <f t="shared" si="293"/>
        <v>129</v>
      </c>
      <c r="BC259" s="95">
        <f t="shared" si="294"/>
        <v>134</v>
      </c>
      <c r="BD259" s="95">
        <f t="shared" si="295"/>
        <v>140</v>
      </c>
      <c r="BE259" s="95">
        <f t="shared" si="296"/>
        <v>144</v>
      </c>
      <c r="BF259" s="95">
        <f t="shared" si="297"/>
        <v>149</v>
      </c>
      <c r="BG259" s="95">
        <f t="shared" si="298"/>
        <v>153</v>
      </c>
      <c r="BH259" s="95">
        <f t="shared" si="299"/>
        <v>158</v>
      </c>
      <c r="BI259" s="95">
        <f t="shared" si="300"/>
        <v>164</v>
      </c>
      <c r="BJ259" s="95">
        <f t="shared" si="301"/>
        <v>169</v>
      </c>
      <c r="BK259" s="95">
        <f t="shared" si="302"/>
        <v>172</v>
      </c>
      <c r="BL259" s="95">
        <f t="shared" si="303"/>
        <v>178</v>
      </c>
    </row>
    <row r="260" spans="2:64" ht="15">
      <c r="B260" s="93">
        <v>800</v>
      </c>
      <c r="C260" s="95">
        <f t="shared" ref="C260:AF260" si="306">ROUND(C229*(1+$E$253),2)</f>
        <v>125</v>
      </c>
      <c r="D260" s="95">
        <f t="shared" si="306"/>
        <v>113</v>
      </c>
      <c r="E260" s="95">
        <f t="shared" si="306"/>
        <v>105</v>
      </c>
      <c r="F260" s="95">
        <f t="shared" si="306"/>
        <v>99</v>
      </c>
      <c r="G260" s="95">
        <f t="shared" si="306"/>
        <v>94</v>
      </c>
      <c r="H260" s="95">
        <f t="shared" si="306"/>
        <v>91</v>
      </c>
      <c r="I260" s="95">
        <f t="shared" si="306"/>
        <v>88</v>
      </c>
      <c r="J260" s="95">
        <f t="shared" si="306"/>
        <v>86</v>
      </c>
      <c r="K260" s="95">
        <f t="shared" si="306"/>
        <v>85</v>
      </c>
      <c r="L260" s="95">
        <f t="shared" si="306"/>
        <v>83</v>
      </c>
      <c r="M260" s="95">
        <f t="shared" si="306"/>
        <v>82</v>
      </c>
      <c r="N260" s="95">
        <f t="shared" si="306"/>
        <v>80</v>
      </c>
      <c r="O260" s="95">
        <f t="shared" si="306"/>
        <v>80</v>
      </c>
      <c r="P260" s="95">
        <f t="shared" si="306"/>
        <v>79</v>
      </c>
      <c r="Q260" s="95">
        <f t="shared" si="306"/>
        <v>78</v>
      </c>
      <c r="R260" s="95">
        <f t="shared" si="306"/>
        <v>77</v>
      </c>
      <c r="S260" s="95">
        <f t="shared" si="306"/>
        <v>77</v>
      </c>
      <c r="T260" s="95">
        <f t="shared" si="306"/>
        <v>77</v>
      </c>
      <c r="U260" s="95">
        <f t="shared" si="306"/>
        <v>76</v>
      </c>
      <c r="V260" s="95">
        <f t="shared" si="306"/>
        <v>75</v>
      </c>
      <c r="W260" s="95">
        <f t="shared" si="306"/>
        <v>75</v>
      </c>
      <c r="X260" s="95">
        <f t="shared" si="306"/>
        <v>75</v>
      </c>
      <c r="Y260" s="95">
        <f t="shared" si="306"/>
        <v>74</v>
      </c>
      <c r="Z260" s="95">
        <f t="shared" si="306"/>
        <v>74</v>
      </c>
      <c r="AA260" s="95">
        <f t="shared" si="306"/>
        <v>74</v>
      </c>
      <c r="AB260" s="95">
        <f t="shared" si="306"/>
        <v>73</v>
      </c>
      <c r="AC260" s="95">
        <f t="shared" si="306"/>
        <v>73</v>
      </c>
      <c r="AD260" s="95">
        <f t="shared" si="306"/>
        <v>73</v>
      </c>
      <c r="AE260" s="95">
        <f t="shared" si="306"/>
        <v>73</v>
      </c>
      <c r="AF260" s="95">
        <f t="shared" si="306"/>
        <v>72</v>
      </c>
      <c r="AH260" s="93">
        <v>800</v>
      </c>
      <c r="AI260" s="95">
        <f t="shared" si="274"/>
        <v>40</v>
      </c>
      <c r="AJ260" s="95">
        <f t="shared" si="275"/>
        <v>45</v>
      </c>
      <c r="AK260" s="95">
        <f t="shared" si="276"/>
        <v>50</v>
      </c>
      <c r="AL260" s="95">
        <f t="shared" si="277"/>
        <v>55</v>
      </c>
      <c r="AM260" s="95">
        <f t="shared" si="278"/>
        <v>60</v>
      </c>
      <c r="AN260" s="95">
        <f t="shared" si="279"/>
        <v>66</v>
      </c>
      <c r="AO260" s="95">
        <f t="shared" si="280"/>
        <v>70</v>
      </c>
      <c r="AP260" s="95">
        <f t="shared" si="281"/>
        <v>76</v>
      </c>
      <c r="AQ260" s="95">
        <f t="shared" si="282"/>
        <v>82</v>
      </c>
      <c r="AR260" s="95">
        <f t="shared" si="283"/>
        <v>86</v>
      </c>
      <c r="AS260" s="95">
        <f t="shared" si="284"/>
        <v>92</v>
      </c>
      <c r="AT260" s="95">
        <f t="shared" si="285"/>
        <v>96</v>
      </c>
      <c r="AU260" s="95">
        <f t="shared" si="286"/>
        <v>102</v>
      </c>
      <c r="AV260" s="95">
        <f t="shared" si="287"/>
        <v>107</v>
      </c>
      <c r="AW260" s="95">
        <f t="shared" si="288"/>
        <v>112</v>
      </c>
      <c r="AX260" s="95">
        <f t="shared" si="289"/>
        <v>117</v>
      </c>
      <c r="AY260" s="95">
        <f t="shared" si="290"/>
        <v>123</v>
      </c>
      <c r="AZ260" s="95">
        <f t="shared" si="291"/>
        <v>129</v>
      </c>
      <c r="BA260" s="95">
        <f t="shared" si="292"/>
        <v>134</v>
      </c>
      <c r="BB260" s="95">
        <f t="shared" si="293"/>
        <v>138</v>
      </c>
      <c r="BC260" s="95">
        <f t="shared" si="294"/>
        <v>144</v>
      </c>
      <c r="BD260" s="95">
        <f t="shared" si="295"/>
        <v>150</v>
      </c>
      <c r="BE260" s="95">
        <f t="shared" si="296"/>
        <v>154</v>
      </c>
      <c r="BF260" s="95">
        <f t="shared" si="297"/>
        <v>160</v>
      </c>
      <c r="BG260" s="95">
        <f t="shared" si="298"/>
        <v>166</v>
      </c>
      <c r="BH260" s="95">
        <f t="shared" si="299"/>
        <v>169</v>
      </c>
      <c r="BI260" s="95">
        <f t="shared" si="300"/>
        <v>175</v>
      </c>
      <c r="BJ260" s="95">
        <f t="shared" si="301"/>
        <v>181</v>
      </c>
      <c r="BK260" s="95">
        <f t="shared" si="302"/>
        <v>187</v>
      </c>
      <c r="BL260" s="95">
        <f t="shared" si="303"/>
        <v>190</v>
      </c>
    </row>
    <row r="261" spans="2:64" ht="15">
      <c r="B261" s="93">
        <v>900</v>
      </c>
      <c r="C261" s="95">
        <f t="shared" ref="C261:AF261" si="307">ROUND(C230*(1+$E$253),2)</f>
        <v>119</v>
      </c>
      <c r="D261" s="95">
        <f t="shared" si="307"/>
        <v>107</v>
      </c>
      <c r="E261" s="95">
        <f t="shared" si="307"/>
        <v>99</v>
      </c>
      <c r="F261" s="95">
        <f t="shared" si="307"/>
        <v>94</v>
      </c>
      <c r="G261" s="95">
        <f t="shared" si="307"/>
        <v>90</v>
      </c>
      <c r="H261" s="95">
        <f t="shared" si="307"/>
        <v>86</v>
      </c>
      <c r="I261" s="95">
        <f t="shared" si="307"/>
        <v>84</v>
      </c>
      <c r="J261" s="95">
        <f t="shared" si="307"/>
        <v>82</v>
      </c>
      <c r="K261" s="95">
        <f t="shared" si="307"/>
        <v>80</v>
      </c>
      <c r="L261" s="95">
        <f t="shared" si="307"/>
        <v>79</v>
      </c>
      <c r="M261" s="95">
        <f t="shared" si="307"/>
        <v>78</v>
      </c>
      <c r="N261" s="95">
        <f t="shared" si="307"/>
        <v>76</v>
      </c>
      <c r="O261" s="95">
        <f t="shared" si="307"/>
        <v>76</v>
      </c>
      <c r="P261" s="95">
        <f t="shared" si="307"/>
        <v>75</v>
      </c>
      <c r="Q261" s="95">
        <f t="shared" si="307"/>
        <v>74</v>
      </c>
      <c r="R261" s="95">
        <f t="shared" si="307"/>
        <v>74</v>
      </c>
      <c r="S261" s="95">
        <f t="shared" si="307"/>
        <v>73</v>
      </c>
      <c r="T261" s="95">
        <f t="shared" si="307"/>
        <v>73</v>
      </c>
      <c r="U261" s="95">
        <f t="shared" si="307"/>
        <v>72</v>
      </c>
      <c r="V261" s="95">
        <f t="shared" si="307"/>
        <v>72</v>
      </c>
      <c r="W261" s="95">
        <f t="shared" si="307"/>
        <v>71</v>
      </c>
      <c r="X261" s="95">
        <f t="shared" si="307"/>
        <v>71</v>
      </c>
      <c r="Y261" s="95">
        <f t="shared" si="307"/>
        <v>71</v>
      </c>
      <c r="Z261" s="95">
        <f t="shared" si="307"/>
        <v>70</v>
      </c>
      <c r="AA261" s="95">
        <f t="shared" si="307"/>
        <v>70</v>
      </c>
      <c r="AB261" s="95">
        <f t="shared" si="307"/>
        <v>70</v>
      </c>
      <c r="AC261" s="95">
        <f t="shared" si="307"/>
        <v>70</v>
      </c>
      <c r="AD261" s="95">
        <f t="shared" si="307"/>
        <v>69</v>
      </c>
      <c r="AE261" s="95">
        <f t="shared" si="307"/>
        <v>69</v>
      </c>
      <c r="AF261" s="95">
        <f t="shared" si="307"/>
        <v>69</v>
      </c>
      <c r="AH261" s="93">
        <v>900</v>
      </c>
      <c r="AI261" s="95">
        <f t="shared" si="274"/>
        <v>43</v>
      </c>
      <c r="AJ261" s="95">
        <f t="shared" si="275"/>
        <v>48</v>
      </c>
      <c r="AK261" s="95">
        <f t="shared" si="276"/>
        <v>53</v>
      </c>
      <c r="AL261" s="95">
        <f t="shared" si="277"/>
        <v>59</v>
      </c>
      <c r="AM261" s="95">
        <f t="shared" si="278"/>
        <v>65</v>
      </c>
      <c r="AN261" s="95">
        <f t="shared" si="279"/>
        <v>70</v>
      </c>
      <c r="AO261" s="95">
        <f t="shared" si="280"/>
        <v>76</v>
      </c>
      <c r="AP261" s="95">
        <f t="shared" si="281"/>
        <v>81</v>
      </c>
      <c r="AQ261" s="95">
        <f t="shared" si="282"/>
        <v>86</v>
      </c>
      <c r="AR261" s="95">
        <f t="shared" si="283"/>
        <v>92</v>
      </c>
      <c r="AS261" s="95">
        <f t="shared" si="284"/>
        <v>98</v>
      </c>
      <c r="AT261" s="95">
        <f t="shared" si="285"/>
        <v>103</v>
      </c>
      <c r="AU261" s="95">
        <f t="shared" si="286"/>
        <v>109</v>
      </c>
      <c r="AV261" s="95">
        <f t="shared" si="287"/>
        <v>115</v>
      </c>
      <c r="AW261" s="95">
        <f t="shared" si="288"/>
        <v>120</v>
      </c>
      <c r="AX261" s="95">
        <f t="shared" si="289"/>
        <v>127</v>
      </c>
      <c r="AY261" s="95">
        <f t="shared" si="290"/>
        <v>131</v>
      </c>
      <c r="AZ261" s="95">
        <f t="shared" si="291"/>
        <v>138</v>
      </c>
      <c r="BA261" s="95">
        <f t="shared" si="292"/>
        <v>143</v>
      </c>
      <c r="BB261" s="95">
        <f t="shared" si="293"/>
        <v>149</v>
      </c>
      <c r="BC261" s="95">
        <f t="shared" si="294"/>
        <v>153</v>
      </c>
      <c r="BD261" s="95">
        <f t="shared" si="295"/>
        <v>160</v>
      </c>
      <c r="BE261" s="95">
        <f t="shared" si="296"/>
        <v>166</v>
      </c>
      <c r="BF261" s="95">
        <f t="shared" si="297"/>
        <v>170</v>
      </c>
      <c r="BG261" s="95">
        <f t="shared" si="298"/>
        <v>176</v>
      </c>
      <c r="BH261" s="95">
        <f t="shared" si="299"/>
        <v>183</v>
      </c>
      <c r="BI261" s="95">
        <f t="shared" si="300"/>
        <v>189</v>
      </c>
      <c r="BJ261" s="95">
        <f t="shared" si="301"/>
        <v>193</v>
      </c>
      <c r="BK261" s="95">
        <f t="shared" si="302"/>
        <v>199</v>
      </c>
      <c r="BL261" s="95">
        <f t="shared" si="303"/>
        <v>205</v>
      </c>
    </row>
    <row r="262" spans="2:64" ht="15">
      <c r="B262" s="93">
        <v>1000</v>
      </c>
      <c r="C262" s="95">
        <f t="shared" ref="C262:AF262" si="308">ROUND(C231*(1+$E$253),2)</f>
        <v>114</v>
      </c>
      <c r="D262" s="95">
        <f t="shared" si="308"/>
        <v>102</v>
      </c>
      <c r="E262" s="95">
        <f t="shared" si="308"/>
        <v>95</v>
      </c>
      <c r="F262" s="95">
        <f t="shared" si="308"/>
        <v>90</v>
      </c>
      <c r="G262" s="95">
        <f t="shared" si="308"/>
        <v>86</v>
      </c>
      <c r="H262" s="95">
        <f t="shared" si="308"/>
        <v>83</v>
      </c>
      <c r="I262" s="95">
        <f t="shared" si="308"/>
        <v>80</v>
      </c>
      <c r="J262" s="95">
        <f t="shared" si="308"/>
        <v>78</v>
      </c>
      <c r="K262" s="95">
        <f t="shared" si="308"/>
        <v>77</v>
      </c>
      <c r="L262" s="95">
        <f t="shared" si="308"/>
        <v>76</v>
      </c>
      <c r="M262" s="95">
        <f t="shared" si="308"/>
        <v>74</v>
      </c>
      <c r="N262" s="95">
        <f t="shared" si="308"/>
        <v>73</v>
      </c>
      <c r="O262" s="95">
        <f t="shared" si="308"/>
        <v>73</v>
      </c>
      <c r="P262" s="95">
        <f t="shared" si="308"/>
        <v>72</v>
      </c>
      <c r="Q262" s="95">
        <f t="shared" si="308"/>
        <v>71</v>
      </c>
      <c r="R262" s="95">
        <f t="shared" si="308"/>
        <v>70</v>
      </c>
      <c r="S262" s="95">
        <f t="shared" si="308"/>
        <v>70</v>
      </c>
      <c r="T262" s="95">
        <f t="shared" si="308"/>
        <v>70</v>
      </c>
      <c r="U262" s="95">
        <f t="shared" si="308"/>
        <v>69</v>
      </c>
      <c r="V262" s="95">
        <f t="shared" si="308"/>
        <v>69</v>
      </c>
      <c r="W262" s="95">
        <f t="shared" si="308"/>
        <v>68</v>
      </c>
      <c r="X262" s="95">
        <f t="shared" si="308"/>
        <v>68</v>
      </c>
      <c r="Y262" s="95">
        <f t="shared" si="308"/>
        <v>68</v>
      </c>
      <c r="Z262" s="95">
        <f t="shared" si="308"/>
        <v>67</v>
      </c>
      <c r="AA262" s="95">
        <f t="shared" si="308"/>
        <v>67</v>
      </c>
      <c r="AB262" s="95">
        <f t="shared" si="308"/>
        <v>67</v>
      </c>
      <c r="AC262" s="95">
        <f t="shared" si="308"/>
        <v>67</v>
      </c>
      <c r="AD262" s="95">
        <f t="shared" si="308"/>
        <v>66</v>
      </c>
      <c r="AE262" s="95">
        <f t="shared" si="308"/>
        <v>66</v>
      </c>
      <c r="AF262" s="95">
        <f t="shared" si="308"/>
        <v>66</v>
      </c>
      <c r="AH262" s="93">
        <v>1000</v>
      </c>
      <c r="AI262" s="95">
        <f t="shared" si="274"/>
        <v>46</v>
      </c>
      <c r="AJ262" s="95">
        <f t="shared" si="275"/>
        <v>51</v>
      </c>
      <c r="AK262" s="95">
        <f t="shared" si="276"/>
        <v>57</v>
      </c>
      <c r="AL262" s="95">
        <f t="shared" si="277"/>
        <v>63</v>
      </c>
      <c r="AM262" s="95">
        <f t="shared" si="278"/>
        <v>69</v>
      </c>
      <c r="AN262" s="95">
        <f t="shared" si="279"/>
        <v>75</v>
      </c>
      <c r="AO262" s="95">
        <f t="shared" si="280"/>
        <v>80</v>
      </c>
      <c r="AP262" s="95">
        <f t="shared" si="281"/>
        <v>86</v>
      </c>
      <c r="AQ262" s="95">
        <f t="shared" si="282"/>
        <v>92</v>
      </c>
      <c r="AR262" s="95">
        <f t="shared" si="283"/>
        <v>99</v>
      </c>
      <c r="AS262" s="95">
        <f t="shared" si="284"/>
        <v>104</v>
      </c>
      <c r="AT262" s="95">
        <f t="shared" si="285"/>
        <v>110</v>
      </c>
      <c r="AU262" s="95">
        <f t="shared" si="286"/>
        <v>117</v>
      </c>
      <c r="AV262" s="95">
        <f t="shared" si="287"/>
        <v>122</v>
      </c>
      <c r="AW262" s="95">
        <f t="shared" si="288"/>
        <v>128</v>
      </c>
      <c r="AX262" s="95">
        <f t="shared" si="289"/>
        <v>133</v>
      </c>
      <c r="AY262" s="95">
        <f t="shared" si="290"/>
        <v>140</v>
      </c>
      <c r="AZ262" s="95">
        <f t="shared" si="291"/>
        <v>147</v>
      </c>
      <c r="BA262" s="95">
        <f t="shared" si="292"/>
        <v>152</v>
      </c>
      <c r="BB262" s="95">
        <f t="shared" si="293"/>
        <v>159</v>
      </c>
      <c r="BC262" s="95">
        <f t="shared" si="294"/>
        <v>163</v>
      </c>
      <c r="BD262" s="95">
        <f t="shared" si="295"/>
        <v>170</v>
      </c>
      <c r="BE262" s="95">
        <f t="shared" si="296"/>
        <v>177</v>
      </c>
      <c r="BF262" s="95">
        <f t="shared" si="297"/>
        <v>181</v>
      </c>
      <c r="BG262" s="95">
        <f t="shared" si="298"/>
        <v>188</v>
      </c>
      <c r="BH262" s="95">
        <f t="shared" si="299"/>
        <v>194</v>
      </c>
      <c r="BI262" s="95">
        <f t="shared" si="300"/>
        <v>201</v>
      </c>
      <c r="BJ262" s="95">
        <f t="shared" si="301"/>
        <v>205</v>
      </c>
      <c r="BK262" s="95">
        <f t="shared" si="302"/>
        <v>211</v>
      </c>
      <c r="BL262" s="95">
        <f t="shared" si="303"/>
        <v>218</v>
      </c>
    </row>
    <row r="263" spans="2:64" ht="15">
      <c r="B263" s="93">
        <v>1100</v>
      </c>
      <c r="C263" s="95">
        <f t="shared" ref="C263:AF263" si="309">ROUND(C232*(1+$E$253),2)</f>
        <v>109</v>
      </c>
      <c r="D263" s="95">
        <f t="shared" si="309"/>
        <v>99</v>
      </c>
      <c r="E263" s="95">
        <f t="shared" si="309"/>
        <v>92</v>
      </c>
      <c r="F263" s="95">
        <f t="shared" si="309"/>
        <v>86</v>
      </c>
      <c r="G263" s="95">
        <f t="shared" si="309"/>
        <v>83</v>
      </c>
      <c r="H263" s="95">
        <f t="shared" si="309"/>
        <v>80</v>
      </c>
      <c r="I263" s="95">
        <f t="shared" si="309"/>
        <v>77</v>
      </c>
      <c r="J263" s="95">
        <f t="shared" si="309"/>
        <v>75</v>
      </c>
      <c r="K263" s="95">
        <f t="shared" si="309"/>
        <v>74</v>
      </c>
      <c r="L263" s="95">
        <f t="shared" si="309"/>
        <v>73</v>
      </c>
      <c r="M263" s="95">
        <f t="shared" si="309"/>
        <v>72</v>
      </c>
      <c r="N263" s="95">
        <f t="shared" si="309"/>
        <v>71</v>
      </c>
      <c r="O263" s="95">
        <f t="shared" si="309"/>
        <v>70</v>
      </c>
      <c r="P263" s="95">
        <f t="shared" si="309"/>
        <v>69</v>
      </c>
      <c r="Q263" s="95">
        <f t="shared" si="309"/>
        <v>69</v>
      </c>
      <c r="R263" s="95">
        <f t="shared" si="309"/>
        <v>68</v>
      </c>
      <c r="S263" s="95">
        <f t="shared" si="309"/>
        <v>67</v>
      </c>
      <c r="T263" s="95">
        <f t="shared" si="309"/>
        <v>67</v>
      </c>
      <c r="U263" s="95">
        <f t="shared" si="309"/>
        <v>67</v>
      </c>
      <c r="V263" s="95">
        <f t="shared" si="309"/>
        <v>66</v>
      </c>
      <c r="W263" s="95">
        <f t="shared" si="309"/>
        <v>66</v>
      </c>
      <c r="X263" s="95">
        <f t="shared" si="309"/>
        <v>66</v>
      </c>
      <c r="Y263" s="95">
        <f t="shared" si="309"/>
        <v>65</v>
      </c>
      <c r="Z263" s="95">
        <f t="shared" si="309"/>
        <v>65</v>
      </c>
      <c r="AA263" s="95">
        <f t="shared" si="309"/>
        <v>65</v>
      </c>
      <c r="AB263" s="95">
        <f t="shared" si="309"/>
        <v>64</v>
      </c>
      <c r="AC263" s="95">
        <f t="shared" si="309"/>
        <v>64</v>
      </c>
      <c r="AD263" s="95">
        <f t="shared" si="309"/>
        <v>64</v>
      </c>
      <c r="AE263" s="95">
        <f t="shared" si="309"/>
        <v>64</v>
      </c>
      <c r="AF263" s="95">
        <f t="shared" si="309"/>
        <v>64</v>
      </c>
      <c r="AH263" s="93">
        <v>1100</v>
      </c>
      <c r="AI263" s="95">
        <f t="shared" si="274"/>
        <v>48</v>
      </c>
      <c r="AJ263" s="95">
        <f t="shared" si="275"/>
        <v>54</v>
      </c>
      <c r="AK263" s="95">
        <f t="shared" si="276"/>
        <v>61</v>
      </c>
      <c r="AL263" s="95">
        <f t="shared" si="277"/>
        <v>66</v>
      </c>
      <c r="AM263" s="95">
        <f t="shared" si="278"/>
        <v>73</v>
      </c>
      <c r="AN263" s="95">
        <f t="shared" si="279"/>
        <v>79</v>
      </c>
      <c r="AO263" s="95">
        <f t="shared" si="280"/>
        <v>85</v>
      </c>
      <c r="AP263" s="95">
        <f t="shared" si="281"/>
        <v>91</v>
      </c>
      <c r="AQ263" s="95">
        <f t="shared" si="282"/>
        <v>98</v>
      </c>
      <c r="AR263" s="95">
        <f t="shared" si="283"/>
        <v>104</v>
      </c>
      <c r="AS263" s="95">
        <f t="shared" si="284"/>
        <v>111</v>
      </c>
      <c r="AT263" s="95">
        <f t="shared" si="285"/>
        <v>117</v>
      </c>
      <c r="AU263" s="95">
        <f t="shared" si="286"/>
        <v>123</v>
      </c>
      <c r="AV263" s="95">
        <f t="shared" si="287"/>
        <v>129</v>
      </c>
      <c r="AW263" s="95">
        <f t="shared" si="288"/>
        <v>137</v>
      </c>
      <c r="AX263" s="95">
        <f t="shared" si="289"/>
        <v>142</v>
      </c>
      <c r="AY263" s="95">
        <f t="shared" si="290"/>
        <v>147</v>
      </c>
      <c r="AZ263" s="95">
        <f t="shared" si="291"/>
        <v>155</v>
      </c>
      <c r="BA263" s="95">
        <f t="shared" si="292"/>
        <v>162</v>
      </c>
      <c r="BB263" s="95">
        <f t="shared" si="293"/>
        <v>167</v>
      </c>
      <c r="BC263" s="95">
        <f t="shared" si="294"/>
        <v>174</v>
      </c>
      <c r="BD263" s="95">
        <f t="shared" si="295"/>
        <v>182</v>
      </c>
      <c r="BE263" s="95">
        <f t="shared" si="296"/>
        <v>186</v>
      </c>
      <c r="BF263" s="95">
        <f t="shared" si="297"/>
        <v>193</v>
      </c>
      <c r="BG263" s="95">
        <f t="shared" si="298"/>
        <v>200</v>
      </c>
      <c r="BH263" s="95">
        <f t="shared" si="299"/>
        <v>204</v>
      </c>
      <c r="BI263" s="95">
        <f t="shared" si="300"/>
        <v>211</v>
      </c>
      <c r="BJ263" s="95">
        <f t="shared" si="301"/>
        <v>218</v>
      </c>
      <c r="BK263" s="95">
        <f t="shared" si="302"/>
        <v>225</v>
      </c>
      <c r="BL263" s="95">
        <f t="shared" si="303"/>
        <v>232</v>
      </c>
    </row>
    <row r="264" spans="2:64" ht="15">
      <c r="B264" s="93">
        <v>1200</v>
      </c>
      <c r="C264" s="95">
        <f t="shared" ref="C264:AF264" si="310">ROUND(C233*(1+$E$253),2)</f>
        <v>105</v>
      </c>
      <c r="D264" s="95">
        <f t="shared" si="310"/>
        <v>94</v>
      </c>
      <c r="E264" s="95">
        <f t="shared" si="310"/>
        <v>87</v>
      </c>
      <c r="F264" s="95">
        <f t="shared" si="310"/>
        <v>82</v>
      </c>
      <c r="G264" s="95">
        <f t="shared" si="310"/>
        <v>79</v>
      </c>
      <c r="H264" s="95">
        <f t="shared" si="310"/>
        <v>76</v>
      </c>
      <c r="I264" s="95">
        <f t="shared" si="310"/>
        <v>74</v>
      </c>
      <c r="J264" s="95">
        <f t="shared" si="310"/>
        <v>72</v>
      </c>
      <c r="K264" s="95">
        <f t="shared" si="310"/>
        <v>71</v>
      </c>
      <c r="L264" s="95">
        <f t="shared" si="310"/>
        <v>69</v>
      </c>
      <c r="M264" s="95">
        <f t="shared" si="310"/>
        <v>68</v>
      </c>
      <c r="N264" s="95">
        <f t="shared" si="310"/>
        <v>67</v>
      </c>
      <c r="O264" s="95">
        <f t="shared" si="310"/>
        <v>67</v>
      </c>
      <c r="P264" s="95">
        <f t="shared" si="310"/>
        <v>66</v>
      </c>
      <c r="Q264" s="95">
        <f t="shared" si="310"/>
        <v>65</v>
      </c>
      <c r="R264" s="95">
        <f t="shared" si="310"/>
        <v>64</v>
      </c>
      <c r="S264" s="95">
        <f t="shared" si="310"/>
        <v>64</v>
      </c>
      <c r="T264" s="95">
        <f t="shared" si="310"/>
        <v>64</v>
      </c>
      <c r="U264" s="95">
        <f t="shared" si="310"/>
        <v>63</v>
      </c>
      <c r="V264" s="95">
        <f t="shared" si="310"/>
        <v>63</v>
      </c>
      <c r="W264" s="95">
        <f t="shared" si="310"/>
        <v>62</v>
      </c>
      <c r="X264" s="95">
        <f t="shared" si="310"/>
        <v>62</v>
      </c>
      <c r="Y264" s="95">
        <f t="shared" si="310"/>
        <v>62</v>
      </c>
      <c r="Z264" s="95">
        <f t="shared" si="310"/>
        <v>62</v>
      </c>
      <c r="AA264" s="95">
        <f t="shared" si="310"/>
        <v>61</v>
      </c>
      <c r="AB264" s="95">
        <f t="shared" si="310"/>
        <v>61</v>
      </c>
      <c r="AC264" s="95">
        <f t="shared" si="310"/>
        <v>61</v>
      </c>
      <c r="AD264" s="95">
        <f t="shared" si="310"/>
        <v>61</v>
      </c>
      <c r="AE264" s="95">
        <f t="shared" si="310"/>
        <v>60</v>
      </c>
      <c r="AF264" s="95">
        <f t="shared" si="310"/>
        <v>60</v>
      </c>
      <c r="AH264" s="93">
        <v>1200</v>
      </c>
      <c r="AI264" s="95">
        <f t="shared" si="274"/>
        <v>50</v>
      </c>
      <c r="AJ264" s="95">
        <f t="shared" si="275"/>
        <v>56</v>
      </c>
      <c r="AK264" s="95">
        <f t="shared" si="276"/>
        <v>63</v>
      </c>
      <c r="AL264" s="95">
        <f t="shared" si="277"/>
        <v>69</v>
      </c>
      <c r="AM264" s="95">
        <f t="shared" si="278"/>
        <v>76</v>
      </c>
      <c r="AN264" s="95">
        <f t="shared" si="279"/>
        <v>82</v>
      </c>
      <c r="AO264" s="95">
        <f t="shared" si="280"/>
        <v>89</v>
      </c>
      <c r="AP264" s="95">
        <f t="shared" si="281"/>
        <v>95</v>
      </c>
      <c r="AQ264" s="95">
        <f t="shared" si="282"/>
        <v>102</v>
      </c>
      <c r="AR264" s="95">
        <f t="shared" si="283"/>
        <v>108</v>
      </c>
      <c r="AS264" s="95">
        <f t="shared" si="284"/>
        <v>114</v>
      </c>
      <c r="AT264" s="95">
        <f t="shared" si="285"/>
        <v>121</v>
      </c>
      <c r="AU264" s="95">
        <f t="shared" si="286"/>
        <v>129</v>
      </c>
      <c r="AV264" s="95">
        <f t="shared" si="287"/>
        <v>135</v>
      </c>
      <c r="AW264" s="95">
        <f t="shared" si="288"/>
        <v>140</v>
      </c>
      <c r="AX264" s="95">
        <f t="shared" si="289"/>
        <v>146</v>
      </c>
      <c r="AY264" s="95">
        <f t="shared" si="290"/>
        <v>154</v>
      </c>
      <c r="AZ264" s="95">
        <f t="shared" si="291"/>
        <v>161</v>
      </c>
      <c r="BA264" s="95">
        <f t="shared" si="292"/>
        <v>166</v>
      </c>
      <c r="BB264" s="95">
        <f t="shared" si="293"/>
        <v>174</v>
      </c>
      <c r="BC264" s="95">
        <f t="shared" si="294"/>
        <v>179</v>
      </c>
      <c r="BD264" s="95">
        <f t="shared" si="295"/>
        <v>186</v>
      </c>
      <c r="BE264" s="95">
        <f t="shared" si="296"/>
        <v>193</v>
      </c>
      <c r="BF264" s="95">
        <f t="shared" si="297"/>
        <v>201</v>
      </c>
      <c r="BG264" s="95">
        <f t="shared" si="298"/>
        <v>205</v>
      </c>
      <c r="BH264" s="95">
        <f t="shared" si="299"/>
        <v>212</v>
      </c>
      <c r="BI264" s="95">
        <f t="shared" si="300"/>
        <v>220</v>
      </c>
      <c r="BJ264" s="95">
        <f t="shared" si="301"/>
        <v>227</v>
      </c>
      <c r="BK264" s="95">
        <f t="shared" si="302"/>
        <v>230</v>
      </c>
      <c r="BL264" s="95">
        <f t="shared" si="303"/>
        <v>238</v>
      </c>
    </row>
    <row r="265" spans="2:64" ht="15">
      <c r="B265" s="93">
        <v>1300</v>
      </c>
      <c r="C265" s="95">
        <f t="shared" ref="C265:AF265" si="311">ROUND(C234*(1+$E$253),2)</f>
        <v>102</v>
      </c>
      <c r="D265" s="95">
        <f t="shared" si="311"/>
        <v>92</v>
      </c>
      <c r="E265" s="95">
        <f t="shared" si="311"/>
        <v>85</v>
      </c>
      <c r="F265" s="95">
        <f t="shared" si="311"/>
        <v>80</v>
      </c>
      <c r="G265" s="95">
        <f t="shared" si="311"/>
        <v>77</v>
      </c>
      <c r="H265" s="95">
        <f t="shared" si="311"/>
        <v>74</v>
      </c>
      <c r="I265" s="95">
        <f t="shared" si="311"/>
        <v>72</v>
      </c>
      <c r="J265" s="95">
        <f t="shared" si="311"/>
        <v>70</v>
      </c>
      <c r="K265" s="95">
        <f t="shared" si="311"/>
        <v>69</v>
      </c>
      <c r="L265" s="95">
        <f t="shared" si="311"/>
        <v>67</v>
      </c>
      <c r="M265" s="95">
        <f t="shared" si="311"/>
        <v>66</v>
      </c>
      <c r="N265" s="95">
        <f t="shared" si="311"/>
        <v>65</v>
      </c>
      <c r="O265" s="95">
        <f t="shared" si="311"/>
        <v>65</v>
      </c>
      <c r="P265" s="95">
        <f t="shared" si="311"/>
        <v>64</v>
      </c>
      <c r="Q265" s="95">
        <f t="shared" si="311"/>
        <v>63</v>
      </c>
      <c r="R265" s="95">
        <f t="shared" si="311"/>
        <v>63</v>
      </c>
      <c r="S265" s="95">
        <f t="shared" si="311"/>
        <v>62</v>
      </c>
      <c r="T265" s="95">
        <f t="shared" si="311"/>
        <v>62</v>
      </c>
      <c r="U265" s="95">
        <f t="shared" si="311"/>
        <v>62</v>
      </c>
      <c r="V265" s="95">
        <f t="shared" si="311"/>
        <v>61</v>
      </c>
      <c r="W265" s="95">
        <f t="shared" si="311"/>
        <v>61</v>
      </c>
      <c r="X265" s="95">
        <f t="shared" si="311"/>
        <v>61</v>
      </c>
      <c r="Y265" s="95">
        <f t="shared" si="311"/>
        <v>60</v>
      </c>
      <c r="Z265" s="95">
        <f t="shared" si="311"/>
        <v>60</v>
      </c>
      <c r="AA265" s="95">
        <f t="shared" si="311"/>
        <v>60</v>
      </c>
      <c r="AB265" s="95">
        <f t="shared" si="311"/>
        <v>59</v>
      </c>
      <c r="AC265" s="95">
        <f t="shared" si="311"/>
        <v>59</v>
      </c>
      <c r="AD265" s="95">
        <f t="shared" si="311"/>
        <v>59</v>
      </c>
      <c r="AE265" s="95">
        <f t="shared" si="311"/>
        <v>59</v>
      </c>
      <c r="AF265" s="95">
        <f t="shared" si="311"/>
        <v>59</v>
      </c>
      <c r="AH265" s="93">
        <v>1300</v>
      </c>
      <c r="AI265" s="95">
        <f t="shared" si="274"/>
        <v>53</v>
      </c>
      <c r="AJ265" s="95">
        <f t="shared" si="275"/>
        <v>60</v>
      </c>
      <c r="AK265" s="95">
        <f t="shared" si="276"/>
        <v>66</v>
      </c>
      <c r="AL265" s="95">
        <f t="shared" si="277"/>
        <v>73</v>
      </c>
      <c r="AM265" s="95">
        <f t="shared" si="278"/>
        <v>80</v>
      </c>
      <c r="AN265" s="95">
        <f t="shared" si="279"/>
        <v>87</v>
      </c>
      <c r="AO265" s="95">
        <f t="shared" si="280"/>
        <v>94</v>
      </c>
      <c r="AP265" s="95">
        <f t="shared" si="281"/>
        <v>100</v>
      </c>
      <c r="AQ265" s="95">
        <f t="shared" si="282"/>
        <v>108</v>
      </c>
      <c r="AR265" s="95">
        <f t="shared" si="283"/>
        <v>113</v>
      </c>
      <c r="AS265" s="95">
        <f t="shared" si="284"/>
        <v>120</v>
      </c>
      <c r="AT265" s="95">
        <f t="shared" si="285"/>
        <v>127</v>
      </c>
      <c r="AU265" s="95">
        <f t="shared" si="286"/>
        <v>135</v>
      </c>
      <c r="AV265" s="95">
        <f t="shared" si="287"/>
        <v>141</v>
      </c>
      <c r="AW265" s="95">
        <f t="shared" si="288"/>
        <v>147</v>
      </c>
      <c r="AX265" s="95">
        <f t="shared" si="289"/>
        <v>156</v>
      </c>
      <c r="AY265" s="95">
        <f t="shared" si="290"/>
        <v>161</v>
      </c>
      <c r="AZ265" s="95">
        <f t="shared" si="291"/>
        <v>169</v>
      </c>
      <c r="BA265" s="95">
        <f t="shared" si="292"/>
        <v>177</v>
      </c>
      <c r="BB265" s="95">
        <f t="shared" si="293"/>
        <v>182</v>
      </c>
      <c r="BC265" s="95">
        <f t="shared" si="294"/>
        <v>190</v>
      </c>
      <c r="BD265" s="95">
        <f t="shared" si="295"/>
        <v>198</v>
      </c>
      <c r="BE265" s="95">
        <f t="shared" si="296"/>
        <v>203</v>
      </c>
      <c r="BF265" s="95">
        <f t="shared" si="297"/>
        <v>211</v>
      </c>
      <c r="BG265" s="95">
        <f t="shared" si="298"/>
        <v>218</v>
      </c>
      <c r="BH265" s="95">
        <f t="shared" si="299"/>
        <v>222</v>
      </c>
      <c r="BI265" s="95">
        <f t="shared" si="300"/>
        <v>230</v>
      </c>
      <c r="BJ265" s="95">
        <f t="shared" si="301"/>
        <v>238</v>
      </c>
      <c r="BK265" s="95">
        <f t="shared" si="302"/>
        <v>245</v>
      </c>
      <c r="BL265" s="95">
        <f t="shared" si="303"/>
        <v>253</v>
      </c>
    </row>
    <row r="266" spans="2:64" ht="15">
      <c r="B266" s="93">
        <v>1400</v>
      </c>
      <c r="C266" s="95">
        <f t="shared" ref="C266:AF266" si="312">ROUND(C235*(1+$E$253),2)</f>
        <v>99</v>
      </c>
      <c r="D266" s="95">
        <f t="shared" si="312"/>
        <v>90</v>
      </c>
      <c r="E266" s="95">
        <f t="shared" si="312"/>
        <v>83</v>
      </c>
      <c r="F266" s="95">
        <f t="shared" si="312"/>
        <v>78</v>
      </c>
      <c r="G266" s="95">
        <f t="shared" si="312"/>
        <v>75</v>
      </c>
      <c r="H266" s="95">
        <f t="shared" si="312"/>
        <v>72</v>
      </c>
      <c r="I266" s="95">
        <f t="shared" si="312"/>
        <v>70</v>
      </c>
      <c r="J266" s="95">
        <f t="shared" si="312"/>
        <v>68</v>
      </c>
      <c r="K266" s="95">
        <f t="shared" si="312"/>
        <v>67</v>
      </c>
      <c r="L266" s="95">
        <f t="shared" si="312"/>
        <v>66</v>
      </c>
      <c r="M266" s="95">
        <f t="shared" si="312"/>
        <v>65</v>
      </c>
      <c r="N266" s="95">
        <f t="shared" si="312"/>
        <v>64</v>
      </c>
      <c r="O266" s="95">
        <f t="shared" si="312"/>
        <v>63</v>
      </c>
      <c r="P266" s="95">
        <f t="shared" si="312"/>
        <v>63</v>
      </c>
      <c r="Q266" s="95">
        <f t="shared" si="312"/>
        <v>62</v>
      </c>
      <c r="R266" s="95">
        <f t="shared" si="312"/>
        <v>61</v>
      </c>
      <c r="S266" s="95">
        <f t="shared" si="312"/>
        <v>61</v>
      </c>
      <c r="T266" s="95">
        <f t="shared" si="312"/>
        <v>61</v>
      </c>
      <c r="U266" s="95">
        <f t="shared" si="312"/>
        <v>60</v>
      </c>
      <c r="V266" s="95">
        <f t="shared" si="312"/>
        <v>60</v>
      </c>
      <c r="W266" s="95">
        <f t="shared" si="312"/>
        <v>59</v>
      </c>
      <c r="X266" s="95">
        <f t="shared" si="312"/>
        <v>59</v>
      </c>
      <c r="Y266" s="95">
        <f t="shared" si="312"/>
        <v>59</v>
      </c>
      <c r="Z266" s="95">
        <f t="shared" si="312"/>
        <v>59</v>
      </c>
      <c r="AA266" s="95">
        <f t="shared" si="312"/>
        <v>58</v>
      </c>
      <c r="AB266" s="95">
        <f t="shared" si="312"/>
        <v>58</v>
      </c>
      <c r="AC266" s="95">
        <f t="shared" si="312"/>
        <v>58</v>
      </c>
      <c r="AD266" s="95">
        <f t="shared" si="312"/>
        <v>58</v>
      </c>
      <c r="AE266" s="95">
        <f t="shared" si="312"/>
        <v>57</v>
      </c>
      <c r="AF266" s="95">
        <f t="shared" si="312"/>
        <v>57</v>
      </c>
      <c r="AH266" s="93">
        <v>1400</v>
      </c>
      <c r="AI266" s="95">
        <f t="shared" si="274"/>
        <v>55</v>
      </c>
      <c r="AJ266" s="95">
        <f t="shared" si="275"/>
        <v>63</v>
      </c>
      <c r="AK266" s="95">
        <f t="shared" si="276"/>
        <v>70</v>
      </c>
      <c r="AL266" s="95">
        <f t="shared" si="277"/>
        <v>76</v>
      </c>
      <c r="AM266" s="95">
        <f t="shared" si="278"/>
        <v>84</v>
      </c>
      <c r="AN266" s="95">
        <f t="shared" si="279"/>
        <v>91</v>
      </c>
      <c r="AO266" s="95">
        <f t="shared" si="280"/>
        <v>98</v>
      </c>
      <c r="AP266" s="95">
        <f t="shared" si="281"/>
        <v>105</v>
      </c>
      <c r="AQ266" s="95">
        <f t="shared" si="282"/>
        <v>113</v>
      </c>
      <c r="AR266" s="95">
        <f t="shared" si="283"/>
        <v>120</v>
      </c>
      <c r="AS266" s="95">
        <f t="shared" si="284"/>
        <v>127</v>
      </c>
      <c r="AT266" s="95">
        <f t="shared" si="285"/>
        <v>134</v>
      </c>
      <c r="AU266" s="95">
        <f t="shared" si="286"/>
        <v>141</v>
      </c>
      <c r="AV266" s="95">
        <f t="shared" si="287"/>
        <v>150</v>
      </c>
      <c r="AW266" s="95">
        <f t="shared" si="288"/>
        <v>156</v>
      </c>
      <c r="AX266" s="95">
        <f t="shared" si="289"/>
        <v>162</v>
      </c>
      <c r="AY266" s="95">
        <f t="shared" si="290"/>
        <v>171</v>
      </c>
      <c r="AZ266" s="95">
        <f t="shared" si="291"/>
        <v>179</v>
      </c>
      <c r="BA266" s="95">
        <f t="shared" si="292"/>
        <v>185</v>
      </c>
      <c r="BB266" s="95">
        <f t="shared" si="293"/>
        <v>193</v>
      </c>
      <c r="BC266" s="95">
        <f t="shared" si="294"/>
        <v>198</v>
      </c>
      <c r="BD266" s="95">
        <f t="shared" si="295"/>
        <v>207</v>
      </c>
      <c r="BE266" s="95">
        <f t="shared" si="296"/>
        <v>215</v>
      </c>
      <c r="BF266" s="95">
        <f t="shared" si="297"/>
        <v>223</v>
      </c>
      <c r="BG266" s="95">
        <f t="shared" si="298"/>
        <v>227</v>
      </c>
      <c r="BH266" s="95">
        <f t="shared" si="299"/>
        <v>235</v>
      </c>
      <c r="BI266" s="95">
        <f t="shared" si="300"/>
        <v>244</v>
      </c>
      <c r="BJ266" s="95">
        <f t="shared" si="301"/>
        <v>252</v>
      </c>
      <c r="BK266" s="95">
        <f t="shared" si="302"/>
        <v>255</v>
      </c>
      <c r="BL266" s="95">
        <f t="shared" si="303"/>
        <v>263</v>
      </c>
    </row>
    <row r="267" spans="2:64" ht="15">
      <c r="B267" s="93">
        <v>1500</v>
      </c>
      <c r="C267" s="95">
        <f t="shared" ref="C267:AF267" si="313">ROUND(C236*(1+$E$253),2)</f>
        <v>97</v>
      </c>
      <c r="D267" s="95">
        <f t="shared" si="313"/>
        <v>88</v>
      </c>
      <c r="E267" s="95">
        <f t="shared" si="313"/>
        <v>81</v>
      </c>
      <c r="F267" s="95">
        <f t="shared" si="313"/>
        <v>77</v>
      </c>
      <c r="G267" s="95">
        <f t="shared" si="313"/>
        <v>73</v>
      </c>
      <c r="H267" s="95">
        <f t="shared" si="313"/>
        <v>71</v>
      </c>
      <c r="I267" s="95">
        <f t="shared" si="313"/>
        <v>69</v>
      </c>
      <c r="J267" s="95">
        <f t="shared" si="313"/>
        <v>67</v>
      </c>
      <c r="K267" s="95">
        <f t="shared" si="313"/>
        <v>66</v>
      </c>
      <c r="L267" s="95">
        <f t="shared" si="313"/>
        <v>64</v>
      </c>
      <c r="M267" s="95">
        <f t="shared" si="313"/>
        <v>63</v>
      </c>
      <c r="N267" s="95">
        <f t="shared" si="313"/>
        <v>62</v>
      </c>
      <c r="O267" s="95">
        <f t="shared" si="313"/>
        <v>62</v>
      </c>
      <c r="P267" s="95">
        <f t="shared" si="313"/>
        <v>61</v>
      </c>
      <c r="Q267" s="95">
        <f t="shared" si="313"/>
        <v>61</v>
      </c>
      <c r="R267" s="95">
        <f t="shared" si="313"/>
        <v>60</v>
      </c>
      <c r="S267" s="95">
        <f t="shared" si="313"/>
        <v>60</v>
      </c>
      <c r="T267" s="95">
        <f t="shared" si="313"/>
        <v>59</v>
      </c>
      <c r="U267" s="95">
        <f t="shared" si="313"/>
        <v>59</v>
      </c>
      <c r="V267" s="95">
        <f t="shared" si="313"/>
        <v>58</v>
      </c>
      <c r="W267" s="95">
        <f t="shared" si="313"/>
        <v>58</v>
      </c>
      <c r="X267" s="95">
        <f t="shared" si="313"/>
        <v>58</v>
      </c>
      <c r="Y267" s="95">
        <f t="shared" si="313"/>
        <v>58</v>
      </c>
      <c r="Z267" s="95">
        <f t="shared" si="313"/>
        <v>57</v>
      </c>
      <c r="AA267" s="95">
        <f t="shared" si="313"/>
        <v>57</v>
      </c>
      <c r="AB267" s="95">
        <f t="shared" si="313"/>
        <v>57</v>
      </c>
      <c r="AC267" s="95">
        <f t="shared" si="313"/>
        <v>57</v>
      </c>
      <c r="AD267" s="95">
        <f t="shared" si="313"/>
        <v>57</v>
      </c>
      <c r="AE267" s="95">
        <f t="shared" si="313"/>
        <v>56</v>
      </c>
      <c r="AF267" s="95">
        <f t="shared" si="313"/>
        <v>56</v>
      </c>
      <c r="AH267" s="93">
        <v>1500</v>
      </c>
      <c r="AI267" s="95">
        <f t="shared" si="274"/>
        <v>58</v>
      </c>
      <c r="AJ267" s="95">
        <f t="shared" si="275"/>
        <v>66</v>
      </c>
      <c r="AK267" s="95">
        <f t="shared" si="276"/>
        <v>73</v>
      </c>
      <c r="AL267" s="95">
        <f t="shared" si="277"/>
        <v>81</v>
      </c>
      <c r="AM267" s="95">
        <f t="shared" si="278"/>
        <v>88</v>
      </c>
      <c r="AN267" s="95">
        <f t="shared" si="279"/>
        <v>96</v>
      </c>
      <c r="AO267" s="95">
        <f t="shared" si="280"/>
        <v>104</v>
      </c>
      <c r="AP267" s="95">
        <f t="shared" si="281"/>
        <v>111</v>
      </c>
      <c r="AQ267" s="95">
        <f t="shared" si="282"/>
        <v>119</v>
      </c>
      <c r="AR267" s="95">
        <f t="shared" si="283"/>
        <v>125</v>
      </c>
      <c r="AS267" s="95">
        <f t="shared" si="284"/>
        <v>132</v>
      </c>
      <c r="AT267" s="95">
        <f t="shared" si="285"/>
        <v>140</v>
      </c>
      <c r="AU267" s="95">
        <f t="shared" si="286"/>
        <v>149</v>
      </c>
      <c r="AV267" s="95">
        <f t="shared" si="287"/>
        <v>156</v>
      </c>
      <c r="AW267" s="95">
        <f t="shared" si="288"/>
        <v>165</v>
      </c>
      <c r="AX267" s="95">
        <f t="shared" si="289"/>
        <v>171</v>
      </c>
      <c r="AY267" s="95">
        <f t="shared" si="290"/>
        <v>180</v>
      </c>
      <c r="AZ267" s="95">
        <f t="shared" si="291"/>
        <v>186</v>
      </c>
      <c r="BA267" s="95">
        <f t="shared" si="292"/>
        <v>195</v>
      </c>
      <c r="BB267" s="95">
        <f t="shared" si="293"/>
        <v>200</v>
      </c>
      <c r="BC267" s="95">
        <f t="shared" si="294"/>
        <v>209</v>
      </c>
      <c r="BD267" s="95">
        <f t="shared" si="295"/>
        <v>218</v>
      </c>
      <c r="BE267" s="95">
        <f t="shared" si="296"/>
        <v>226</v>
      </c>
      <c r="BF267" s="95">
        <f t="shared" si="297"/>
        <v>231</v>
      </c>
      <c r="BG267" s="95">
        <f t="shared" si="298"/>
        <v>239</v>
      </c>
      <c r="BH267" s="95">
        <f t="shared" si="299"/>
        <v>248</v>
      </c>
      <c r="BI267" s="95">
        <f t="shared" si="300"/>
        <v>257</v>
      </c>
      <c r="BJ267" s="95">
        <f t="shared" si="301"/>
        <v>265</v>
      </c>
      <c r="BK267" s="95">
        <f t="shared" si="302"/>
        <v>269</v>
      </c>
      <c r="BL267" s="95">
        <f t="shared" si="303"/>
        <v>277</v>
      </c>
    </row>
    <row r="268" spans="2:64" ht="15">
      <c r="B268" s="93">
        <v>1600</v>
      </c>
      <c r="C268" s="95">
        <f t="shared" ref="C268:AF268" si="314">ROUND(C237*(1+$E$253),2)</f>
        <v>98</v>
      </c>
      <c r="D268" s="95">
        <f t="shared" si="314"/>
        <v>88</v>
      </c>
      <c r="E268" s="95">
        <f t="shared" si="314"/>
        <v>82</v>
      </c>
      <c r="F268" s="95">
        <f t="shared" si="314"/>
        <v>77</v>
      </c>
      <c r="G268" s="95">
        <f t="shared" si="314"/>
        <v>74</v>
      </c>
      <c r="H268" s="95">
        <f t="shared" si="314"/>
        <v>71</v>
      </c>
      <c r="I268" s="95">
        <f t="shared" si="314"/>
        <v>69</v>
      </c>
      <c r="J268" s="95">
        <f t="shared" si="314"/>
        <v>67</v>
      </c>
      <c r="K268" s="95">
        <f t="shared" si="314"/>
        <v>66</v>
      </c>
      <c r="L268" s="95">
        <f t="shared" si="314"/>
        <v>65</v>
      </c>
      <c r="M268" s="95">
        <f t="shared" si="314"/>
        <v>64</v>
      </c>
      <c r="N268" s="95">
        <f t="shared" si="314"/>
        <v>63</v>
      </c>
      <c r="O268" s="95">
        <f t="shared" si="314"/>
        <v>62</v>
      </c>
      <c r="P268" s="95">
        <f t="shared" si="314"/>
        <v>61</v>
      </c>
      <c r="Q268" s="95">
        <f t="shared" si="314"/>
        <v>61</v>
      </c>
      <c r="R268" s="95">
        <f t="shared" si="314"/>
        <v>60</v>
      </c>
      <c r="S268" s="95">
        <f t="shared" si="314"/>
        <v>60</v>
      </c>
      <c r="T268" s="95">
        <f t="shared" si="314"/>
        <v>59</v>
      </c>
      <c r="U268" s="95">
        <f t="shared" si="314"/>
        <v>59</v>
      </c>
      <c r="V268" s="95">
        <f t="shared" si="314"/>
        <v>58</v>
      </c>
      <c r="W268" s="95">
        <f t="shared" si="314"/>
        <v>58</v>
      </c>
      <c r="X268" s="95">
        <f t="shared" si="314"/>
        <v>58</v>
      </c>
      <c r="Y268" s="95">
        <f t="shared" si="314"/>
        <v>58</v>
      </c>
      <c r="Z268" s="95">
        <f t="shared" si="314"/>
        <v>57</v>
      </c>
      <c r="AA268" s="95">
        <f t="shared" si="314"/>
        <v>57</v>
      </c>
      <c r="AB268" s="95">
        <f t="shared" si="314"/>
        <v>57</v>
      </c>
      <c r="AC268" s="95">
        <f t="shared" si="314"/>
        <v>57</v>
      </c>
      <c r="AD268" s="95">
        <f t="shared" si="314"/>
        <v>56</v>
      </c>
      <c r="AE268" s="95">
        <f t="shared" si="314"/>
        <v>56</v>
      </c>
      <c r="AF268" s="95">
        <f t="shared" si="314"/>
        <v>56</v>
      </c>
      <c r="AH268" s="93">
        <v>1600</v>
      </c>
      <c r="AI268" s="95">
        <f t="shared" si="274"/>
        <v>63</v>
      </c>
      <c r="AJ268" s="95">
        <f t="shared" si="275"/>
        <v>70</v>
      </c>
      <c r="AK268" s="95">
        <f t="shared" si="276"/>
        <v>79</v>
      </c>
      <c r="AL268" s="95">
        <f t="shared" si="277"/>
        <v>86</v>
      </c>
      <c r="AM268" s="95">
        <f t="shared" si="278"/>
        <v>95</v>
      </c>
      <c r="AN268" s="95">
        <f t="shared" si="279"/>
        <v>102</v>
      </c>
      <c r="AO268" s="95">
        <f t="shared" si="280"/>
        <v>110</v>
      </c>
      <c r="AP268" s="95">
        <f t="shared" si="281"/>
        <v>118</v>
      </c>
      <c r="AQ268" s="95">
        <f t="shared" si="282"/>
        <v>127</v>
      </c>
      <c r="AR268" s="95">
        <f t="shared" si="283"/>
        <v>135</v>
      </c>
      <c r="AS268" s="95">
        <f t="shared" si="284"/>
        <v>143</v>
      </c>
      <c r="AT268" s="95">
        <f t="shared" si="285"/>
        <v>151</v>
      </c>
      <c r="AU268" s="95">
        <f t="shared" si="286"/>
        <v>159</v>
      </c>
      <c r="AV268" s="95">
        <f t="shared" si="287"/>
        <v>166</v>
      </c>
      <c r="AW268" s="95">
        <f t="shared" si="288"/>
        <v>176</v>
      </c>
      <c r="AX268" s="95">
        <f t="shared" si="289"/>
        <v>182</v>
      </c>
      <c r="AY268" s="95">
        <f t="shared" si="290"/>
        <v>192</v>
      </c>
      <c r="AZ268" s="95">
        <f t="shared" si="291"/>
        <v>198</v>
      </c>
      <c r="BA268" s="95">
        <f t="shared" si="292"/>
        <v>208</v>
      </c>
      <c r="BB268" s="95">
        <f t="shared" si="293"/>
        <v>213</v>
      </c>
      <c r="BC268" s="95">
        <f t="shared" si="294"/>
        <v>223</v>
      </c>
      <c r="BD268" s="95">
        <f t="shared" si="295"/>
        <v>232</v>
      </c>
      <c r="BE268" s="95">
        <f t="shared" si="296"/>
        <v>241</v>
      </c>
      <c r="BF268" s="95">
        <f t="shared" si="297"/>
        <v>246</v>
      </c>
      <c r="BG268" s="95">
        <f t="shared" si="298"/>
        <v>255</v>
      </c>
      <c r="BH268" s="95">
        <f t="shared" si="299"/>
        <v>264</v>
      </c>
      <c r="BI268" s="95">
        <f t="shared" si="300"/>
        <v>274</v>
      </c>
      <c r="BJ268" s="95">
        <f t="shared" si="301"/>
        <v>278</v>
      </c>
      <c r="BK268" s="95">
        <f t="shared" si="302"/>
        <v>287</v>
      </c>
      <c r="BL268" s="95">
        <f t="shared" si="303"/>
        <v>296</v>
      </c>
    </row>
    <row r="269" spans="2:64" ht="15">
      <c r="B269" s="93">
        <v>1700</v>
      </c>
      <c r="C269" s="95">
        <f t="shared" ref="C269:AF269" si="315">ROUND(C238*(1+$E$253),2)</f>
        <v>95</v>
      </c>
      <c r="D269" s="95">
        <f t="shared" si="315"/>
        <v>85</v>
      </c>
      <c r="E269" s="95">
        <f t="shared" si="315"/>
        <v>79</v>
      </c>
      <c r="F269" s="95">
        <f t="shared" si="315"/>
        <v>75</v>
      </c>
      <c r="G269" s="95">
        <f t="shared" si="315"/>
        <v>71</v>
      </c>
      <c r="H269" s="95">
        <f t="shared" si="315"/>
        <v>69</v>
      </c>
      <c r="I269" s="95">
        <f t="shared" si="315"/>
        <v>67</v>
      </c>
      <c r="J269" s="95">
        <f t="shared" si="315"/>
        <v>65</v>
      </c>
      <c r="K269" s="95">
        <f t="shared" si="315"/>
        <v>64</v>
      </c>
      <c r="L269" s="95">
        <f t="shared" si="315"/>
        <v>62</v>
      </c>
      <c r="M269" s="95">
        <f t="shared" si="315"/>
        <v>61</v>
      </c>
      <c r="N269" s="95">
        <f t="shared" si="315"/>
        <v>60</v>
      </c>
      <c r="O269" s="95">
        <f t="shared" si="315"/>
        <v>60</v>
      </c>
      <c r="P269" s="95">
        <f t="shared" si="315"/>
        <v>59</v>
      </c>
      <c r="Q269" s="95">
        <f t="shared" si="315"/>
        <v>59</v>
      </c>
      <c r="R269" s="95">
        <f t="shared" si="315"/>
        <v>58</v>
      </c>
      <c r="S269" s="95">
        <f t="shared" si="315"/>
        <v>57</v>
      </c>
      <c r="T269" s="95">
        <f t="shared" si="315"/>
        <v>57</v>
      </c>
      <c r="U269" s="95">
        <f t="shared" si="315"/>
        <v>57</v>
      </c>
      <c r="V269" s="95">
        <f t="shared" si="315"/>
        <v>56</v>
      </c>
      <c r="W269" s="95">
        <f t="shared" si="315"/>
        <v>56</v>
      </c>
      <c r="X269" s="95">
        <f t="shared" si="315"/>
        <v>56</v>
      </c>
      <c r="Y269" s="95">
        <f t="shared" si="315"/>
        <v>56</v>
      </c>
      <c r="Z269" s="95">
        <f t="shared" si="315"/>
        <v>55</v>
      </c>
      <c r="AA269" s="95">
        <f t="shared" si="315"/>
        <v>55</v>
      </c>
      <c r="AB269" s="95">
        <f t="shared" si="315"/>
        <v>55</v>
      </c>
      <c r="AC269" s="95">
        <f t="shared" si="315"/>
        <v>55</v>
      </c>
      <c r="AD269" s="95">
        <f t="shared" si="315"/>
        <v>54</v>
      </c>
      <c r="AE269" s="95">
        <f t="shared" si="315"/>
        <v>54</v>
      </c>
      <c r="AF269" s="95">
        <f t="shared" si="315"/>
        <v>54</v>
      </c>
      <c r="AH269" s="93">
        <v>1700</v>
      </c>
      <c r="AI269" s="95">
        <f t="shared" si="274"/>
        <v>65</v>
      </c>
      <c r="AJ269" s="95">
        <f t="shared" si="275"/>
        <v>72</v>
      </c>
      <c r="AK269" s="95">
        <f t="shared" si="276"/>
        <v>81</v>
      </c>
      <c r="AL269" s="95">
        <f t="shared" si="277"/>
        <v>89</v>
      </c>
      <c r="AM269" s="95">
        <f t="shared" si="278"/>
        <v>97</v>
      </c>
      <c r="AN269" s="95">
        <f t="shared" si="279"/>
        <v>106</v>
      </c>
      <c r="AO269" s="95">
        <f t="shared" si="280"/>
        <v>114</v>
      </c>
      <c r="AP269" s="95">
        <f t="shared" si="281"/>
        <v>122</v>
      </c>
      <c r="AQ269" s="95">
        <f t="shared" si="282"/>
        <v>131</v>
      </c>
      <c r="AR269" s="95">
        <f t="shared" si="283"/>
        <v>137</v>
      </c>
      <c r="AS269" s="95">
        <f t="shared" si="284"/>
        <v>145</v>
      </c>
      <c r="AT269" s="95">
        <f t="shared" si="285"/>
        <v>153</v>
      </c>
      <c r="AU269" s="95">
        <f t="shared" si="286"/>
        <v>163</v>
      </c>
      <c r="AV269" s="95">
        <f t="shared" si="287"/>
        <v>171</v>
      </c>
      <c r="AW269" s="95">
        <f t="shared" si="288"/>
        <v>181</v>
      </c>
      <c r="AX269" s="95">
        <f t="shared" si="289"/>
        <v>187</v>
      </c>
      <c r="AY269" s="95">
        <f t="shared" si="290"/>
        <v>194</v>
      </c>
      <c r="AZ269" s="95">
        <f t="shared" si="291"/>
        <v>203</v>
      </c>
      <c r="BA269" s="95">
        <f t="shared" si="292"/>
        <v>213</v>
      </c>
      <c r="BB269" s="95">
        <f t="shared" si="293"/>
        <v>219</v>
      </c>
      <c r="BC269" s="95">
        <f t="shared" si="294"/>
        <v>228</v>
      </c>
      <c r="BD269" s="95">
        <f t="shared" si="295"/>
        <v>238</v>
      </c>
      <c r="BE269" s="95">
        <f t="shared" si="296"/>
        <v>248</v>
      </c>
      <c r="BF269" s="95">
        <f t="shared" si="297"/>
        <v>252</v>
      </c>
      <c r="BG269" s="95">
        <f t="shared" si="298"/>
        <v>262</v>
      </c>
      <c r="BH269" s="95">
        <f t="shared" si="299"/>
        <v>271</v>
      </c>
      <c r="BI269" s="95">
        <f t="shared" si="300"/>
        <v>281</v>
      </c>
      <c r="BJ269" s="95">
        <f t="shared" si="301"/>
        <v>285</v>
      </c>
      <c r="BK269" s="95">
        <f t="shared" si="302"/>
        <v>294</v>
      </c>
      <c r="BL269" s="95">
        <f t="shared" si="303"/>
        <v>303</v>
      </c>
    </row>
    <row r="270" spans="2:64" ht="15">
      <c r="B270" s="93">
        <v>1800</v>
      </c>
      <c r="C270" s="95">
        <f t="shared" ref="C270:AF270" si="316">ROUND(C239*(1+$E$253),2)</f>
        <v>93</v>
      </c>
      <c r="D270" s="95">
        <f t="shared" si="316"/>
        <v>84</v>
      </c>
      <c r="E270" s="95">
        <f t="shared" si="316"/>
        <v>78</v>
      </c>
      <c r="F270" s="95">
        <f t="shared" si="316"/>
        <v>73</v>
      </c>
      <c r="G270" s="95">
        <f t="shared" si="316"/>
        <v>70</v>
      </c>
      <c r="H270" s="95">
        <f t="shared" si="316"/>
        <v>68</v>
      </c>
      <c r="I270" s="95">
        <f t="shared" si="316"/>
        <v>66</v>
      </c>
      <c r="J270" s="95">
        <f t="shared" si="316"/>
        <v>64</v>
      </c>
      <c r="K270" s="95">
        <f t="shared" si="316"/>
        <v>63</v>
      </c>
      <c r="L270" s="95">
        <f t="shared" si="316"/>
        <v>61</v>
      </c>
      <c r="M270" s="95">
        <f t="shared" si="316"/>
        <v>60</v>
      </c>
      <c r="N270" s="95">
        <f t="shared" si="316"/>
        <v>60</v>
      </c>
      <c r="O270" s="95">
        <f t="shared" si="316"/>
        <v>59</v>
      </c>
      <c r="P270" s="95">
        <f t="shared" si="316"/>
        <v>58</v>
      </c>
      <c r="Q270" s="95">
        <f t="shared" si="316"/>
        <v>58</v>
      </c>
      <c r="R270" s="95">
        <f t="shared" si="316"/>
        <v>57</v>
      </c>
      <c r="S270" s="95">
        <f t="shared" si="316"/>
        <v>57</v>
      </c>
      <c r="T270" s="95">
        <f t="shared" si="316"/>
        <v>56</v>
      </c>
      <c r="U270" s="95">
        <f t="shared" si="316"/>
        <v>56</v>
      </c>
      <c r="V270" s="95">
        <f t="shared" si="316"/>
        <v>56</v>
      </c>
      <c r="W270" s="95">
        <f t="shared" si="316"/>
        <v>55</v>
      </c>
      <c r="X270" s="95">
        <f t="shared" si="316"/>
        <v>55</v>
      </c>
      <c r="Y270" s="95">
        <f t="shared" si="316"/>
        <v>55</v>
      </c>
      <c r="Z270" s="95">
        <f t="shared" si="316"/>
        <v>54</v>
      </c>
      <c r="AA270" s="95">
        <f t="shared" si="316"/>
        <v>54</v>
      </c>
      <c r="AB270" s="95">
        <f t="shared" si="316"/>
        <v>54</v>
      </c>
      <c r="AC270" s="95">
        <f t="shared" si="316"/>
        <v>54</v>
      </c>
      <c r="AD270" s="95">
        <f t="shared" si="316"/>
        <v>54</v>
      </c>
      <c r="AE270" s="95">
        <f t="shared" si="316"/>
        <v>53</v>
      </c>
      <c r="AF270" s="95">
        <f t="shared" si="316"/>
        <v>53</v>
      </c>
      <c r="AH270" s="93">
        <v>1800</v>
      </c>
      <c r="AI270" s="95">
        <f t="shared" si="274"/>
        <v>67</v>
      </c>
      <c r="AJ270" s="95">
        <f t="shared" si="275"/>
        <v>76</v>
      </c>
      <c r="AK270" s="95">
        <f t="shared" si="276"/>
        <v>84</v>
      </c>
      <c r="AL270" s="95">
        <f t="shared" si="277"/>
        <v>92</v>
      </c>
      <c r="AM270" s="95">
        <f t="shared" si="278"/>
        <v>101</v>
      </c>
      <c r="AN270" s="95">
        <f t="shared" si="279"/>
        <v>110</v>
      </c>
      <c r="AO270" s="95">
        <f t="shared" si="280"/>
        <v>119</v>
      </c>
      <c r="AP270" s="95">
        <f t="shared" si="281"/>
        <v>127</v>
      </c>
      <c r="AQ270" s="95">
        <f t="shared" si="282"/>
        <v>136</v>
      </c>
      <c r="AR270" s="95">
        <f t="shared" si="283"/>
        <v>143</v>
      </c>
      <c r="AS270" s="95">
        <f t="shared" si="284"/>
        <v>151</v>
      </c>
      <c r="AT270" s="95">
        <f t="shared" si="285"/>
        <v>162</v>
      </c>
      <c r="AU270" s="95">
        <f t="shared" si="286"/>
        <v>170</v>
      </c>
      <c r="AV270" s="95">
        <f t="shared" si="287"/>
        <v>177</v>
      </c>
      <c r="AW270" s="95">
        <f t="shared" si="288"/>
        <v>188</v>
      </c>
      <c r="AX270" s="95">
        <f t="shared" si="289"/>
        <v>195</v>
      </c>
      <c r="AY270" s="95">
        <f t="shared" si="290"/>
        <v>205</v>
      </c>
      <c r="AZ270" s="95">
        <f t="shared" si="291"/>
        <v>212</v>
      </c>
      <c r="BA270" s="95">
        <f t="shared" si="292"/>
        <v>222</v>
      </c>
      <c r="BB270" s="95">
        <f t="shared" si="293"/>
        <v>232</v>
      </c>
      <c r="BC270" s="95">
        <f t="shared" si="294"/>
        <v>238</v>
      </c>
      <c r="BD270" s="95">
        <f t="shared" si="295"/>
        <v>248</v>
      </c>
      <c r="BE270" s="95">
        <f t="shared" si="296"/>
        <v>257</v>
      </c>
      <c r="BF270" s="95">
        <f t="shared" si="297"/>
        <v>262</v>
      </c>
      <c r="BG270" s="95">
        <f t="shared" si="298"/>
        <v>272</v>
      </c>
      <c r="BH270" s="95">
        <f t="shared" si="299"/>
        <v>282</v>
      </c>
      <c r="BI270" s="95">
        <f t="shared" si="300"/>
        <v>292</v>
      </c>
      <c r="BJ270" s="95">
        <f t="shared" si="301"/>
        <v>301</v>
      </c>
      <c r="BK270" s="95">
        <f t="shared" si="302"/>
        <v>305</v>
      </c>
      <c r="BL270" s="95">
        <f t="shared" si="303"/>
        <v>315</v>
      </c>
    </row>
    <row r="271" spans="2:64" ht="15">
      <c r="B271" s="93">
        <v>1900</v>
      </c>
      <c r="C271" s="95">
        <f t="shared" ref="C271:AF271" si="317">ROUND(C240*(1+$E$253),2)</f>
        <v>92</v>
      </c>
      <c r="D271" s="95">
        <f t="shared" si="317"/>
        <v>83</v>
      </c>
      <c r="E271" s="95">
        <f t="shared" si="317"/>
        <v>77</v>
      </c>
      <c r="F271" s="95">
        <f t="shared" si="317"/>
        <v>72</v>
      </c>
      <c r="G271" s="95">
        <f t="shared" si="317"/>
        <v>69</v>
      </c>
      <c r="H271" s="95">
        <f t="shared" si="317"/>
        <v>67</v>
      </c>
      <c r="I271" s="95">
        <f t="shared" si="317"/>
        <v>65</v>
      </c>
      <c r="J271" s="95">
        <f t="shared" si="317"/>
        <v>63</v>
      </c>
      <c r="K271" s="95">
        <f t="shared" si="317"/>
        <v>62</v>
      </c>
      <c r="L271" s="95">
        <f t="shared" si="317"/>
        <v>61</v>
      </c>
      <c r="M271" s="95">
        <f t="shared" si="317"/>
        <v>60</v>
      </c>
      <c r="N271" s="95">
        <f t="shared" si="317"/>
        <v>59</v>
      </c>
      <c r="O271" s="95">
        <f t="shared" si="317"/>
        <v>58</v>
      </c>
      <c r="P271" s="95">
        <f t="shared" si="317"/>
        <v>58</v>
      </c>
      <c r="Q271" s="95">
        <f t="shared" si="317"/>
        <v>57</v>
      </c>
      <c r="R271" s="95">
        <f t="shared" si="317"/>
        <v>56</v>
      </c>
      <c r="S271" s="95">
        <f t="shared" si="317"/>
        <v>56</v>
      </c>
      <c r="T271" s="95">
        <f t="shared" si="317"/>
        <v>56</v>
      </c>
      <c r="U271" s="95">
        <f t="shared" si="317"/>
        <v>55</v>
      </c>
      <c r="V271" s="95">
        <f t="shared" si="317"/>
        <v>55</v>
      </c>
      <c r="W271" s="95">
        <f t="shared" si="317"/>
        <v>54</v>
      </c>
      <c r="X271" s="95">
        <f t="shared" si="317"/>
        <v>54</v>
      </c>
      <c r="Y271" s="95">
        <f t="shared" si="317"/>
        <v>54</v>
      </c>
      <c r="Z271" s="95">
        <f t="shared" si="317"/>
        <v>54</v>
      </c>
      <c r="AA271" s="95">
        <f t="shared" si="317"/>
        <v>54</v>
      </c>
      <c r="AB271" s="95">
        <f t="shared" si="317"/>
        <v>53</v>
      </c>
      <c r="AC271" s="95">
        <f t="shared" si="317"/>
        <v>53</v>
      </c>
      <c r="AD271" s="95">
        <f t="shared" si="317"/>
        <v>53</v>
      </c>
      <c r="AE271" s="95">
        <f t="shared" si="317"/>
        <v>53</v>
      </c>
      <c r="AF271" s="95">
        <f t="shared" si="317"/>
        <v>53</v>
      </c>
      <c r="AH271" s="93">
        <v>1900</v>
      </c>
      <c r="AI271" s="95">
        <f t="shared" si="274"/>
        <v>70</v>
      </c>
      <c r="AJ271" s="95">
        <f t="shared" si="275"/>
        <v>79</v>
      </c>
      <c r="AK271" s="95">
        <f t="shared" si="276"/>
        <v>88</v>
      </c>
      <c r="AL271" s="95">
        <f t="shared" si="277"/>
        <v>96</v>
      </c>
      <c r="AM271" s="95">
        <f t="shared" si="278"/>
        <v>105</v>
      </c>
      <c r="AN271" s="95">
        <f t="shared" si="279"/>
        <v>115</v>
      </c>
      <c r="AO271" s="95">
        <f t="shared" si="280"/>
        <v>124</v>
      </c>
      <c r="AP271" s="95">
        <f t="shared" si="281"/>
        <v>132</v>
      </c>
      <c r="AQ271" s="95">
        <f t="shared" si="282"/>
        <v>141</v>
      </c>
      <c r="AR271" s="95">
        <f t="shared" si="283"/>
        <v>151</v>
      </c>
      <c r="AS271" s="95">
        <f t="shared" si="284"/>
        <v>160</v>
      </c>
      <c r="AT271" s="95">
        <f t="shared" si="285"/>
        <v>168</v>
      </c>
      <c r="AU271" s="95">
        <f t="shared" si="286"/>
        <v>176</v>
      </c>
      <c r="AV271" s="95">
        <f t="shared" si="287"/>
        <v>187</v>
      </c>
      <c r="AW271" s="95">
        <f t="shared" si="288"/>
        <v>195</v>
      </c>
      <c r="AX271" s="95">
        <f t="shared" si="289"/>
        <v>202</v>
      </c>
      <c r="AY271" s="95">
        <f t="shared" si="290"/>
        <v>213</v>
      </c>
      <c r="AZ271" s="95">
        <f t="shared" si="291"/>
        <v>223</v>
      </c>
      <c r="BA271" s="95">
        <f t="shared" si="292"/>
        <v>230</v>
      </c>
      <c r="BB271" s="95">
        <f t="shared" si="293"/>
        <v>240</v>
      </c>
      <c r="BC271" s="95">
        <f t="shared" si="294"/>
        <v>246</v>
      </c>
      <c r="BD271" s="95">
        <f t="shared" si="295"/>
        <v>257</v>
      </c>
      <c r="BE271" s="95">
        <f t="shared" si="296"/>
        <v>267</v>
      </c>
      <c r="BF271" s="95">
        <f t="shared" si="297"/>
        <v>277</v>
      </c>
      <c r="BG271" s="95">
        <f t="shared" si="298"/>
        <v>287</v>
      </c>
      <c r="BH271" s="95">
        <f t="shared" si="299"/>
        <v>292</v>
      </c>
      <c r="BI271" s="95">
        <f t="shared" si="300"/>
        <v>302</v>
      </c>
      <c r="BJ271" s="95">
        <f t="shared" si="301"/>
        <v>312</v>
      </c>
      <c r="BK271" s="95">
        <f t="shared" si="302"/>
        <v>322</v>
      </c>
      <c r="BL271" s="95">
        <f t="shared" si="303"/>
        <v>332</v>
      </c>
    </row>
    <row r="272" spans="2:64" ht="15">
      <c r="B272" s="93">
        <v>2000</v>
      </c>
      <c r="C272" s="95">
        <f t="shared" ref="C272:AF272" si="318">ROUND(C241*(1+$E$253),2)</f>
        <v>97</v>
      </c>
      <c r="D272" s="95">
        <f t="shared" si="318"/>
        <v>87</v>
      </c>
      <c r="E272" s="95">
        <f t="shared" si="318"/>
        <v>81</v>
      </c>
      <c r="F272" s="95">
        <f t="shared" si="318"/>
        <v>76</v>
      </c>
      <c r="G272" s="95">
        <f t="shared" si="318"/>
        <v>73</v>
      </c>
      <c r="H272" s="95">
        <f t="shared" si="318"/>
        <v>70</v>
      </c>
      <c r="I272" s="95">
        <f t="shared" si="318"/>
        <v>68</v>
      </c>
      <c r="J272" s="95">
        <f t="shared" si="318"/>
        <v>66</v>
      </c>
      <c r="K272" s="95">
        <f t="shared" si="318"/>
        <v>65</v>
      </c>
      <c r="L272" s="95">
        <f t="shared" si="318"/>
        <v>64</v>
      </c>
      <c r="M272" s="95">
        <f t="shared" si="318"/>
        <v>63</v>
      </c>
      <c r="N272" s="95">
        <f t="shared" si="318"/>
        <v>62</v>
      </c>
      <c r="O272" s="95">
        <f t="shared" si="318"/>
        <v>62</v>
      </c>
      <c r="P272" s="95">
        <f t="shared" si="318"/>
        <v>61</v>
      </c>
      <c r="Q272" s="95">
        <f t="shared" si="318"/>
        <v>60</v>
      </c>
      <c r="R272" s="95">
        <f t="shared" si="318"/>
        <v>60</v>
      </c>
      <c r="S272" s="95">
        <f t="shared" si="318"/>
        <v>59</v>
      </c>
      <c r="T272" s="95">
        <f t="shared" si="318"/>
        <v>59</v>
      </c>
      <c r="U272" s="95">
        <f t="shared" si="318"/>
        <v>58</v>
      </c>
      <c r="V272" s="95">
        <f t="shared" si="318"/>
        <v>58</v>
      </c>
      <c r="W272" s="95">
        <f t="shared" si="318"/>
        <v>58</v>
      </c>
      <c r="X272" s="95">
        <f t="shared" si="318"/>
        <v>57</v>
      </c>
      <c r="Y272" s="95">
        <f t="shared" si="318"/>
        <v>57</v>
      </c>
      <c r="Z272" s="95">
        <f t="shared" si="318"/>
        <v>57</v>
      </c>
      <c r="AA272" s="95">
        <f t="shared" si="318"/>
        <v>57</v>
      </c>
      <c r="AB272" s="95">
        <f t="shared" si="318"/>
        <v>56</v>
      </c>
      <c r="AC272" s="95">
        <f t="shared" si="318"/>
        <v>56</v>
      </c>
      <c r="AD272" s="95">
        <f t="shared" si="318"/>
        <v>56</v>
      </c>
      <c r="AE272" s="95">
        <f t="shared" si="318"/>
        <v>56</v>
      </c>
      <c r="AF272" s="95">
        <f t="shared" si="318"/>
        <v>56</v>
      </c>
      <c r="AH272" s="93">
        <v>2000</v>
      </c>
      <c r="AI272" s="95">
        <f t="shared" si="274"/>
        <v>78</v>
      </c>
      <c r="AJ272" s="95">
        <f t="shared" si="275"/>
        <v>87</v>
      </c>
      <c r="AK272" s="95">
        <f t="shared" si="276"/>
        <v>97</v>
      </c>
      <c r="AL272" s="95">
        <f t="shared" si="277"/>
        <v>106</v>
      </c>
      <c r="AM272" s="95">
        <f t="shared" si="278"/>
        <v>117</v>
      </c>
      <c r="AN272" s="95">
        <f t="shared" si="279"/>
        <v>126</v>
      </c>
      <c r="AO272" s="95">
        <f t="shared" si="280"/>
        <v>136</v>
      </c>
      <c r="AP272" s="95">
        <f t="shared" si="281"/>
        <v>145</v>
      </c>
      <c r="AQ272" s="95">
        <f t="shared" si="282"/>
        <v>156</v>
      </c>
      <c r="AR272" s="95">
        <f t="shared" si="283"/>
        <v>166</v>
      </c>
      <c r="AS272" s="95">
        <f t="shared" si="284"/>
        <v>176</v>
      </c>
      <c r="AT272" s="95">
        <f t="shared" si="285"/>
        <v>186</v>
      </c>
      <c r="AU272" s="95">
        <f t="shared" si="286"/>
        <v>198</v>
      </c>
      <c r="AV272" s="95">
        <f t="shared" si="287"/>
        <v>207</v>
      </c>
      <c r="AW272" s="95">
        <f t="shared" si="288"/>
        <v>216</v>
      </c>
      <c r="AX272" s="95">
        <f t="shared" si="289"/>
        <v>228</v>
      </c>
      <c r="AY272" s="95">
        <f t="shared" si="290"/>
        <v>236</v>
      </c>
      <c r="AZ272" s="95">
        <f t="shared" si="291"/>
        <v>248</v>
      </c>
      <c r="BA272" s="95">
        <f t="shared" si="292"/>
        <v>255</v>
      </c>
      <c r="BB272" s="95">
        <f t="shared" si="293"/>
        <v>267</v>
      </c>
      <c r="BC272" s="95">
        <f t="shared" si="294"/>
        <v>278</v>
      </c>
      <c r="BD272" s="95">
        <f t="shared" si="295"/>
        <v>285</v>
      </c>
      <c r="BE272" s="95">
        <f t="shared" si="296"/>
        <v>296</v>
      </c>
      <c r="BF272" s="95">
        <f t="shared" si="297"/>
        <v>308</v>
      </c>
      <c r="BG272" s="95">
        <f t="shared" si="298"/>
        <v>319</v>
      </c>
      <c r="BH272" s="95">
        <f t="shared" si="299"/>
        <v>325</v>
      </c>
      <c r="BI272" s="95">
        <f t="shared" si="300"/>
        <v>336</v>
      </c>
      <c r="BJ272" s="95">
        <f t="shared" si="301"/>
        <v>347</v>
      </c>
      <c r="BK272" s="95">
        <f t="shared" si="302"/>
        <v>358</v>
      </c>
      <c r="BL272" s="95">
        <f t="shared" si="303"/>
        <v>370</v>
      </c>
    </row>
    <row r="273" spans="2:72" ht="15">
      <c r="B273" s="93">
        <v>2100</v>
      </c>
      <c r="C273" s="95">
        <f t="shared" ref="C273:AF273" si="319">ROUND(C242*(1+$E$253),2)</f>
        <v>96</v>
      </c>
      <c r="D273" s="95">
        <f t="shared" si="319"/>
        <v>86</v>
      </c>
      <c r="E273" s="95">
        <f t="shared" si="319"/>
        <v>80</v>
      </c>
      <c r="F273" s="95">
        <f t="shared" si="319"/>
        <v>75</v>
      </c>
      <c r="G273" s="95">
        <f t="shared" si="319"/>
        <v>72</v>
      </c>
      <c r="H273" s="95">
        <f t="shared" si="319"/>
        <v>69</v>
      </c>
      <c r="I273" s="95">
        <f t="shared" si="319"/>
        <v>67</v>
      </c>
      <c r="J273" s="95">
        <f t="shared" si="319"/>
        <v>66</v>
      </c>
      <c r="K273" s="95">
        <f t="shared" si="319"/>
        <v>64</v>
      </c>
      <c r="L273" s="95">
        <f t="shared" si="319"/>
        <v>63</v>
      </c>
      <c r="M273" s="95">
        <f t="shared" si="319"/>
        <v>62</v>
      </c>
      <c r="N273" s="95">
        <f t="shared" si="319"/>
        <v>61</v>
      </c>
      <c r="O273" s="95">
        <f t="shared" si="319"/>
        <v>61</v>
      </c>
      <c r="P273" s="95">
        <f t="shared" si="319"/>
        <v>60</v>
      </c>
      <c r="Q273" s="95">
        <f t="shared" si="319"/>
        <v>59</v>
      </c>
      <c r="R273" s="95">
        <f t="shared" si="319"/>
        <v>59</v>
      </c>
      <c r="S273" s="95">
        <f t="shared" si="319"/>
        <v>58</v>
      </c>
      <c r="T273" s="95">
        <f t="shared" si="319"/>
        <v>58</v>
      </c>
      <c r="U273" s="95">
        <f t="shared" si="319"/>
        <v>58</v>
      </c>
      <c r="V273" s="95">
        <f t="shared" si="319"/>
        <v>57</v>
      </c>
      <c r="W273" s="95">
        <f t="shared" si="319"/>
        <v>57</v>
      </c>
      <c r="X273" s="95">
        <f t="shared" si="319"/>
        <v>57</v>
      </c>
      <c r="Y273" s="95">
        <f t="shared" si="319"/>
        <v>56</v>
      </c>
      <c r="Z273" s="95">
        <f t="shared" si="319"/>
        <v>56</v>
      </c>
      <c r="AA273" s="95">
        <f t="shared" si="319"/>
        <v>56</v>
      </c>
      <c r="AB273" s="95">
        <f t="shared" si="319"/>
        <v>56</v>
      </c>
      <c r="AC273" s="95">
        <f t="shared" si="319"/>
        <v>55</v>
      </c>
      <c r="AD273" s="95">
        <f t="shared" si="319"/>
        <v>55</v>
      </c>
      <c r="AE273" s="95">
        <f t="shared" si="319"/>
        <v>55</v>
      </c>
      <c r="AF273" s="95">
        <f t="shared" si="319"/>
        <v>55</v>
      </c>
      <c r="AH273" s="93">
        <v>2100</v>
      </c>
      <c r="AI273" s="95">
        <f t="shared" si="274"/>
        <v>81</v>
      </c>
      <c r="AJ273" s="95">
        <f t="shared" si="275"/>
        <v>90</v>
      </c>
      <c r="AK273" s="95">
        <f t="shared" si="276"/>
        <v>101</v>
      </c>
      <c r="AL273" s="95">
        <f t="shared" si="277"/>
        <v>110</v>
      </c>
      <c r="AM273" s="95">
        <f t="shared" si="278"/>
        <v>121</v>
      </c>
      <c r="AN273" s="95">
        <f t="shared" si="279"/>
        <v>130</v>
      </c>
      <c r="AO273" s="95">
        <f t="shared" si="280"/>
        <v>141</v>
      </c>
      <c r="AP273" s="95">
        <f t="shared" si="281"/>
        <v>152</v>
      </c>
      <c r="AQ273" s="95">
        <f t="shared" si="282"/>
        <v>161</v>
      </c>
      <c r="AR273" s="95">
        <f t="shared" si="283"/>
        <v>172</v>
      </c>
      <c r="AS273" s="95">
        <f t="shared" si="284"/>
        <v>182</v>
      </c>
      <c r="AT273" s="95">
        <f t="shared" si="285"/>
        <v>192</v>
      </c>
      <c r="AU273" s="95">
        <f t="shared" si="286"/>
        <v>205</v>
      </c>
      <c r="AV273" s="95">
        <f t="shared" si="287"/>
        <v>214</v>
      </c>
      <c r="AW273" s="95">
        <f t="shared" si="288"/>
        <v>223</v>
      </c>
      <c r="AX273" s="95">
        <f t="shared" si="289"/>
        <v>235</v>
      </c>
      <c r="AY273" s="95">
        <f t="shared" si="290"/>
        <v>244</v>
      </c>
      <c r="AZ273" s="95">
        <f t="shared" si="291"/>
        <v>256</v>
      </c>
      <c r="BA273" s="95">
        <f t="shared" si="292"/>
        <v>268</v>
      </c>
      <c r="BB273" s="95">
        <f t="shared" si="293"/>
        <v>275</v>
      </c>
      <c r="BC273" s="95">
        <f t="shared" si="294"/>
        <v>287</v>
      </c>
      <c r="BD273" s="95">
        <f t="shared" si="295"/>
        <v>299</v>
      </c>
      <c r="BE273" s="95">
        <f t="shared" si="296"/>
        <v>306</v>
      </c>
      <c r="BF273" s="95">
        <f t="shared" si="297"/>
        <v>318</v>
      </c>
      <c r="BG273" s="95">
        <f t="shared" si="298"/>
        <v>329</v>
      </c>
      <c r="BH273" s="95">
        <f t="shared" si="299"/>
        <v>341</v>
      </c>
      <c r="BI273" s="95">
        <f t="shared" si="300"/>
        <v>347</v>
      </c>
      <c r="BJ273" s="95">
        <f t="shared" si="301"/>
        <v>358</v>
      </c>
      <c r="BK273" s="95">
        <f t="shared" si="302"/>
        <v>370</v>
      </c>
      <c r="BL273" s="95">
        <f t="shared" si="303"/>
        <v>381</v>
      </c>
    </row>
    <row r="274" spans="2:72" ht="15">
      <c r="B274" s="93">
        <v>2200</v>
      </c>
      <c r="C274" s="95">
        <f t="shared" ref="C274:AF274" si="320">ROUND(C243*(1+$E$253),2)</f>
        <v>94</v>
      </c>
      <c r="D274" s="95">
        <f t="shared" si="320"/>
        <v>85</v>
      </c>
      <c r="E274" s="95">
        <f t="shared" si="320"/>
        <v>79</v>
      </c>
      <c r="F274" s="95">
        <f t="shared" si="320"/>
        <v>74</v>
      </c>
      <c r="G274" s="95">
        <f t="shared" si="320"/>
        <v>71</v>
      </c>
      <c r="H274" s="95">
        <f t="shared" si="320"/>
        <v>69</v>
      </c>
      <c r="I274" s="95">
        <f t="shared" si="320"/>
        <v>66</v>
      </c>
      <c r="J274" s="95">
        <f t="shared" si="320"/>
        <v>65</v>
      </c>
      <c r="K274" s="95">
        <f t="shared" si="320"/>
        <v>64</v>
      </c>
      <c r="L274" s="95">
        <f t="shared" si="320"/>
        <v>62</v>
      </c>
      <c r="M274" s="95">
        <f t="shared" si="320"/>
        <v>61</v>
      </c>
      <c r="N274" s="95">
        <f t="shared" si="320"/>
        <v>61</v>
      </c>
      <c r="O274" s="95">
        <f t="shared" si="320"/>
        <v>60</v>
      </c>
      <c r="P274" s="95">
        <f t="shared" si="320"/>
        <v>59</v>
      </c>
      <c r="Q274" s="95">
        <f t="shared" si="320"/>
        <v>59</v>
      </c>
      <c r="R274" s="95">
        <f t="shared" si="320"/>
        <v>58</v>
      </c>
      <c r="S274" s="95">
        <f t="shared" si="320"/>
        <v>58</v>
      </c>
      <c r="T274" s="95">
        <f t="shared" si="320"/>
        <v>57</v>
      </c>
      <c r="U274" s="95">
        <f t="shared" si="320"/>
        <v>57</v>
      </c>
      <c r="V274" s="95">
        <f t="shared" si="320"/>
        <v>57</v>
      </c>
      <c r="W274" s="95">
        <f t="shared" si="320"/>
        <v>56</v>
      </c>
      <c r="X274" s="95">
        <f t="shared" si="320"/>
        <v>56</v>
      </c>
      <c r="Y274" s="95">
        <f t="shared" si="320"/>
        <v>56</v>
      </c>
      <c r="Z274" s="95">
        <f t="shared" si="320"/>
        <v>55</v>
      </c>
      <c r="AA274" s="95">
        <f t="shared" si="320"/>
        <v>55</v>
      </c>
      <c r="AB274" s="95">
        <f t="shared" si="320"/>
        <v>55</v>
      </c>
      <c r="AC274" s="95">
        <f t="shared" si="320"/>
        <v>55</v>
      </c>
      <c r="AD274" s="95">
        <f t="shared" si="320"/>
        <v>55</v>
      </c>
      <c r="AE274" s="95">
        <f t="shared" si="320"/>
        <v>54</v>
      </c>
      <c r="AF274" s="95">
        <f t="shared" si="320"/>
        <v>55</v>
      </c>
      <c r="AH274" s="93">
        <v>2200</v>
      </c>
      <c r="AI274" s="95">
        <f t="shared" si="274"/>
        <v>83</v>
      </c>
      <c r="AJ274" s="95">
        <f t="shared" si="275"/>
        <v>94</v>
      </c>
      <c r="AK274" s="95">
        <f t="shared" si="276"/>
        <v>104</v>
      </c>
      <c r="AL274" s="95">
        <f t="shared" si="277"/>
        <v>114</v>
      </c>
      <c r="AM274" s="95">
        <f t="shared" si="278"/>
        <v>125</v>
      </c>
      <c r="AN274" s="95">
        <f t="shared" si="279"/>
        <v>137</v>
      </c>
      <c r="AO274" s="95">
        <f t="shared" si="280"/>
        <v>145</v>
      </c>
      <c r="AP274" s="95">
        <f t="shared" si="281"/>
        <v>157</v>
      </c>
      <c r="AQ274" s="95">
        <f t="shared" si="282"/>
        <v>169</v>
      </c>
      <c r="AR274" s="95">
        <f t="shared" si="283"/>
        <v>177</v>
      </c>
      <c r="AS274" s="95">
        <f t="shared" si="284"/>
        <v>188</v>
      </c>
      <c r="AT274" s="95">
        <f t="shared" si="285"/>
        <v>201</v>
      </c>
      <c r="AU274" s="95">
        <f t="shared" si="286"/>
        <v>211</v>
      </c>
      <c r="AV274" s="95">
        <f t="shared" si="287"/>
        <v>221</v>
      </c>
      <c r="AW274" s="95">
        <f t="shared" si="288"/>
        <v>234</v>
      </c>
      <c r="AX274" s="95">
        <f t="shared" si="289"/>
        <v>242</v>
      </c>
      <c r="AY274" s="95">
        <f t="shared" si="290"/>
        <v>255</v>
      </c>
      <c r="AZ274" s="95">
        <f t="shared" si="291"/>
        <v>263</v>
      </c>
      <c r="BA274" s="95">
        <f t="shared" si="292"/>
        <v>276</v>
      </c>
      <c r="BB274" s="95">
        <f t="shared" si="293"/>
        <v>288</v>
      </c>
      <c r="BC274" s="95">
        <f t="shared" si="294"/>
        <v>296</v>
      </c>
      <c r="BD274" s="95">
        <f t="shared" si="295"/>
        <v>308</v>
      </c>
      <c r="BE274" s="95">
        <f t="shared" si="296"/>
        <v>320</v>
      </c>
      <c r="BF274" s="95">
        <f t="shared" si="297"/>
        <v>327</v>
      </c>
      <c r="BG274" s="95">
        <f t="shared" si="298"/>
        <v>339</v>
      </c>
      <c r="BH274" s="95">
        <f t="shared" si="299"/>
        <v>351</v>
      </c>
      <c r="BI274" s="95">
        <f t="shared" si="300"/>
        <v>363</v>
      </c>
      <c r="BJ274" s="95">
        <f t="shared" si="301"/>
        <v>375</v>
      </c>
      <c r="BK274" s="95">
        <f t="shared" si="302"/>
        <v>380</v>
      </c>
      <c r="BL274" s="95">
        <f t="shared" si="303"/>
        <v>399</v>
      </c>
    </row>
    <row r="275" spans="2:72" ht="15">
      <c r="B275" s="93">
        <v>2300</v>
      </c>
      <c r="C275" s="95">
        <f t="shared" ref="C275:AF275" si="321">ROUND(C244*(1+$E$253),2)</f>
        <v>93</v>
      </c>
      <c r="D275" s="95">
        <f t="shared" si="321"/>
        <v>83</v>
      </c>
      <c r="E275" s="95">
        <f t="shared" si="321"/>
        <v>77</v>
      </c>
      <c r="F275" s="95">
        <f t="shared" si="321"/>
        <v>73</v>
      </c>
      <c r="G275" s="95">
        <f t="shared" si="321"/>
        <v>70</v>
      </c>
      <c r="H275" s="95">
        <f t="shared" si="321"/>
        <v>67</v>
      </c>
      <c r="I275" s="95">
        <f t="shared" si="321"/>
        <v>65</v>
      </c>
      <c r="J275" s="95">
        <f t="shared" si="321"/>
        <v>63</v>
      </c>
      <c r="K275" s="95">
        <f t="shared" si="321"/>
        <v>62</v>
      </c>
      <c r="L275" s="95">
        <f t="shared" si="321"/>
        <v>61</v>
      </c>
      <c r="M275" s="95">
        <f t="shared" si="321"/>
        <v>60</v>
      </c>
      <c r="N275" s="95">
        <f t="shared" si="321"/>
        <v>59</v>
      </c>
      <c r="O275" s="95">
        <f t="shared" si="321"/>
        <v>59</v>
      </c>
      <c r="P275" s="95">
        <f t="shared" si="321"/>
        <v>58</v>
      </c>
      <c r="Q275" s="95">
        <f t="shared" si="321"/>
        <v>57</v>
      </c>
      <c r="R275" s="95">
        <f t="shared" si="321"/>
        <v>57</v>
      </c>
      <c r="S275" s="95">
        <f t="shared" si="321"/>
        <v>56</v>
      </c>
      <c r="T275" s="95">
        <f t="shared" si="321"/>
        <v>56</v>
      </c>
      <c r="U275" s="95">
        <f t="shared" si="321"/>
        <v>55</v>
      </c>
      <c r="V275" s="95">
        <f t="shared" si="321"/>
        <v>55</v>
      </c>
      <c r="W275" s="95">
        <f t="shared" si="321"/>
        <v>55</v>
      </c>
      <c r="X275" s="95">
        <f t="shared" si="321"/>
        <v>55</v>
      </c>
      <c r="Y275" s="95">
        <f t="shared" si="321"/>
        <v>54</v>
      </c>
      <c r="Z275" s="95">
        <f t="shared" si="321"/>
        <v>54</v>
      </c>
      <c r="AA275" s="95">
        <f t="shared" si="321"/>
        <v>54</v>
      </c>
      <c r="AB275" s="95">
        <f t="shared" si="321"/>
        <v>53</v>
      </c>
      <c r="AC275" s="95">
        <f t="shared" si="321"/>
        <v>53</v>
      </c>
      <c r="AD275" s="95">
        <f t="shared" si="321"/>
        <v>53</v>
      </c>
      <c r="AE275" s="95">
        <f t="shared" si="321"/>
        <v>53</v>
      </c>
      <c r="AF275" s="95">
        <f t="shared" si="321"/>
        <v>53</v>
      </c>
      <c r="AH275" s="93">
        <v>2300</v>
      </c>
      <c r="AI275" s="95">
        <f t="shared" si="274"/>
        <v>86</v>
      </c>
      <c r="AJ275" s="95">
        <f t="shared" si="275"/>
        <v>95</v>
      </c>
      <c r="AK275" s="95">
        <f t="shared" si="276"/>
        <v>106</v>
      </c>
      <c r="AL275" s="95">
        <f t="shared" si="277"/>
        <v>118</v>
      </c>
      <c r="AM275" s="95">
        <f t="shared" si="278"/>
        <v>129</v>
      </c>
      <c r="AN275" s="95">
        <f t="shared" si="279"/>
        <v>139</v>
      </c>
      <c r="AO275" s="95">
        <f t="shared" si="280"/>
        <v>150</v>
      </c>
      <c r="AP275" s="95">
        <f t="shared" si="281"/>
        <v>159</v>
      </c>
      <c r="AQ275" s="95">
        <f t="shared" si="282"/>
        <v>171</v>
      </c>
      <c r="AR275" s="95">
        <f t="shared" si="283"/>
        <v>182</v>
      </c>
      <c r="AS275" s="95">
        <f t="shared" si="284"/>
        <v>193</v>
      </c>
      <c r="AT275" s="95">
        <f t="shared" si="285"/>
        <v>204</v>
      </c>
      <c r="AU275" s="95">
        <f t="shared" si="286"/>
        <v>217</v>
      </c>
      <c r="AV275" s="95">
        <f t="shared" si="287"/>
        <v>227</v>
      </c>
      <c r="AW275" s="95">
        <f t="shared" si="288"/>
        <v>236</v>
      </c>
      <c r="AX275" s="95">
        <f t="shared" si="289"/>
        <v>249</v>
      </c>
      <c r="AY275" s="95">
        <f t="shared" si="290"/>
        <v>258</v>
      </c>
      <c r="AZ275" s="95">
        <f t="shared" si="291"/>
        <v>270</v>
      </c>
      <c r="BA275" s="95">
        <f t="shared" si="292"/>
        <v>278</v>
      </c>
      <c r="BB275" s="95">
        <f t="shared" si="293"/>
        <v>291</v>
      </c>
      <c r="BC275" s="95">
        <f t="shared" si="294"/>
        <v>304</v>
      </c>
      <c r="BD275" s="95">
        <f t="shared" si="295"/>
        <v>316</v>
      </c>
      <c r="BE275" s="95">
        <f t="shared" si="296"/>
        <v>323</v>
      </c>
      <c r="BF275" s="95">
        <f t="shared" si="297"/>
        <v>335</v>
      </c>
      <c r="BG275" s="95">
        <f t="shared" si="298"/>
        <v>348</v>
      </c>
      <c r="BH275" s="95">
        <f t="shared" si="299"/>
        <v>354</v>
      </c>
      <c r="BI275" s="95">
        <f t="shared" si="300"/>
        <v>366</v>
      </c>
      <c r="BJ275" s="95">
        <f t="shared" si="301"/>
        <v>378</v>
      </c>
      <c r="BK275" s="95">
        <f t="shared" si="302"/>
        <v>390</v>
      </c>
      <c r="BL275" s="95">
        <f t="shared" si="303"/>
        <v>402</v>
      </c>
    </row>
    <row r="276" spans="2:72" ht="15">
      <c r="B276" s="93">
        <v>2400</v>
      </c>
      <c r="C276" s="95">
        <f t="shared" ref="C276:AF276" si="322">ROUND(C245*(1+$E$253),2)</f>
        <v>91</v>
      </c>
      <c r="D276" s="95">
        <f t="shared" si="322"/>
        <v>82</v>
      </c>
      <c r="E276" s="95">
        <f t="shared" si="322"/>
        <v>76</v>
      </c>
      <c r="F276" s="95">
        <f t="shared" si="322"/>
        <v>72</v>
      </c>
      <c r="G276" s="95">
        <f t="shared" si="322"/>
        <v>69</v>
      </c>
      <c r="H276" s="95">
        <f t="shared" si="322"/>
        <v>66</v>
      </c>
      <c r="I276" s="95">
        <f t="shared" si="322"/>
        <v>64</v>
      </c>
      <c r="J276" s="95">
        <f t="shared" si="322"/>
        <v>63</v>
      </c>
      <c r="K276" s="95">
        <f t="shared" si="322"/>
        <v>62</v>
      </c>
      <c r="L276" s="95">
        <f t="shared" si="322"/>
        <v>60</v>
      </c>
      <c r="M276" s="95">
        <f t="shared" si="322"/>
        <v>59</v>
      </c>
      <c r="N276" s="95">
        <f t="shared" si="322"/>
        <v>58</v>
      </c>
      <c r="O276" s="95">
        <f t="shared" si="322"/>
        <v>58</v>
      </c>
      <c r="P276" s="95">
        <f t="shared" si="322"/>
        <v>57</v>
      </c>
      <c r="Q276" s="95">
        <f t="shared" si="322"/>
        <v>57</v>
      </c>
      <c r="R276" s="95">
        <f t="shared" si="322"/>
        <v>56</v>
      </c>
      <c r="S276" s="95">
        <f t="shared" si="322"/>
        <v>56</v>
      </c>
      <c r="T276" s="95">
        <f t="shared" si="322"/>
        <v>55</v>
      </c>
      <c r="U276" s="95">
        <f t="shared" si="322"/>
        <v>55</v>
      </c>
      <c r="V276" s="95">
        <f t="shared" si="322"/>
        <v>55</v>
      </c>
      <c r="W276" s="95">
        <f t="shared" si="322"/>
        <v>54</v>
      </c>
      <c r="X276" s="95">
        <f t="shared" si="322"/>
        <v>54</v>
      </c>
      <c r="Y276" s="95">
        <f t="shared" si="322"/>
        <v>54</v>
      </c>
      <c r="Z276" s="95">
        <f t="shared" si="322"/>
        <v>53</v>
      </c>
      <c r="AA276" s="95">
        <f t="shared" si="322"/>
        <v>53</v>
      </c>
      <c r="AB276" s="95">
        <f t="shared" si="322"/>
        <v>53</v>
      </c>
      <c r="AC276" s="95">
        <f t="shared" si="322"/>
        <v>53</v>
      </c>
      <c r="AD276" s="95">
        <f t="shared" si="322"/>
        <v>53</v>
      </c>
      <c r="AE276" s="95">
        <f t="shared" si="322"/>
        <v>53</v>
      </c>
      <c r="AF276" s="95">
        <f t="shared" si="322"/>
        <v>53</v>
      </c>
      <c r="AH276" s="93">
        <v>2400</v>
      </c>
      <c r="AI276" s="95">
        <f t="shared" si="274"/>
        <v>87</v>
      </c>
      <c r="AJ276" s="95">
        <f t="shared" si="275"/>
        <v>98</v>
      </c>
      <c r="AK276" s="95">
        <f t="shared" si="276"/>
        <v>109</v>
      </c>
      <c r="AL276" s="95">
        <f t="shared" si="277"/>
        <v>121</v>
      </c>
      <c r="AM276" s="95">
        <f t="shared" si="278"/>
        <v>132</v>
      </c>
      <c r="AN276" s="95">
        <f t="shared" si="279"/>
        <v>143</v>
      </c>
      <c r="AO276" s="95">
        <f t="shared" si="280"/>
        <v>154</v>
      </c>
      <c r="AP276" s="95">
        <f t="shared" si="281"/>
        <v>166</v>
      </c>
      <c r="AQ276" s="95">
        <f t="shared" si="282"/>
        <v>179</v>
      </c>
      <c r="AR276" s="95">
        <f t="shared" si="283"/>
        <v>187</v>
      </c>
      <c r="AS276" s="95">
        <f t="shared" si="284"/>
        <v>198</v>
      </c>
      <c r="AT276" s="95">
        <f t="shared" si="285"/>
        <v>209</v>
      </c>
      <c r="AU276" s="95">
        <f t="shared" si="286"/>
        <v>223</v>
      </c>
      <c r="AV276" s="95">
        <f t="shared" si="287"/>
        <v>233</v>
      </c>
      <c r="AW276" s="95">
        <f t="shared" si="288"/>
        <v>246</v>
      </c>
      <c r="AX276" s="95">
        <f t="shared" si="289"/>
        <v>255</v>
      </c>
      <c r="AY276" s="95">
        <f t="shared" si="290"/>
        <v>269</v>
      </c>
      <c r="AZ276" s="95">
        <f t="shared" si="291"/>
        <v>277</v>
      </c>
      <c r="BA276" s="95">
        <f t="shared" si="292"/>
        <v>290</v>
      </c>
      <c r="BB276" s="95">
        <f t="shared" si="293"/>
        <v>304</v>
      </c>
      <c r="BC276" s="95">
        <f t="shared" si="294"/>
        <v>311</v>
      </c>
      <c r="BD276" s="95">
        <f t="shared" si="295"/>
        <v>324</v>
      </c>
      <c r="BE276" s="95">
        <f t="shared" si="296"/>
        <v>337</v>
      </c>
      <c r="BF276" s="95">
        <f t="shared" si="297"/>
        <v>343</v>
      </c>
      <c r="BG276" s="95">
        <f t="shared" si="298"/>
        <v>356</v>
      </c>
      <c r="BH276" s="95">
        <f t="shared" si="299"/>
        <v>369</v>
      </c>
      <c r="BI276" s="95">
        <f t="shared" si="300"/>
        <v>382</v>
      </c>
      <c r="BJ276" s="95">
        <f t="shared" si="301"/>
        <v>394</v>
      </c>
      <c r="BK276" s="95">
        <f t="shared" si="302"/>
        <v>407</v>
      </c>
      <c r="BL276" s="95">
        <f t="shared" si="303"/>
        <v>420</v>
      </c>
    </row>
    <row r="277" spans="2:72" ht="15">
      <c r="B277" s="93">
        <v>2500</v>
      </c>
      <c r="C277" s="95">
        <f t="shared" ref="C277:AF277" si="323">ROUND(C246*(1+$E$253),2)</f>
        <v>91</v>
      </c>
      <c r="D277" s="95">
        <f t="shared" si="323"/>
        <v>82</v>
      </c>
      <c r="E277" s="95">
        <f t="shared" si="323"/>
        <v>76</v>
      </c>
      <c r="F277" s="95">
        <f t="shared" si="323"/>
        <v>71</v>
      </c>
      <c r="G277" s="95">
        <f t="shared" si="323"/>
        <v>68</v>
      </c>
      <c r="H277" s="95">
        <f t="shared" si="323"/>
        <v>66</v>
      </c>
      <c r="I277" s="95">
        <f t="shared" si="323"/>
        <v>64</v>
      </c>
      <c r="J277" s="95">
        <f t="shared" si="323"/>
        <v>62</v>
      </c>
      <c r="K277" s="95">
        <f t="shared" si="323"/>
        <v>61</v>
      </c>
      <c r="L277" s="95">
        <f t="shared" si="323"/>
        <v>60</v>
      </c>
      <c r="M277" s="95">
        <f t="shared" si="323"/>
        <v>59</v>
      </c>
      <c r="N277" s="95">
        <f t="shared" si="323"/>
        <v>58</v>
      </c>
      <c r="O277" s="95">
        <f t="shared" si="323"/>
        <v>57</v>
      </c>
      <c r="P277" s="95">
        <f t="shared" si="323"/>
        <v>57</v>
      </c>
      <c r="Q277" s="95">
        <f t="shared" si="323"/>
        <v>56</v>
      </c>
      <c r="R277" s="95">
        <f t="shared" si="323"/>
        <v>56</v>
      </c>
      <c r="S277" s="95">
        <f t="shared" si="323"/>
        <v>55</v>
      </c>
      <c r="T277" s="95">
        <f t="shared" si="323"/>
        <v>55</v>
      </c>
      <c r="U277" s="95">
        <f t="shared" si="323"/>
        <v>54</v>
      </c>
      <c r="V277" s="95">
        <f t="shared" si="323"/>
        <v>54</v>
      </c>
      <c r="W277" s="95">
        <f t="shared" si="323"/>
        <v>54</v>
      </c>
      <c r="X277" s="95">
        <f t="shared" si="323"/>
        <v>54</v>
      </c>
      <c r="Y277" s="95">
        <f t="shared" si="323"/>
        <v>53</v>
      </c>
      <c r="Z277" s="95">
        <f t="shared" si="323"/>
        <v>53</v>
      </c>
      <c r="AA277" s="95">
        <f t="shared" si="323"/>
        <v>53</v>
      </c>
      <c r="AB277" s="95">
        <f t="shared" si="323"/>
        <v>52</v>
      </c>
      <c r="AC277" s="95">
        <f t="shared" si="323"/>
        <v>52</v>
      </c>
      <c r="AD277" s="95">
        <f t="shared" si="323"/>
        <v>52</v>
      </c>
      <c r="AE277" s="95">
        <f t="shared" si="323"/>
        <v>53</v>
      </c>
      <c r="AF277" s="95">
        <f t="shared" si="323"/>
        <v>52</v>
      </c>
      <c r="AH277" s="93">
        <v>2500</v>
      </c>
      <c r="AI277" s="95">
        <f t="shared" si="274"/>
        <v>91</v>
      </c>
      <c r="AJ277" s="95">
        <f t="shared" si="275"/>
        <v>103</v>
      </c>
      <c r="AK277" s="95">
        <f t="shared" si="276"/>
        <v>114</v>
      </c>
      <c r="AL277" s="95">
        <f t="shared" si="277"/>
        <v>124</v>
      </c>
      <c r="AM277" s="95">
        <f t="shared" si="278"/>
        <v>136</v>
      </c>
      <c r="AN277" s="95">
        <f t="shared" si="279"/>
        <v>149</v>
      </c>
      <c r="AO277" s="95">
        <f t="shared" si="280"/>
        <v>160</v>
      </c>
      <c r="AP277" s="95">
        <f t="shared" si="281"/>
        <v>171</v>
      </c>
      <c r="AQ277" s="95">
        <f t="shared" si="282"/>
        <v>183</v>
      </c>
      <c r="AR277" s="95">
        <f t="shared" si="283"/>
        <v>195</v>
      </c>
      <c r="AS277" s="95">
        <f t="shared" si="284"/>
        <v>207</v>
      </c>
      <c r="AT277" s="95">
        <f t="shared" si="285"/>
        <v>218</v>
      </c>
      <c r="AU277" s="95">
        <f t="shared" si="286"/>
        <v>228</v>
      </c>
      <c r="AV277" s="95">
        <f t="shared" si="287"/>
        <v>242</v>
      </c>
      <c r="AW277" s="95">
        <f t="shared" si="288"/>
        <v>252</v>
      </c>
      <c r="AX277" s="95">
        <f t="shared" si="289"/>
        <v>266</v>
      </c>
      <c r="AY277" s="95">
        <f t="shared" si="290"/>
        <v>275</v>
      </c>
      <c r="AZ277" s="95">
        <f t="shared" si="291"/>
        <v>289</v>
      </c>
      <c r="BA277" s="95">
        <f t="shared" si="292"/>
        <v>297</v>
      </c>
      <c r="BB277" s="95">
        <f t="shared" si="293"/>
        <v>311</v>
      </c>
      <c r="BC277" s="95">
        <f t="shared" si="294"/>
        <v>324</v>
      </c>
      <c r="BD277" s="95">
        <f t="shared" si="295"/>
        <v>338</v>
      </c>
      <c r="BE277" s="95">
        <f t="shared" si="296"/>
        <v>345</v>
      </c>
      <c r="BF277" s="95">
        <f t="shared" si="297"/>
        <v>358</v>
      </c>
      <c r="BG277" s="95">
        <f t="shared" si="298"/>
        <v>371</v>
      </c>
      <c r="BH277" s="95">
        <f t="shared" si="299"/>
        <v>377</v>
      </c>
      <c r="BI277" s="95">
        <f t="shared" si="300"/>
        <v>390</v>
      </c>
      <c r="BJ277" s="95">
        <f t="shared" si="301"/>
        <v>403</v>
      </c>
      <c r="BK277" s="95">
        <f t="shared" si="302"/>
        <v>424</v>
      </c>
      <c r="BL277" s="95">
        <f t="shared" si="303"/>
        <v>429</v>
      </c>
    </row>
    <row r="278" spans="2:72" ht="15">
      <c r="B278" s="93">
        <v>2600</v>
      </c>
      <c r="C278" s="95">
        <f t="shared" ref="C278:AF278" si="324">ROUND(C247*(1+$E$253),2)</f>
        <v>90</v>
      </c>
      <c r="D278" s="95">
        <f t="shared" si="324"/>
        <v>81</v>
      </c>
      <c r="E278" s="95">
        <f t="shared" si="324"/>
        <v>75</v>
      </c>
      <c r="F278" s="95">
        <f t="shared" si="324"/>
        <v>71</v>
      </c>
      <c r="G278" s="95">
        <f t="shared" si="324"/>
        <v>68</v>
      </c>
      <c r="H278" s="95">
        <f t="shared" si="324"/>
        <v>65</v>
      </c>
      <c r="I278" s="95">
        <f t="shared" si="324"/>
        <v>63</v>
      </c>
      <c r="J278" s="95">
        <f t="shared" si="324"/>
        <v>61</v>
      </c>
      <c r="K278" s="95">
        <f t="shared" si="324"/>
        <v>60</v>
      </c>
      <c r="L278" s="95">
        <f t="shared" si="324"/>
        <v>59</v>
      </c>
      <c r="M278" s="95">
        <f t="shared" si="324"/>
        <v>58</v>
      </c>
      <c r="N278" s="95">
        <f t="shared" si="324"/>
        <v>57</v>
      </c>
      <c r="O278" s="95">
        <f t="shared" si="324"/>
        <v>57</v>
      </c>
      <c r="P278" s="95">
        <f t="shared" si="324"/>
        <v>56</v>
      </c>
      <c r="Q278" s="95">
        <f t="shared" si="324"/>
        <v>56</v>
      </c>
      <c r="R278" s="95">
        <f t="shared" si="324"/>
        <v>55</v>
      </c>
      <c r="S278" s="95">
        <f t="shared" si="324"/>
        <v>55</v>
      </c>
      <c r="T278" s="95">
        <f t="shared" si="324"/>
        <v>54</v>
      </c>
      <c r="U278" s="95">
        <f t="shared" si="324"/>
        <v>54</v>
      </c>
      <c r="V278" s="95">
        <f t="shared" si="324"/>
        <v>54</v>
      </c>
      <c r="W278" s="95">
        <f t="shared" si="324"/>
        <v>53</v>
      </c>
      <c r="X278" s="95">
        <f t="shared" si="324"/>
        <v>53</v>
      </c>
      <c r="Y278" s="95">
        <f t="shared" si="324"/>
        <v>53</v>
      </c>
      <c r="Z278" s="95">
        <f t="shared" si="324"/>
        <v>52</v>
      </c>
      <c r="AA278" s="95">
        <f t="shared" si="324"/>
        <v>52</v>
      </c>
      <c r="AB278" s="95">
        <f t="shared" si="324"/>
        <v>52</v>
      </c>
      <c r="AC278" s="95">
        <f t="shared" si="324"/>
        <v>52</v>
      </c>
      <c r="AD278" s="95">
        <f t="shared" si="324"/>
        <v>52</v>
      </c>
      <c r="AE278" s="95">
        <f t="shared" si="324"/>
        <v>52</v>
      </c>
      <c r="AF278" s="95">
        <f t="shared" si="324"/>
        <v>52</v>
      </c>
      <c r="AH278" s="93">
        <v>2600</v>
      </c>
      <c r="AI278" s="95">
        <f t="shared" si="274"/>
        <v>94</v>
      </c>
      <c r="AJ278" s="95">
        <f t="shared" si="275"/>
        <v>105</v>
      </c>
      <c r="AK278" s="95">
        <f t="shared" si="276"/>
        <v>117</v>
      </c>
      <c r="AL278" s="95">
        <f t="shared" si="277"/>
        <v>129</v>
      </c>
      <c r="AM278" s="95">
        <f t="shared" si="278"/>
        <v>141</v>
      </c>
      <c r="AN278" s="95">
        <f t="shared" si="279"/>
        <v>152</v>
      </c>
      <c r="AO278" s="95">
        <f t="shared" si="280"/>
        <v>164</v>
      </c>
      <c r="AP278" s="95">
        <f t="shared" si="281"/>
        <v>174</v>
      </c>
      <c r="AQ278" s="95">
        <f t="shared" si="282"/>
        <v>187</v>
      </c>
      <c r="AR278" s="95">
        <f t="shared" si="283"/>
        <v>199</v>
      </c>
      <c r="AS278" s="95">
        <f t="shared" si="284"/>
        <v>211</v>
      </c>
      <c r="AT278" s="95">
        <f t="shared" si="285"/>
        <v>222</v>
      </c>
      <c r="AU278" s="95">
        <f t="shared" si="286"/>
        <v>237</v>
      </c>
      <c r="AV278" s="95">
        <f t="shared" si="287"/>
        <v>248</v>
      </c>
      <c r="AW278" s="95">
        <f t="shared" si="288"/>
        <v>262</v>
      </c>
      <c r="AX278" s="95">
        <f t="shared" si="289"/>
        <v>272</v>
      </c>
      <c r="AY278" s="95">
        <f t="shared" si="290"/>
        <v>286</v>
      </c>
      <c r="AZ278" s="95">
        <f t="shared" si="291"/>
        <v>295</v>
      </c>
      <c r="BA278" s="95">
        <f t="shared" si="292"/>
        <v>309</v>
      </c>
      <c r="BB278" s="95">
        <f t="shared" si="293"/>
        <v>323</v>
      </c>
      <c r="BC278" s="95">
        <f t="shared" si="294"/>
        <v>331</v>
      </c>
      <c r="BD278" s="95">
        <f t="shared" si="295"/>
        <v>345</v>
      </c>
      <c r="BE278" s="95">
        <f t="shared" si="296"/>
        <v>358</v>
      </c>
      <c r="BF278" s="95">
        <f t="shared" si="297"/>
        <v>365</v>
      </c>
      <c r="BG278" s="95">
        <f t="shared" si="298"/>
        <v>379</v>
      </c>
      <c r="BH278" s="95">
        <f t="shared" si="299"/>
        <v>392</v>
      </c>
      <c r="BI278" s="95">
        <f t="shared" si="300"/>
        <v>406</v>
      </c>
      <c r="BJ278" s="95">
        <f t="shared" si="301"/>
        <v>419</v>
      </c>
      <c r="BK278" s="95">
        <f t="shared" si="302"/>
        <v>433</v>
      </c>
      <c r="BL278" s="95">
        <f t="shared" si="303"/>
        <v>446</v>
      </c>
    </row>
    <row r="279" spans="2:72" ht="15">
      <c r="B279" s="93">
        <v>2700</v>
      </c>
      <c r="C279" s="95">
        <f t="shared" ref="C279:AF279" si="325">ROUND(C248*(1+$E$253),2)</f>
        <v>89</v>
      </c>
      <c r="D279" s="95">
        <f t="shared" si="325"/>
        <v>80</v>
      </c>
      <c r="E279" s="95">
        <f t="shared" si="325"/>
        <v>74</v>
      </c>
      <c r="F279" s="95">
        <f t="shared" si="325"/>
        <v>70</v>
      </c>
      <c r="G279" s="95">
        <f t="shared" si="325"/>
        <v>67</v>
      </c>
      <c r="H279" s="95">
        <f t="shared" si="325"/>
        <v>64</v>
      </c>
      <c r="I279" s="95">
        <f t="shared" si="325"/>
        <v>63</v>
      </c>
      <c r="J279" s="95">
        <f t="shared" si="325"/>
        <v>61</v>
      </c>
      <c r="K279" s="95">
        <f t="shared" si="325"/>
        <v>60</v>
      </c>
      <c r="L279" s="95">
        <f t="shared" si="325"/>
        <v>59</v>
      </c>
      <c r="M279" s="95">
        <f t="shared" si="325"/>
        <v>58</v>
      </c>
      <c r="N279" s="95">
        <f t="shared" si="325"/>
        <v>57</v>
      </c>
      <c r="O279" s="95">
        <f t="shared" si="325"/>
        <v>56</v>
      </c>
      <c r="P279" s="95">
        <f t="shared" si="325"/>
        <v>56</v>
      </c>
      <c r="Q279" s="95">
        <f t="shared" si="325"/>
        <v>55</v>
      </c>
      <c r="R279" s="95">
        <f t="shared" si="325"/>
        <v>55</v>
      </c>
      <c r="S279" s="95">
        <f t="shared" si="325"/>
        <v>54</v>
      </c>
      <c r="T279" s="95">
        <f t="shared" si="325"/>
        <v>54</v>
      </c>
      <c r="U279" s="95">
        <f t="shared" si="325"/>
        <v>53</v>
      </c>
      <c r="V279" s="95">
        <f t="shared" si="325"/>
        <v>53</v>
      </c>
      <c r="W279" s="95">
        <f t="shared" si="325"/>
        <v>53</v>
      </c>
      <c r="X279" s="95">
        <f t="shared" si="325"/>
        <v>53</v>
      </c>
      <c r="Y279" s="95">
        <f t="shared" si="325"/>
        <v>52</v>
      </c>
      <c r="Z279" s="95">
        <f t="shared" si="325"/>
        <v>52</v>
      </c>
      <c r="AA279" s="95">
        <f t="shared" si="325"/>
        <v>52</v>
      </c>
      <c r="AB279" s="95">
        <f t="shared" si="325"/>
        <v>52</v>
      </c>
      <c r="AC279" s="95">
        <f t="shared" si="325"/>
        <v>51</v>
      </c>
      <c r="AD279" s="95">
        <f t="shared" si="325"/>
        <v>52</v>
      </c>
      <c r="AE279" s="95">
        <f t="shared" si="325"/>
        <v>52</v>
      </c>
      <c r="AF279" s="95">
        <f t="shared" si="325"/>
        <v>51</v>
      </c>
      <c r="AH279" s="93">
        <v>2700</v>
      </c>
      <c r="AI279" s="95">
        <f t="shared" si="274"/>
        <v>96</v>
      </c>
      <c r="AJ279" s="95">
        <f t="shared" si="275"/>
        <v>108</v>
      </c>
      <c r="AK279" s="95">
        <f t="shared" si="276"/>
        <v>120</v>
      </c>
      <c r="AL279" s="95">
        <f t="shared" si="277"/>
        <v>132</v>
      </c>
      <c r="AM279" s="95">
        <f t="shared" si="278"/>
        <v>145</v>
      </c>
      <c r="AN279" s="95">
        <f t="shared" si="279"/>
        <v>156</v>
      </c>
      <c r="AO279" s="95">
        <f t="shared" si="280"/>
        <v>170</v>
      </c>
      <c r="AP279" s="95">
        <f t="shared" si="281"/>
        <v>181</v>
      </c>
      <c r="AQ279" s="95">
        <f t="shared" si="282"/>
        <v>194</v>
      </c>
      <c r="AR279" s="95">
        <f t="shared" si="283"/>
        <v>207</v>
      </c>
      <c r="AS279" s="95">
        <f t="shared" si="284"/>
        <v>219</v>
      </c>
      <c r="AT279" s="95">
        <f t="shared" si="285"/>
        <v>231</v>
      </c>
      <c r="AU279" s="95">
        <f t="shared" si="286"/>
        <v>242</v>
      </c>
      <c r="AV279" s="95">
        <f t="shared" si="287"/>
        <v>257</v>
      </c>
      <c r="AW279" s="95">
        <f t="shared" si="288"/>
        <v>267</v>
      </c>
      <c r="AX279" s="95">
        <f t="shared" si="289"/>
        <v>282</v>
      </c>
      <c r="AY279" s="95">
        <f t="shared" si="290"/>
        <v>292</v>
      </c>
      <c r="AZ279" s="95">
        <f t="shared" si="291"/>
        <v>306</v>
      </c>
      <c r="BA279" s="95">
        <f t="shared" si="292"/>
        <v>315</v>
      </c>
      <c r="BB279" s="95">
        <f t="shared" si="293"/>
        <v>329</v>
      </c>
      <c r="BC279" s="95">
        <f t="shared" si="294"/>
        <v>343</v>
      </c>
      <c r="BD279" s="95">
        <f t="shared" si="295"/>
        <v>358</v>
      </c>
      <c r="BE279" s="95">
        <f t="shared" si="296"/>
        <v>365</v>
      </c>
      <c r="BF279" s="95">
        <f t="shared" si="297"/>
        <v>379</v>
      </c>
      <c r="BG279" s="95">
        <f t="shared" si="298"/>
        <v>393</v>
      </c>
      <c r="BH279" s="95">
        <f t="shared" si="299"/>
        <v>407</v>
      </c>
      <c r="BI279" s="95">
        <f t="shared" si="300"/>
        <v>413</v>
      </c>
      <c r="BJ279" s="95">
        <f t="shared" si="301"/>
        <v>435</v>
      </c>
      <c r="BK279" s="95">
        <f t="shared" si="302"/>
        <v>449</v>
      </c>
      <c r="BL279" s="95">
        <f t="shared" si="303"/>
        <v>454</v>
      </c>
    </row>
    <row r="280" spans="2:72" ht="15">
      <c r="B280" s="93">
        <v>2800</v>
      </c>
      <c r="C280" s="95">
        <f t="shared" ref="C280:AF280" si="326">ROUND(C249*(1+$E$253),2)</f>
        <v>87</v>
      </c>
      <c r="D280" s="95">
        <f t="shared" si="326"/>
        <v>79</v>
      </c>
      <c r="E280" s="95">
        <f t="shared" si="326"/>
        <v>73</v>
      </c>
      <c r="F280" s="95">
        <f t="shared" si="326"/>
        <v>69</v>
      </c>
      <c r="G280" s="95">
        <f t="shared" si="326"/>
        <v>66</v>
      </c>
      <c r="H280" s="95">
        <f t="shared" si="326"/>
        <v>63</v>
      </c>
      <c r="I280" s="95">
        <f t="shared" si="326"/>
        <v>61</v>
      </c>
      <c r="J280" s="95">
        <f t="shared" si="326"/>
        <v>60</v>
      </c>
      <c r="K280" s="95">
        <f t="shared" si="326"/>
        <v>59</v>
      </c>
      <c r="L280" s="95">
        <f t="shared" si="326"/>
        <v>58</v>
      </c>
      <c r="M280" s="95">
        <f t="shared" si="326"/>
        <v>57</v>
      </c>
      <c r="N280" s="95">
        <f t="shared" si="326"/>
        <v>56</v>
      </c>
      <c r="O280" s="95">
        <f t="shared" si="326"/>
        <v>55</v>
      </c>
      <c r="P280" s="95">
        <f t="shared" si="326"/>
        <v>55</v>
      </c>
      <c r="Q280" s="95">
        <f t="shared" si="326"/>
        <v>54</v>
      </c>
      <c r="R280" s="95">
        <f t="shared" si="326"/>
        <v>54</v>
      </c>
      <c r="S280" s="95">
        <f t="shared" si="326"/>
        <v>53</v>
      </c>
      <c r="T280" s="95">
        <f t="shared" si="326"/>
        <v>53</v>
      </c>
      <c r="U280" s="95">
        <f t="shared" si="326"/>
        <v>52</v>
      </c>
      <c r="V280" s="95">
        <f t="shared" si="326"/>
        <v>52</v>
      </c>
      <c r="W280" s="95">
        <f t="shared" si="326"/>
        <v>52</v>
      </c>
      <c r="X280" s="95">
        <f t="shared" si="326"/>
        <v>52</v>
      </c>
      <c r="Y280" s="95">
        <f t="shared" si="326"/>
        <v>51</v>
      </c>
      <c r="Z280" s="95">
        <f t="shared" si="326"/>
        <v>51</v>
      </c>
      <c r="AA280" s="95">
        <f t="shared" si="326"/>
        <v>51</v>
      </c>
      <c r="AB280" s="95">
        <f t="shared" si="326"/>
        <v>51</v>
      </c>
      <c r="AC280" s="95">
        <f t="shared" si="326"/>
        <v>50</v>
      </c>
      <c r="AD280" s="95">
        <f t="shared" si="326"/>
        <v>51</v>
      </c>
      <c r="AE280" s="95">
        <f t="shared" si="326"/>
        <v>51</v>
      </c>
      <c r="AF280" s="95">
        <f t="shared" si="326"/>
        <v>50</v>
      </c>
      <c r="AH280" s="93">
        <v>2800</v>
      </c>
      <c r="AI280" s="95">
        <f t="shared" si="274"/>
        <v>97</v>
      </c>
      <c r="AJ280" s="95">
        <f t="shared" si="275"/>
        <v>111</v>
      </c>
      <c r="AK280" s="95">
        <f t="shared" si="276"/>
        <v>123</v>
      </c>
      <c r="AL280" s="95">
        <f t="shared" si="277"/>
        <v>135</v>
      </c>
      <c r="AM280" s="95">
        <f t="shared" si="278"/>
        <v>148</v>
      </c>
      <c r="AN280" s="95">
        <f t="shared" si="279"/>
        <v>159</v>
      </c>
      <c r="AO280" s="95">
        <f t="shared" si="280"/>
        <v>171</v>
      </c>
      <c r="AP280" s="95">
        <f t="shared" si="281"/>
        <v>185</v>
      </c>
      <c r="AQ280" s="95">
        <f t="shared" si="282"/>
        <v>198</v>
      </c>
      <c r="AR280" s="95">
        <f t="shared" si="283"/>
        <v>211</v>
      </c>
      <c r="AS280" s="95">
        <f t="shared" si="284"/>
        <v>223</v>
      </c>
      <c r="AT280" s="95">
        <f t="shared" si="285"/>
        <v>235</v>
      </c>
      <c r="AU280" s="95">
        <f t="shared" si="286"/>
        <v>246</v>
      </c>
      <c r="AV280" s="95">
        <f t="shared" si="287"/>
        <v>262</v>
      </c>
      <c r="AW280" s="95">
        <f t="shared" si="288"/>
        <v>272</v>
      </c>
      <c r="AX280" s="95">
        <f t="shared" si="289"/>
        <v>287</v>
      </c>
      <c r="AY280" s="95">
        <f t="shared" si="290"/>
        <v>297</v>
      </c>
      <c r="AZ280" s="95">
        <f t="shared" si="291"/>
        <v>312</v>
      </c>
      <c r="BA280" s="95">
        <f t="shared" si="292"/>
        <v>320</v>
      </c>
      <c r="BB280" s="95">
        <f t="shared" si="293"/>
        <v>335</v>
      </c>
      <c r="BC280" s="95">
        <f t="shared" si="294"/>
        <v>349</v>
      </c>
      <c r="BD280" s="95">
        <f t="shared" si="295"/>
        <v>364</v>
      </c>
      <c r="BE280" s="95">
        <f t="shared" si="296"/>
        <v>371</v>
      </c>
      <c r="BF280" s="95">
        <f t="shared" si="297"/>
        <v>386</v>
      </c>
      <c r="BG280" s="95">
        <f t="shared" si="298"/>
        <v>400</v>
      </c>
      <c r="BH280" s="95">
        <f t="shared" si="299"/>
        <v>414</v>
      </c>
      <c r="BI280" s="95">
        <f t="shared" si="300"/>
        <v>420</v>
      </c>
      <c r="BJ280" s="95">
        <f t="shared" si="301"/>
        <v>443</v>
      </c>
      <c r="BK280" s="95">
        <f t="shared" si="302"/>
        <v>457</v>
      </c>
      <c r="BL280" s="95">
        <f t="shared" si="303"/>
        <v>462</v>
      </c>
    </row>
    <row r="281" spans="2:72" ht="15">
      <c r="B281" s="93">
        <v>2900</v>
      </c>
      <c r="C281" s="95">
        <f t="shared" ref="C281:AF281" si="327">ROUND(C250*(1+$E$253),2)</f>
        <v>87</v>
      </c>
      <c r="D281" s="95">
        <f t="shared" si="327"/>
        <v>78</v>
      </c>
      <c r="E281" s="95">
        <f t="shared" si="327"/>
        <v>72</v>
      </c>
      <c r="F281" s="95">
        <f t="shared" si="327"/>
        <v>68</v>
      </c>
      <c r="G281" s="95">
        <f t="shared" si="327"/>
        <v>65</v>
      </c>
      <c r="H281" s="95">
        <f t="shared" si="327"/>
        <v>63</v>
      </c>
      <c r="I281" s="95">
        <f t="shared" si="327"/>
        <v>61</v>
      </c>
      <c r="J281" s="95">
        <f t="shared" si="327"/>
        <v>59</v>
      </c>
      <c r="K281" s="95">
        <f t="shared" si="327"/>
        <v>58</v>
      </c>
      <c r="L281" s="95">
        <f t="shared" si="327"/>
        <v>57</v>
      </c>
      <c r="M281" s="95">
        <f t="shared" si="327"/>
        <v>56</v>
      </c>
      <c r="N281" s="95">
        <f t="shared" si="327"/>
        <v>55</v>
      </c>
      <c r="O281" s="95">
        <f t="shared" si="327"/>
        <v>55</v>
      </c>
      <c r="P281" s="95">
        <f t="shared" si="327"/>
        <v>54</v>
      </c>
      <c r="Q281" s="95">
        <f t="shared" si="327"/>
        <v>54</v>
      </c>
      <c r="R281" s="95">
        <f t="shared" si="327"/>
        <v>53</v>
      </c>
      <c r="S281" s="95">
        <f t="shared" si="327"/>
        <v>53</v>
      </c>
      <c r="T281" s="95">
        <f t="shared" si="327"/>
        <v>52</v>
      </c>
      <c r="U281" s="95">
        <f t="shared" si="327"/>
        <v>52</v>
      </c>
      <c r="V281" s="95">
        <f t="shared" si="327"/>
        <v>52</v>
      </c>
      <c r="W281" s="95">
        <f t="shared" si="327"/>
        <v>51</v>
      </c>
      <c r="X281" s="95">
        <f t="shared" si="327"/>
        <v>51</v>
      </c>
      <c r="Y281" s="95">
        <f t="shared" si="327"/>
        <v>51</v>
      </c>
      <c r="Z281" s="95">
        <f t="shared" si="327"/>
        <v>51</v>
      </c>
      <c r="AA281" s="95">
        <f t="shared" si="327"/>
        <v>50</v>
      </c>
      <c r="AB281" s="95">
        <f t="shared" si="327"/>
        <v>50</v>
      </c>
      <c r="AC281" s="95">
        <f t="shared" si="327"/>
        <v>51</v>
      </c>
      <c r="AD281" s="95">
        <f t="shared" si="327"/>
        <v>50</v>
      </c>
      <c r="AE281" s="95">
        <f t="shared" si="327"/>
        <v>50</v>
      </c>
      <c r="AF281" s="95">
        <f t="shared" si="327"/>
        <v>50</v>
      </c>
      <c r="AH281" s="93">
        <v>2900</v>
      </c>
      <c r="AI281" s="95">
        <f t="shared" si="274"/>
        <v>101</v>
      </c>
      <c r="AJ281" s="95">
        <f t="shared" si="275"/>
        <v>113</v>
      </c>
      <c r="AK281" s="95">
        <f t="shared" si="276"/>
        <v>125</v>
      </c>
      <c r="AL281" s="95">
        <f t="shared" si="277"/>
        <v>138</v>
      </c>
      <c r="AM281" s="95">
        <f t="shared" si="278"/>
        <v>151</v>
      </c>
      <c r="AN281" s="95">
        <f t="shared" si="279"/>
        <v>164</v>
      </c>
      <c r="AO281" s="95">
        <f t="shared" si="280"/>
        <v>177</v>
      </c>
      <c r="AP281" s="95">
        <f t="shared" si="281"/>
        <v>188</v>
      </c>
      <c r="AQ281" s="95">
        <f t="shared" si="282"/>
        <v>202</v>
      </c>
      <c r="AR281" s="95">
        <f t="shared" si="283"/>
        <v>215</v>
      </c>
      <c r="AS281" s="95">
        <f t="shared" si="284"/>
        <v>227</v>
      </c>
      <c r="AT281" s="95">
        <f t="shared" si="285"/>
        <v>239</v>
      </c>
      <c r="AU281" s="95">
        <f t="shared" si="286"/>
        <v>255</v>
      </c>
      <c r="AV281" s="95">
        <f t="shared" si="287"/>
        <v>266</v>
      </c>
      <c r="AW281" s="95">
        <f t="shared" si="288"/>
        <v>282</v>
      </c>
      <c r="AX281" s="95">
        <f t="shared" si="289"/>
        <v>292</v>
      </c>
      <c r="AY281" s="95">
        <f t="shared" si="290"/>
        <v>307</v>
      </c>
      <c r="AZ281" s="95">
        <f t="shared" si="291"/>
        <v>317</v>
      </c>
      <c r="BA281" s="95">
        <f t="shared" si="292"/>
        <v>332</v>
      </c>
      <c r="BB281" s="95">
        <f t="shared" si="293"/>
        <v>347</v>
      </c>
      <c r="BC281" s="95">
        <f t="shared" si="294"/>
        <v>355</v>
      </c>
      <c r="BD281" s="95">
        <f t="shared" si="295"/>
        <v>370</v>
      </c>
      <c r="BE281" s="95">
        <f t="shared" si="296"/>
        <v>385</v>
      </c>
      <c r="BF281" s="95">
        <f t="shared" si="297"/>
        <v>399</v>
      </c>
      <c r="BG281" s="95">
        <f t="shared" si="298"/>
        <v>406</v>
      </c>
      <c r="BH281" s="95">
        <f t="shared" si="299"/>
        <v>421</v>
      </c>
      <c r="BI281" s="95">
        <f t="shared" si="300"/>
        <v>444</v>
      </c>
      <c r="BJ281" s="95">
        <f t="shared" si="301"/>
        <v>450</v>
      </c>
      <c r="BK281" s="95">
        <f t="shared" si="302"/>
        <v>464</v>
      </c>
      <c r="BL281" s="95">
        <f t="shared" si="303"/>
        <v>479</v>
      </c>
    </row>
    <row r="282" spans="2:72" ht="15">
      <c r="B282" s="93">
        <v>3000</v>
      </c>
      <c r="C282" s="95">
        <f t="shared" ref="C282:AF282" si="328">ROUND(C251*(1+$E$253),2)</f>
        <v>92</v>
      </c>
      <c r="D282" s="95">
        <f t="shared" si="328"/>
        <v>82</v>
      </c>
      <c r="E282" s="95">
        <f t="shared" si="328"/>
        <v>76</v>
      </c>
      <c r="F282" s="95">
        <f t="shared" si="328"/>
        <v>71</v>
      </c>
      <c r="G282" s="95">
        <f t="shared" si="328"/>
        <v>68</v>
      </c>
      <c r="H282" s="95">
        <f t="shared" si="328"/>
        <v>66</v>
      </c>
      <c r="I282" s="95">
        <f t="shared" si="328"/>
        <v>63</v>
      </c>
      <c r="J282" s="95">
        <f t="shared" si="328"/>
        <v>62</v>
      </c>
      <c r="K282" s="95">
        <f t="shared" si="328"/>
        <v>61</v>
      </c>
      <c r="L282" s="95">
        <f t="shared" si="328"/>
        <v>59</v>
      </c>
      <c r="M282" s="95">
        <f t="shared" si="328"/>
        <v>58</v>
      </c>
      <c r="N282" s="95">
        <f t="shared" si="328"/>
        <v>57</v>
      </c>
      <c r="O282" s="95">
        <f t="shared" si="328"/>
        <v>57</v>
      </c>
      <c r="P282" s="95">
        <f t="shared" si="328"/>
        <v>56</v>
      </c>
      <c r="Q282" s="95">
        <f t="shared" si="328"/>
        <v>55</v>
      </c>
      <c r="R282" s="95">
        <f t="shared" si="328"/>
        <v>55</v>
      </c>
      <c r="S282" s="95">
        <f t="shared" si="328"/>
        <v>54</v>
      </c>
      <c r="T282" s="95">
        <f t="shared" si="328"/>
        <v>54</v>
      </c>
      <c r="U282" s="95">
        <f t="shared" si="328"/>
        <v>54</v>
      </c>
      <c r="V282" s="95">
        <f t="shared" si="328"/>
        <v>53</v>
      </c>
      <c r="W282" s="95">
        <f t="shared" si="328"/>
        <v>53</v>
      </c>
      <c r="X282" s="95">
        <f t="shared" si="328"/>
        <v>53</v>
      </c>
      <c r="Y282" s="95">
        <f t="shared" si="328"/>
        <v>52</v>
      </c>
      <c r="Z282" s="95">
        <f t="shared" si="328"/>
        <v>52</v>
      </c>
      <c r="AA282" s="95">
        <f t="shared" si="328"/>
        <v>52</v>
      </c>
      <c r="AB282" s="95">
        <f t="shared" si="328"/>
        <v>52</v>
      </c>
      <c r="AC282" s="95">
        <f t="shared" si="328"/>
        <v>52</v>
      </c>
      <c r="AD282" s="95">
        <f t="shared" si="328"/>
        <v>52</v>
      </c>
      <c r="AE282" s="95">
        <f t="shared" si="328"/>
        <v>52</v>
      </c>
      <c r="AF282" s="95">
        <f t="shared" si="328"/>
        <v>51</v>
      </c>
      <c r="AH282" s="93">
        <v>3000</v>
      </c>
      <c r="AI282" s="95">
        <f t="shared" si="274"/>
        <v>110</v>
      </c>
      <c r="AJ282" s="95">
        <f t="shared" si="275"/>
        <v>123</v>
      </c>
      <c r="AK282" s="95">
        <f t="shared" si="276"/>
        <v>137</v>
      </c>
      <c r="AL282" s="95">
        <f t="shared" si="277"/>
        <v>149</v>
      </c>
      <c r="AM282" s="95">
        <f t="shared" si="278"/>
        <v>163</v>
      </c>
      <c r="AN282" s="95">
        <f t="shared" si="279"/>
        <v>178</v>
      </c>
      <c r="AO282" s="95">
        <f t="shared" si="280"/>
        <v>189</v>
      </c>
      <c r="AP282" s="95">
        <f t="shared" si="281"/>
        <v>205</v>
      </c>
      <c r="AQ282" s="95">
        <f t="shared" si="282"/>
        <v>220</v>
      </c>
      <c r="AR282" s="95">
        <f t="shared" si="283"/>
        <v>230</v>
      </c>
      <c r="AS282" s="95">
        <f t="shared" si="284"/>
        <v>244</v>
      </c>
      <c r="AT282" s="95">
        <f t="shared" si="285"/>
        <v>257</v>
      </c>
      <c r="AU282" s="95">
        <f t="shared" si="286"/>
        <v>274</v>
      </c>
      <c r="AV282" s="95">
        <f t="shared" si="287"/>
        <v>286</v>
      </c>
      <c r="AW282" s="95">
        <f t="shared" si="288"/>
        <v>297</v>
      </c>
      <c r="AX282" s="95">
        <f t="shared" si="289"/>
        <v>314</v>
      </c>
      <c r="AY282" s="95">
        <f t="shared" si="290"/>
        <v>324</v>
      </c>
      <c r="AZ282" s="95">
        <f t="shared" si="291"/>
        <v>340</v>
      </c>
      <c r="BA282" s="95">
        <f t="shared" si="292"/>
        <v>356</v>
      </c>
      <c r="BB282" s="95">
        <f t="shared" si="293"/>
        <v>366</v>
      </c>
      <c r="BC282" s="95">
        <f t="shared" si="294"/>
        <v>382</v>
      </c>
      <c r="BD282" s="95">
        <f t="shared" si="295"/>
        <v>398</v>
      </c>
      <c r="BE282" s="95">
        <f t="shared" si="296"/>
        <v>406</v>
      </c>
      <c r="BF282" s="95">
        <f t="shared" si="297"/>
        <v>421</v>
      </c>
      <c r="BG282" s="95">
        <f t="shared" si="298"/>
        <v>437</v>
      </c>
      <c r="BH282" s="95">
        <f t="shared" si="299"/>
        <v>452</v>
      </c>
      <c r="BI282" s="95">
        <f t="shared" si="300"/>
        <v>468</v>
      </c>
      <c r="BJ282" s="95">
        <f t="shared" si="301"/>
        <v>484</v>
      </c>
      <c r="BK282" s="95">
        <f t="shared" si="302"/>
        <v>499</v>
      </c>
      <c r="BL282" s="95">
        <f t="shared" si="303"/>
        <v>505</v>
      </c>
    </row>
    <row r="284" spans="2:72" ht="16.5" customHeight="1">
      <c r="B284" s="91" t="s">
        <v>37</v>
      </c>
      <c r="C284" s="92"/>
      <c r="E284" s="94">
        <v>0.23</v>
      </c>
    </row>
    <row r="286" spans="2:72" ht="15">
      <c r="B286" t="s">
        <v>0</v>
      </c>
      <c r="C286" s="93">
        <v>400</v>
      </c>
      <c r="D286" s="93">
        <v>500</v>
      </c>
      <c r="E286" s="93">
        <v>600</v>
      </c>
      <c r="F286" s="93">
        <v>700</v>
      </c>
      <c r="G286" s="93">
        <v>800</v>
      </c>
      <c r="H286" s="93">
        <v>900</v>
      </c>
      <c r="I286" s="93">
        <v>1000</v>
      </c>
      <c r="J286" s="93">
        <v>1100</v>
      </c>
      <c r="K286" s="93">
        <v>1200</v>
      </c>
      <c r="L286" s="93">
        <v>1300</v>
      </c>
      <c r="M286" s="93">
        <v>1400</v>
      </c>
      <c r="N286" s="93">
        <v>1500</v>
      </c>
      <c r="O286" s="93">
        <v>1600</v>
      </c>
      <c r="P286" s="93">
        <v>1700</v>
      </c>
      <c r="Q286" s="93">
        <v>1800</v>
      </c>
      <c r="R286" s="93">
        <v>1900</v>
      </c>
      <c r="S286" s="93">
        <v>2000</v>
      </c>
      <c r="T286" s="93">
        <v>2100</v>
      </c>
      <c r="U286" s="93">
        <f>CHOOSE($AF$11,2200,2200,2200,2200,2200,2200,2200,"")</f>
        <v>2200</v>
      </c>
      <c r="V286" s="93">
        <f>CHOOSE($AF$11,2300,2300,2300,2300,2300,2300,"","")</f>
        <v>2300</v>
      </c>
      <c r="W286" s="93">
        <f>CHOOSE($AF$11,2400,2400,2400,2400,2400,2400,"","")</f>
        <v>2400</v>
      </c>
      <c r="X286" s="93">
        <f>CHOOSE($AF$11,2500,2500,2500,2500,2500,"","","")</f>
        <v>2500</v>
      </c>
      <c r="Y286" s="93">
        <f>CHOOSE($AF$11,2600,2600,2600,2600,2600,"","","")</f>
        <v>2600</v>
      </c>
      <c r="Z286" s="93">
        <f>CHOOSE($AF$11,2700,2700,2700,2700,"","","","")</f>
        <v>2700</v>
      </c>
      <c r="AA286" s="93">
        <f>CHOOSE($AF$11,2800,2800,2800,2800,"","","","")</f>
        <v>2800</v>
      </c>
      <c r="AB286" s="93">
        <f>CHOOSE($AF$11,2900,2900,2900,2900,"","","","")</f>
        <v>2900</v>
      </c>
      <c r="AC286" s="93">
        <f>CHOOSE($AF$11,3000,3000,3000,"","","","","")</f>
        <v>3000</v>
      </c>
      <c r="AD286" s="93">
        <f>CHOOSE($AF$11,3100,3100,3100,"","","","","")</f>
        <v>3100</v>
      </c>
      <c r="AE286" s="93">
        <f>CHOOSE($AF$11,3200,3200,"","","","","","")</f>
        <v>3200</v>
      </c>
      <c r="AF286" s="93">
        <f>CHOOSE($AF$11,3300,3300,"","","","","","")</f>
        <v>3300</v>
      </c>
      <c r="AG286" s="93">
        <f>CHOOSE($AF$11,3400,"","","","","","","")</f>
        <v>3400</v>
      </c>
      <c r="AH286" s="93">
        <f>CHOOSE($AF$11,3500,"","","","","","","")</f>
        <v>3500</v>
      </c>
      <c r="AI286" s="93">
        <f>CHOOSE($AF$11,3600,"","","","","","","")</f>
        <v>3600</v>
      </c>
      <c r="AJ286" s="93">
        <f>CHOOSE($AF$11,3700,"","","","","","","")</f>
        <v>3700</v>
      </c>
      <c r="AL286" t="s">
        <v>0</v>
      </c>
      <c r="AM286" s="93">
        <f>C286</f>
        <v>400</v>
      </c>
      <c r="AN286" s="93">
        <f t="shared" ref="AN286:BS286" si="329">D286</f>
        <v>500</v>
      </c>
      <c r="AO286" s="93">
        <f t="shared" si="329"/>
        <v>600</v>
      </c>
      <c r="AP286" s="93">
        <f t="shared" si="329"/>
        <v>700</v>
      </c>
      <c r="AQ286" s="93">
        <f t="shared" si="329"/>
        <v>800</v>
      </c>
      <c r="AR286" s="93">
        <f t="shared" si="329"/>
        <v>900</v>
      </c>
      <c r="AS286" s="93">
        <f t="shared" si="329"/>
        <v>1000</v>
      </c>
      <c r="AT286" s="93">
        <f t="shared" si="329"/>
        <v>1100</v>
      </c>
      <c r="AU286" s="93">
        <f t="shared" si="329"/>
        <v>1200</v>
      </c>
      <c r="AV286" s="93">
        <f t="shared" si="329"/>
        <v>1300</v>
      </c>
      <c r="AW286" s="93">
        <f t="shared" si="329"/>
        <v>1400</v>
      </c>
      <c r="AX286" s="93">
        <f t="shared" si="329"/>
        <v>1500</v>
      </c>
      <c r="AY286" s="93">
        <f t="shared" si="329"/>
        <v>1600</v>
      </c>
      <c r="AZ286" s="93">
        <f t="shared" si="329"/>
        <v>1700</v>
      </c>
      <c r="BA286" s="93">
        <f t="shared" si="329"/>
        <v>1800</v>
      </c>
      <c r="BB286" s="93">
        <f t="shared" si="329"/>
        <v>1900</v>
      </c>
      <c r="BC286" s="93">
        <f t="shared" si="329"/>
        <v>2000</v>
      </c>
      <c r="BD286" s="93">
        <f t="shared" si="329"/>
        <v>2100</v>
      </c>
      <c r="BE286" s="93">
        <f t="shared" si="329"/>
        <v>2200</v>
      </c>
      <c r="BF286" s="93">
        <f t="shared" si="329"/>
        <v>2300</v>
      </c>
      <c r="BG286" s="93">
        <f t="shared" si="329"/>
        <v>2400</v>
      </c>
      <c r="BH286" s="93">
        <f t="shared" si="329"/>
        <v>2500</v>
      </c>
      <c r="BI286" s="93">
        <f t="shared" si="329"/>
        <v>2600</v>
      </c>
      <c r="BJ286" s="93">
        <f t="shared" si="329"/>
        <v>2700</v>
      </c>
      <c r="BK286" s="93">
        <f t="shared" si="329"/>
        <v>2800</v>
      </c>
      <c r="BL286" s="93">
        <f t="shared" si="329"/>
        <v>2900</v>
      </c>
      <c r="BM286" s="93">
        <f t="shared" si="329"/>
        <v>3000</v>
      </c>
      <c r="BN286" s="93">
        <f t="shared" si="329"/>
        <v>3100</v>
      </c>
      <c r="BO286" s="93">
        <f t="shared" si="329"/>
        <v>3200</v>
      </c>
      <c r="BP286" s="93">
        <f t="shared" si="329"/>
        <v>3300</v>
      </c>
      <c r="BQ286" s="93">
        <f t="shared" si="329"/>
        <v>3400</v>
      </c>
      <c r="BR286" s="93">
        <f t="shared" si="329"/>
        <v>3500</v>
      </c>
      <c r="BS286" s="93">
        <f t="shared" si="329"/>
        <v>3600</v>
      </c>
      <c r="BT286" s="93">
        <f>AJ286</f>
        <v>3700</v>
      </c>
    </row>
    <row r="287" spans="2:72" ht="15">
      <c r="B287" s="93">
        <v>400</v>
      </c>
      <c r="C287" s="95">
        <f>IF(C286="","",ROUND(C225*(1+$E$284),0))</f>
        <v>232</v>
      </c>
      <c r="D287" s="95">
        <f t="shared" ref="D287:AF287" si="330">IF(D286="","",ROUND(D225*(1+$E$284),0))</f>
        <v>209</v>
      </c>
      <c r="E287" s="95">
        <f t="shared" si="330"/>
        <v>193</v>
      </c>
      <c r="F287" s="95">
        <f t="shared" si="330"/>
        <v>182</v>
      </c>
      <c r="G287" s="95">
        <f t="shared" si="330"/>
        <v>175</v>
      </c>
      <c r="H287" s="95">
        <f t="shared" si="330"/>
        <v>167</v>
      </c>
      <c r="I287" s="95">
        <f t="shared" si="330"/>
        <v>162</v>
      </c>
      <c r="J287" s="95">
        <f t="shared" si="330"/>
        <v>159</v>
      </c>
      <c r="K287" s="95">
        <f t="shared" si="330"/>
        <v>156</v>
      </c>
      <c r="L287" s="95">
        <f t="shared" si="330"/>
        <v>154</v>
      </c>
      <c r="M287" s="95">
        <f t="shared" si="330"/>
        <v>151</v>
      </c>
      <c r="N287" s="95">
        <f t="shared" si="330"/>
        <v>149</v>
      </c>
      <c r="O287" s="95">
        <f t="shared" si="330"/>
        <v>149</v>
      </c>
      <c r="P287" s="95">
        <f t="shared" si="330"/>
        <v>146</v>
      </c>
      <c r="Q287" s="95">
        <f t="shared" si="330"/>
        <v>145</v>
      </c>
      <c r="R287" s="95">
        <f t="shared" si="330"/>
        <v>144</v>
      </c>
      <c r="S287" s="95">
        <f t="shared" si="330"/>
        <v>141</v>
      </c>
      <c r="T287" s="95">
        <f t="shared" si="330"/>
        <v>143</v>
      </c>
      <c r="U287" s="95">
        <f t="shared" si="330"/>
        <v>141</v>
      </c>
      <c r="V287" s="95">
        <f t="shared" si="330"/>
        <v>140</v>
      </c>
      <c r="W287" s="95">
        <f t="shared" si="330"/>
        <v>139</v>
      </c>
      <c r="X287" s="95">
        <f t="shared" si="330"/>
        <v>139</v>
      </c>
      <c r="Y287" s="95">
        <f t="shared" si="330"/>
        <v>138</v>
      </c>
      <c r="Z287" s="95">
        <f t="shared" si="330"/>
        <v>138</v>
      </c>
      <c r="AA287" s="95">
        <f t="shared" si="330"/>
        <v>137</v>
      </c>
      <c r="AB287" s="95">
        <f t="shared" si="330"/>
        <v>137</v>
      </c>
      <c r="AC287" s="95">
        <f t="shared" si="330"/>
        <v>137</v>
      </c>
      <c r="AD287" s="95">
        <f t="shared" si="330"/>
        <v>135</v>
      </c>
      <c r="AE287" s="95">
        <f t="shared" si="330"/>
        <v>135</v>
      </c>
      <c r="AF287" s="95">
        <f t="shared" si="330"/>
        <v>134</v>
      </c>
      <c r="AG287" s="95">
        <f>IF(AG286="","",ROUND(AG225*(1+$E$284),0))</f>
        <v>135</v>
      </c>
      <c r="AH287" s="95">
        <f>IF(AH286="","",ROUND(AH225*(1+$E$284),0))</f>
        <v>134</v>
      </c>
      <c r="AI287" s="95">
        <f>IF(AI286="","",ROUND(AI225*(1+$E$284),0))</f>
        <v>134</v>
      </c>
      <c r="AJ287" s="95">
        <f>IF(AJ286="","",ROUND(AJ225*(1+$E$284),0))</f>
        <v>133</v>
      </c>
      <c r="AL287" s="93">
        <v>400</v>
      </c>
      <c r="AM287" s="95">
        <f>IF(AM286="","",ROUND(C287*(C$286*$B287/1000000),0))</f>
        <v>37</v>
      </c>
      <c r="AN287" s="95">
        <f t="shared" ref="AN287:BT287" si="331">IF(AN286="","",ROUND(D287*(D$286*$B287/1000000),0))</f>
        <v>42</v>
      </c>
      <c r="AO287" s="95">
        <f t="shared" si="331"/>
        <v>46</v>
      </c>
      <c r="AP287" s="95">
        <f t="shared" si="331"/>
        <v>51</v>
      </c>
      <c r="AQ287" s="95">
        <f t="shared" si="331"/>
        <v>56</v>
      </c>
      <c r="AR287" s="95">
        <f t="shared" si="331"/>
        <v>60</v>
      </c>
      <c r="AS287" s="95">
        <f t="shared" si="331"/>
        <v>65</v>
      </c>
      <c r="AT287" s="95">
        <f t="shared" si="331"/>
        <v>70</v>
      </c>
      <c r="AU287" s="95">
        <f t="shared" si="331"/>
        <v>75</v>
      </c>
      <c r="AV287" s="95">
        <f t="shared" si="331"/>
        <v>80</v>
      </c>
      <c r="AW287" s="95">
        <f t="shared" si="331"/>
        <v>85</v>
      </c>
      <c r="AX287" s="95">
        <f t="shared" si="331"/>
        <v>89</v>
      </c>
      <c r="AY287" s="95">
        <f t="shared" si="331"/>
        <v>95</v>
      </c>
      <c r="AZ287" s="95">
        <f t="shared" si="331"/>
        <v>99</v>
      </c>
      <c r="BA287" s="95">
        <f t="shared" si="331"/>
        <v>104</v>
      </c>
      <c r="BB287" s="95">
        <f t="shared" si="331"/>
        <v>109</v>
      </c>
      <c r="BC287" s="95">
        <f t="shared" si="331"/>
        <v>113</v>
      </c>
      <c r="BD287" s="95">
        <f t="shared" si="331"/>
        <v>120</v>
      </c>
      <c r="BE287" s="95">
        <f t="shared" si="331"/>
        <v>124</v>
      </c>
      <c r="BF287" s="95">
        <f t="shared" si="331"/>
        <v>129</v>
      </c>
      <c r="BG287" s="95">
        <f t="shared" si="331"/>
        <v>133</v>
      </c>
      <c r="BH287" s="95">
        <f t="shared" si="331"/>
        <v>139</v>
      </c>
      <c r="BI287" s="95">
        <f t="shared" si="331"/>
        <v>144</v>
      </c>
      <c r="BJ287" s="95">
        <f t="shared" si="331"/>
        <v>149</v>
      </c>
      <c r="BK287" s="95">
        <f t="shared" si="331"/>
        <v>153</v>
      </c>
      <c r="BL287" s="95">
        <f t="shared" si="331"/>
        <v>159</v>
      </c>
      <c r="BM287" s="95">
        <f t="shared" si="331"/>
        <v>164</v>
      </c>
      <c r="BN287" s="95">
        <f t="shared" si="331"/>
        <v>167</v>
      </c>
      <c r="BO287" s="95">
        <f t="shared" si="331"/>
        <v>173</v>
      </c>
      <c r="BP287" s="95">
        <f t="shared" si="331"/>
        <v>177</v>
      </c>
      <c r="BQ287" s="95">
        <f t="shared" si="331"/>
        <v>184</v>
      </c>
      <c r="BR287" s="95">
        <f t="shared" si="331"/>
        <v>188</v>
      </c>
      <c r="BS287" s="95">
        <f t="shared" si="331"/>
        <v>193</v>
      </c>
      <c r="BT287" s="95">
        <f t="shared" si="331"/>
        <v>197</v>
      </c>
    </row>
    <row r="288" spans="2:72" ht="15">
      <c r="B288" s="93">
        <v>500</v>
      </c>
      <c r="C288" s="95">
        <f t="shared" ref="C288:C313" si="332">IF(C287="","",ROUND(C226*(1+$E$284),0))</f>
        <v>202</v>
      </c>
      <c r="D288" s="95">
        <f t="shared" ref="D288:D313" si="333">IF(D287="","",ROUND(D226*(1+$E$284),0))</f>
        <v>182</v>
      </c>
      <c r="E288" s="95">
        <f t="shared" ref="E288:E313" si="334">IF(E287="","",ROUND(E226*(1+$E$284),0))</f>
        <v>169</v>
      </c>
      <c r="F288" s="95">
        <f t="shared" ref="F288:F313" si="335">IF(F287="","",ROUND(F226*(1+$E$284),0))</f>
        <v>159</v>
      </c>
      <c r="G288" s="95">
        <f t="shared" ref="G288:G313" si="336">IF(G287="","",ROUND(G226*(1+$E$284),0))</f>
        <v>153</v>
      </c>
      <c r="H288" s="95">
        <f t="shared" ref="H288:H313" si="337">IF(H287="","",ROUND(H226*(1+$E$284),0))</f>
        <v>146</v>
      </c>
      <c r="I288" s="95">
        <f t="shared" ref="I288:I313" si="338">IF(I287="","",ROUND(I226*(1+$E$284),0))</f>
        <v>143</v>
      </c>
      <c r="J288" s="95">
        <f t="shared" ref="J288:J313" si="339">IF(J287="","",ROUND(J226*(1+$E$284),0))</f>
        <v>139</v>
      </c>
      <c r="K288" s="95">
        <f t="shared" ref="K288:K313" si="340">IF(K287="","",ROUND(K226*(1+$E$284),0))</f>
        <v>137</v>
      </c>
      <c r="L288" s="95">
        <f t="shared" ref="L288:L313" si="341">IF(L287="","",ROUND(L226*(1+$E$284),0))</f>
        <v>134</v>
      </c>
      <c r="M288" s="95">
        <f t="shared" ref="M288:M313" si="342">IF(M287="","",ROUND(M226*(1+$E$284),0))</f>
        <v>132</v>
      </c>
      <c r="N288" s="95">
        <f t="shared" ref="N288:N313" si="343">IF(N287="","",ROUND(N226*(1+$E$284),0))</f>
        <v>130</v>
      </c>
      <c r="O288" s="95">
        <f t="shared" ref="O288:O313" si="344">IF(O287="","",ROUND(O226*(1+$E$284),0))</f>
        <v>129</v>
      </c>
      <c r="P288" s="95">
        <f t="shared" ref="P288:P313" si="345">IF(P287="","",ROUND(P226*(1+$E$284),0))</f>
        <v>128</v>
      </c>
      <c r="Q288" s="95">
        <f t="shared" ref="Q288:Q313" si="346">IF(Q287="","",ROUND(Q226*(1+$E$284),0))</f>
        <v>127</v>
      </c>
      <c r="R288" s="95">
        <f t="shared" ref="R288:R313" si="347">IF(R287="","",ROUND(R226*(1+$E$284),0))</f>
        <v>125</v>
      </c>
      <c r="S288" s="95">
        <f t="shared" ref="S288:S313" si="348">IF(S287="","",ROUND(S226*(1+$E$284),0))</f>
        <v>124</v>
      </c>
      <c r="T288" s="95">
        <f t="shared" ref="T288:T313" si="349">IF(T287="","",ROUND(T226*(1+$E$284),0))</f>
        <v>124</v>
      </c>
      <c r="U288" s="95">
        <f t="shared" ref="U288:U313" si="350">IF(U287="","",ROUND(U226*(1+$E$284),0))</f>
        <v>123</v>
      </c>
      <c r="V288" s="95">
        <f t="shared" ref="V288:V313" si="351">IF(V287="","",ROUND(V226*(1+$E$284),0))</f>
        <v>122</v>
      </c>
      <c r="W288" s="95">
        <f t="shared" ref="W288:W313" si="352">IF(W287="","",ROUND(W226*(1+$E$284),0))</f>
        <v>122</v>
      </c>
      <c r="X288" s="95">
        <f t="shared" ref="X288:X313" si="353">IF(X287="","",ROUND(X226*(1+$E$284),0))</f>
        <v>122</v>
      </c>
      <c r="Y288" s="95">
        <f t="shared" ref="Y288:Y313" si="354">IF(Y287="","",ROUND(Y226*(1+$E$284),0))</f>
        <v>121</v>
      </c>
      <c r="Z288" s="95">
        <f t="shared" ref="Z288:Z313" si="355">IF(Z287="","",ROUND(Z226*(1+$E$284),0))</f>
        <v>121</v>
      </c>
      <c r="AA288" s="95">
        <f t="shared" ref="AA288:AA313" si="356">IF(AA287="","",ROUND(AA226*(1+$E$284),0))</f>
        <v>119</v>
      </c>
      <c r="AB288" s="95">
        <f t="shared" ref="AB288:AB313" si="357">IF(AB287="","",ROUND(AB226*(1+$E$284),0))</f>
        <v>119</v>
      </c>
      <c r="AC288" s="95">
        <f t="shared" ref="AC288:AC313" si="358">IF(AC287="","",ROUND(AC226*(1+$E$284),0))</f>
        <v>119</v>
      </c>
      <c r="AD288" s="95">
        <f t="shared" ref="AD288:AD313" si="359">IF(AD287="","",ROUND(AD226*(1+$E$284),0))</f>
        <v>118</v>
      </c>
      <c r="AE288" s="95">
        <f t="shared" ref="AE288:AE313" si="360">IF(AE287="","",ROUND(AE226*(1+$E$284),0))</f>
        <v>118</v>
      </c>
      <c r="AF288" s="95">
        <f t="shared" ref="AF288:AF313" si="361">IF(AF287="","",ROUND(AF226*(1+$E$284),0))</f>
        <v>117</v>
      </c>
      <c r="AG288" s="95">
        <f t="shared" ref="AG288:AG313" si="362">IF(AG287="","",ROUND(AG226*(1+$E$284),0))</f>
        <v>118</v>
      </c>
      <c r="AH288" s="95">
        <f t="shared" ref="AH288:AH313" si="363">IF(AH287="","",ROUND(AH226*(1+$E$284),0))</f>
        <v>117</v>
      </c>
      <c r="AI288" s="95">
        <f t="shared" ref="AI288:AI313" si="364">IF(AI287="","",ROUND(AI226*(1+$E$284),0))</f>
        <v>117</v>
      </c>
      <c r="AJ288" s="95">
        <f t="shared" ref="AJ288:AJ313" si="365">IF(AJ287="","",ROUND(AJ226*(1+$E$284),0))</f>
        <v>117</v>
      </c>
      <c r="AL288" s="93">
        <v>500</v>
      </c>
      <c r="AM288" s="95">
        <f t="shared" ref="AM288:AM313" si="366">IF(AM287="","",ROUND(C288*(C$286*$B288/1000000),0))</f>
        <v>40</v>
      </c>
      <c r="AN288" s="95">
        <f t="shared" ref="AN288:AN313" si="367">IF(AN287="","",ROUND(D288*(D$286*$B288/1000000),0))</f>
        <v>46</v>
      </c>
      <c r="AO288" s="95">
        <f t="shared" ref="AO288:AO313" si="368">IF(AO287="","",ROUND(E288*(E$286*$B288/1000000),0))</f>
        <v>51</v>
      </c>
      <c r="AP288" s="95">
        <f t="shared" ref="AP288:AP313" si="369">IF(AP287="","",ROUND(F288*(F$286*$B288/1000000),0))</f>
        <v>56</v>
      </c>
      <c r="AQ288" s="95">
        <f t="shared" ref="AQ288:AQ313" si="370">IF(AQ287="","",ROUND(G288*(G$286*$B288/1000000),0))</f>
        <v>61</v>
      </c>
      <c r="AR288" s="95">
        <f t="shared" ref="AR288:AR313" si="371">IF(AR287="","",ROUND(H288*(H$286*$B288/1000000),0))</f>
        <v>66</v>
      </c>
      <c r="AS288" s="95">
        <f t="shared" ref="AS288:AS313" si="372">IF(AS287="","",ROUND(I288*(I$286*$B288/1000000),0))</f>
        <v>72</v>
      </c>
      <c r="AT288" s="95">
        <f t="shared" ref="AT288:AT313" si="373">IF(AT287="","",ROUND(J288*(J$286*$B288/1000000),0))</f>
        <v>76</v>
      </c>
      <c r="AU288" s="95">
        <f t="shared" ref="AU288:AU313" si="374">IF(AU287="","",ROUND(K288*(K$286*$B288/1000000),0))</f>
        <v>82</v>
      </c>
      <c r="AV288" s="95">
        <f t="shared" ref="AV288:AV313" si="375">IF(AV287="","",ROUND(L288*(L$286*$B288/1000000),0))</f>
        <v>87</v>
      </c>
      <c r="AW288" s="95">
        <f t="shared" ref="AW288:AW313" si="376">IF(AW287="","",ROUND(M288*(M$286*$B288/1000000),0))</f>
        <v>92</v>
      </c>
      <c r="AX288" s="95">
        <f t="shared" ref="AX288:AX313" si="377">IF(AX287="","",ROUND(N288*(N$286*$B288/1000000),0))</f>
        <v>98</v>
      </c>
      <c r="AY288" s="95">
        <f t="shared" ref="AY288:AY313" si="378">IF(AY287="","",ROUND(O288*(O$286*$B288/1000000),0))</f>
        <v>103</v>
      </c>
      <c r="AZ288" s="95">
        <f t="shared" ref="AZ288:AZ313" si="379">IF(AZ287="","",ROUND(P288*(P$286*$B288/1000000),0))</f>
        <v>109</v>
      </c>
      <c r="BA288" s="95">
        <f t="shared" ref="BA288:BA313" si="380">IF(BA287="","",ROUND(Q288*(Q$286*$B288/1000000),0))</f>
        <v>114</v>
      </c>
      <c r="BB288" s="95">
        <f t="shared" ref="BB288:BB313" si="381">IF(BB287="","",ROUND(R288*(R$286*$B288/1000000),0))</f>
        <v>119</v>
      </c>
      <c r="BC288" s="95">
        <f t="shared" ref="BC288:BC313" si="382">IF(BC287="","",ROUND(S288*(S$286*$B288/1000000),0))</f>
        <v>124</v>
      </c>
      <c r="BD288" s="95">
        <f t="shared" ref="BD288:BD313" si="383">IF(BD287="","",ROUND(T288*(T$286*$B288/1000000),0))</f>
        <v>130</v>
      </c>
      <c r="BE288" s="95">
        <f t="shared" ref="BE288:BE313" si="384">IF(BE287="","",ROUND(U288*(U$286*$B288/1000000),0))</f>
        <v>135</v>
      </c>
      <c r="BF288" s="95">
        <f t="shared" ref="BF288:BF313" si="385">IF(BF287="","",ROUND(V288*(V$286*$B288/1000000),0))</f>
        <v>140</v>
      </c>
      <c r="BG288" s="95">
        <f t="shared" ref="BG288:BG313" si="386">IF(BG287="","",ROUND(W288*(W$286*$B288/1000000),0))</f>
        <v>146</v>
      </c>
      <c r="BH288" s="95">
        <f t="shared" ref="BH288:BH313" si="387">IF(BH287="","",ROUND(X288*(X$286*$B288/1000000),0))</f>
        <v>153</v>
      </c>
      <c r="BI288" s="95">
        <f t="shared" ref="BI288:BI313" si="388">IF(BI287="","",ROUND(Y288*(Y$286*$B288/1000000),0))</f>
        <v>157</v>
      </c>
      <c r="BJ288" s="95">
        <f t="shared" ref="BJ288:BJ313" si="389">IF(BJ287="","",ROUND(Z288*(Z$286*$B288/1000000),0))</f>
        <v>163</v>
      </c>
      <c r="BK288" s="95">
        <f t="shared" ref="BK288:BK313" si="390">IF(BK287="","",ROUND(AA288*(AA$286*$B288/1000000),0))</f>
        <v>167</v>
      </c>
      <c r="BL288" s="95">
        <f t="shared" ref="BL288:BL313" si="391">IF(BL287="","",ROUND(AB288*(AB$286*$B288/1000000),0))</f>
        <v>173</v>
      </c>
      <c r="BM288" s="95">
        <f t="shared" ref="BM288:BM313" si="392">IF(BM287="","",ROUND(AC288*(AC$286*$B288/1000000),0))</f>
        <v>179</v>
      </c>
      <c r="BN288" s="95">
        <f t="shared" ref="BN288:BN313" si="393">IF(BN287="","",ROUND(AD288*(AD$286*$B288/1000000),0))</f>
        <v>183</v>
      </c>
      <c r="BO288" s="95">
        <f t="shared" ref="BO288:BO313" si="394">IF(BO287="","",ROUND(AE288*(AE$286*$B288/1000000),0))</f>
        <v>189</v>
      </c>
      <c r="BP288" s="95">
        <f t="shared" ref="BP288:BP313" si="395">IF(BP287="","",ROUND(AF288*(AF$286*$B288/1000000),0))</f>
        <v>193</v>
      </c>
      <c r="BQ288" s="95">
        <f t="shared" ref="BQ288:BQ313" si="396">IF(BQ287="","",ROUND(AG288*(AG$286*$B288/1000000),0))</f>
        <v>201</v>
      </c>
      <c r="BR288" s="95">
        <f t="shared" ref="BR288:BR313" si="397">IF(BR287="","",ROUND(AH288*(AH$286*$B288/1000000),0))</f>
        <v>205</v>
      </c>
      <c r="BS288" s="95">
        <f t="shared" ref="BS288:BS313" si="398">IF(BS287="","",ROUND(AI288*(AI$286*$B288/1000000),0))</f>
        <v>211</v>
      </c>
      <c r="BT288" s="95">
        <f t="shared" ref="BT288:BT313" si="399">IF(BT287="","",ROUND(AJ288*(AJ$286*$B288/1000000),0))</f>
        <v>216</v>
      </c>
    </row>
    <row r="289" spans="2:72" ht="15">
      <c r="B289" s="93">
        <v>600</v>
      </c>
      <c r="C289" s="95">
        <f t="shared" si="332"/>
        <v>178</v>
      </c>
      <c r="D289" s="95">
        <f t="shared" si="333"/>
        <v>160</v>
      </c>
      <c r="E289" s="95">
        <f t="shared" si="334"/>
        <v>149</v>
      </c>
      <c r="F289" s="95">
        <f t="shared" si="335"/>
        <v>140</v>
      </c>
      <c r="G289" s="95">
        <f t="shared" si="336"/>
        <v>134</v>
      </c>
      <c r="H289" s="95">
        <f t="shared" si="337"/>
        <v>129</v>
      </c>
      <c r="I289" s="95">
        <f t="shared" si="338"/>
        <v>124</v>
      </c>
      <c r="J289" s="95">
        <f t="shared" si="339"/>
        <v>122</v>
      </c>
      <c r="K289" s="95">
        <f t="shared" si="340"/>
        <v>119</v>
      </c>
      <c r="L289" s="95">
        <f t="shared" si="341"/>
        <v>117</v>
      </c>
      <c r="M289" s="95">
        <f t="shared" si="342"/>
        <v>116</v>
      </c>
      <c r="N289" s="95">
        <f t="shared" si="343"/>
        <v>113</v>
      </c>
      <c r="O289" s="95">
        <f t="shared" si="344"/>
        <v>113</v>
      </c>
      <c r="P289" s="95">
        <f t="shared" si="345"/>
        <v>112</v>
      </c>
      <c r="Q289" s="95">
        <f t="shared" si="346"/>
        <v>111</v>
      </c>
      <c r="R289" s="95">
        <f t="shared" si="347"/>
        <v>109</v>
      </c>
      <c r="S289" s="95">
        <f t="shared" si="348"/>
        <v>108</v>
      </c>
      <c r="T289" s="95">
        <f t="shared" si="349"/>
        <v>108</v>
      </c>
      <c r="U289" s="95">
        <f t="shared" si="350"/>
        <v>107</v>
      </c>
      <c r="V289" s="95">
        <f t="shared" si="351"/>
        <v>107</v>
      </c>
      <c r="W289" s="95">
        <f t="shared" si="352"/>
        <v>106</v>
      </c>
      <c r="X289" s="95">
        <f t="shared" si="353"/>
        <v>106</v>
      </c>
      <c r="Y289" s="95">
        <f t="shared" si="354"/>
        <v>106</v>
      </c>
      <c r="Z289" s="95">
        <f t="shared" si="355"/>
        <v>105</v>
      </c>
      <c r="AA289" s="95">
        <f t="shared" si="356"/>
        <v>105</v>
      </c>
      <c r="AB289" s="95">
        <f t="shared" si="357"/>
        <v>103</v>
      </c>
      <c r="AC289" s="95">
        <f t="shared" si="358"/>
        <v>103</v>
      </c>
      <c r="AD289" s="95">
        <f t="shared" si="359"/>
        <v>103</v>
      </c>
      <c r="AE289" s="95">
        <f t="shared" si="360"/>
        <v>103</v>
      </c>
      <c r="AF289" s="95">
        <f t="shared" si="361"/>
        <v>102</v>
      </c>
      <c r="AG289" s="95">
        <f t="shared" si="362"/>
        <v>102</v>
      </c>
      <c r="AH289" s="95">
        <f t="shared" si="363"/>
        <v>102</v>
      </c>
      <c r="AI289" s="95">
        <f t="shared" si="364"/>
        <v>102</v>
      </c>
      <c r="AJ289" s="95">
        <f t="shared" si="365"/>
        <v>101</v>
      </c>
      <c r="AL289" s="93">
        <v>600</v>
      </c>
      <c r="AM289" s="95">
        <f t="shared" si="366"/>
        <v>43</v>
      </c>
      <c r="AN289" s="95">
        <f t="shared" si="367"/>
        <v>48</v>
      </c>
      <c r="AO289" s="95">
        <f t="shared" si="368"/>
        <v>54</v>
      </c>
      <c r="AP289" s="95">
        <f t="shared" si="369"/>
        <v>59</v>
      </c>
      <c r="AQ289" s="95">
        <f t="shared" si="370"/>
        <v>64</v>
      </c>
      <c r="AR289" s="95">
        <f t="shared" si="371"/>
        <v>70</v>
      </c>
      <c r="AS289" s="95">
        <f t="shared" si="372"/>
        <v>74</v>
      </c>
      <c r="AT289" s="95">
        <f t="shared" si="373"/>
        <v>81</v>
      </c>
      <c r="AU289" s="95">
        <f t="shared" si="374"/>
        <v>86</v>
      </c>
      <c r="AV289" s="95">
        <f t="shared" si="375"/>
        <v>91</v>
      </c>
      <c r="AW289" s="95">
        <f t="shared" si="376"/>
        <v>97</v>
      </c>
      <c r="AX289" s="95">
        <f t="shared" si="377"/>
        <v>102</v>
      </c>
      <c r="AY289" s="95">
        <f t="shared" si="378"/>
        <v>108</v>
      </c>
      <c r="AZ289" s="95">
        <f t="shared" si="379"/>
        <v>114</v>
      </c>
      <c r="BA289" s="95">
        <f t="shared" si="380"/>
        <v>120</v>
      </c>
      <c r="BB289" s="95">
        <f t="shared" si="381"/>
        <v>124</v>
      </c>
      <c r="BC289" s="95">
        <f t="shared" si="382"/>
        <v>130</v>
      </c>
      <c r="BD289" s="95">
        <f t="shared" si="383"/>
        <v>136</v>
      </c>
      <c r="BE289" s="95">
        <f t="shared" si="384"/>
        <v>141</v>
      </c>
      <c r="BF289" s="95">
        <f t="shared" si="385"/>
        <v>148</v>
      </c>
      <c r="BG289" s="95">
        <f t="shared" si="386"/>
        <v>153</v>
      </c>
      <c r="BH289" s="95">
        <f t="shared" si="387"/>
        <v>159</v>
      </c>
      <c r="BI289" s="95">
        <f t="shared" si="388"/>
        <v>165</v>
      </c>
      <c r="BJ289" s="95">
        <f t="shared" si="389"/>
        <v>170</v>
      </c>
      <c r="BK289" s="95">
        <f t="shared" si="390"/>
        <v>176</v>
      </c>
      <c r="BL289" s="95">
        <f t="shared" si="391"/>
        <v>179</v>
      </c>
      <c r="BM289" s="95">
        <f t="shared" si="392"/>
        <v>185</v>
      </c>
      <c r="BN289" s="95">
        <f t="shared" si="393"/>
        <v>192</v>
      </c>
      <c r="BO289" s="95">
        <f t="shared" si="394"/>
        <v>198</v>
      </c>
      <c r="BP289" s="95">
        <f t="shared" si="395"/>
        <v>202</v>
      </c>
      <c r="BQ289" s="95">
        <f t="shared" si="396"/>
        <v>208</v>
      </c>
      <c r="BR289" s="95">
        <f t="shared" si="397"/>
        <v>214</v>
      </c>
      <c r="BS289" s="95">
        <f t="shared" si="398"/>
        <v>220</v>
      </c>
      <c r="BT289" s="95">
        <f t="shared" si="399"/>
        <v>224</v>
      </c>
    </row>
    <row r="290" spans="2:72" ht="15">
      <c r="B290" s="93">
        <v>700</v>
      </c>
      <c r="C290" s="95">
        <f t="shared" si="332"/>
        <v>165</v>
      </c>
      <c r="D290" s="95">
        <f t="shared" si="333"/>
        <v>148</v>
      </c>
      <c r="E290" s="95">
        <f t="shared" si="334"/>
        <v>138</v>
      </c>
      <c r="F290" s="95">
        <f t="shared" si="335"/>
        <v>129</v>
      </c>
      <c r="G290" s="95">
        <f t="shared" si="336"/>
        <v>123</v>
      </c>
      <c r="H290" s="95">
        <f t="shared" si="337"/>
        <v>119</v>
      </c>
      <c r="I290" s="95">
        <f t="shared" si="338"/>
        <v>116</v>
      </c>
      <c r="J290" s="95">
        <f t="shared" si="339"/>
        <v>112</v>
      </c>
      <c r="K290" s="95">
        <f t="shared" si="340"/>
        <v>111</v>
      </c>
      <c r="L290" s="95">
        <f t="shared" si="341"/>
        <v>108</v>
      </c>
      <c r="M290" s="95">
        <f t="shared" si="342"/>
        <v>107</v>
      </c>
      <c r="N290" s="95">
        <f t="shared" si="343"/>
        <v>106</v>
      </c>
      <c r="O290" s="95">
        <f t="shared" si="344"/>
        <v>105</v>
      </c>
      <c r="P290" s="95">
        <f t="shared" si="345"/>
        <v>103</v>
      </c>
      <c r="Q290" s="95">
        <f t="shared" si="346"/>
        <v>102</v>
      </c>
      <c r="R290" s="95">
        <f t="shared" si="347"/>
        <v>101</v>
      </c>
      <c r="S290" s="95">
        <f t="shared" si="348"/>
        <v>101</v>
      </c>
      <c r="T290" s="95">
        <f t="shared" si="349"/>
        <v>100</v>
      </c>
      <c r="U290" s="95">
        <f t="shared" si="350"/>
        <v>100</v>
      </c>
      <c r="V290" s="95">
        <f t="shared" si="351"/>
        <v>98</v>
      </c>
      <c r="W290" s="95">
        <f t="shared" si="352"/>
        <v>98</v>
      </c>
      <c r="X290" s="95">
        <f t="shared" si="353"/>
        <v>98</v>
      </c>
      <c r="Y290" s="95">
        <f t="shared" si="354"/>
        <v>97</v>
      </c>
      <c r="Z290" s="95">
        <f t="shared" si="355"/>
        <v>97</v>
      </c>
      <c r="AA290" s="95">
        <f t="shared" si="356"/>
        <v>96</v>
      </c>
      <c r="AB290" s="95">
        <f t="shared" si="357"/>
        <v>96</v>
      </c>
      <c r="AC290" s="95">
        <f t="shared" si="358"/>
        <v>96</v>
      </c>
      <c r="AD290" s="95">
        <f t="shared" si="359"/>
        <v>96</v>
      </c>
      <c r="AE290" s="95">
        <f t="shared" si="360"/>
        <v>95</v>
      </c>
      <c r="AF290" s="95">
        <f t="shared" si="361"/>
        <v>95</v>
      </c>
      <c r="AG290" s="95">
        <f t="shared" si="362"/>
        <v>95</v>
      </c>
      <c r="AH290" s="95">
        <f t="shared" si="363"/>
        <v>95</v>
      </c>
      <c r="AI290" s="95">
        <f t="shared" si="364"/>
        <v>95</v>
      </c>
      <c r="AJ290" s="95">
        <f t="shared" si="365"/>
        <v>93</v>
      </c>
      <c r="AL290" s="93">
        <v>700</v>
      </c>
      <c r="AM290" s="95">
        <f t="shared" si="366"/>
        <v>46</v>
      </c>
      <c r="AN290" s="95">
        <f t="shared" si="367"/>
        <v>52</v>
      </c>
      <c r="AO290" s="95">
        <f t="shared" si="368"/>
        <v>58</v>
      </c>
      <c r="AP290" s="95">
        <f t="shared" si="369"/>
        <v>63</v>
      </c>
      <c r="AQ290" s="95">
        <f t="shared" si="370"/>
        <v>69</v>
      </c>
      <c r="AR290" s="95">
        <f t="shared" si="371"/>
        <v>75</v>
      </c>
      <c r="AS290" s="95">
        <f t="shared" si="372"/>
        <v>81</v>
      </c>
      <c r="AT290" s="95">
        <f t="shared" si="373"/>
        <v>86</v>
      </c>
      <c r="AU290" s="95">
        <f t="shared" si="374"/>
        <v>93</v>
      </c>
      <c r="AV290" s="95">
        <f t="shared" si="375"/>
        <v>98</v>
      </c>
      <c r="AW290" s="95">
        <f t="shared" si="376"/>
        <v>105</v>
      </c>
      <c r="AX290" s="95">
        <f t="shared" si="377"/>
        <v>111</v>
      </c>
      <c r="AY290" s="95">
        <f t="shared" si="378"/>
        <v>118</v>
      </c>
      <c r="AZ290" s="95">
        <f t="shared" si="379"/>
        <v>123</v>
      </c>
      <c r="BA290" s="95">
        <f t="shared" si="380"/>
        <v>129</v>
      </c>
      <c r="BB290" s="95">
        <f t="shared" si="381"/>
        <v>134</v>
      </c>
      <c r="BC290" s="95">
        <f t="shared" si="382"/>
        <v>141</v>
      </c>
      <c r="BD290" s="95">
        <f t="shared" si="383"/>
        <v>147</v>
      </c>
      <c r="BE290" s="95">
        <f t="shared" si="384"/>
        <v>154</v>
      </c>
      <c r="BF290" s="95">
        <f t="shared" si="385"/>
        <v>158</v>
      </c>
      <c r="BG290" s="95">
        <f t="shared" si="386"/>
        <v>165</v>
      </c>
      <c r="BH290" s="95">
        <f t="shared" si="387"/>
        <v>172</v>
      </c>
      <c r="BI290" s="95">
        <f t="shared" si="388"/>
        <v>177</v>
      </c>
      <c r="BJ290" s="95">
        <f t="shared" si="389"/>
        <v>183</v>
      </c>
      <c r="BK290" s="95">
        <f t="shared" si="390"/>
        <v>188</v>
      </c>
      <c r="BL290" s="95">
        <f t="shared" si="391"/>
        <v>195</v>
      </c>
      <c r="BM290" s="95">
        <f t="shared" si="392"/>
        <v>202</v>
      </c>
      <c r="BN290" s="95">
        <f t="shared" si="393"/>
        <v>208</v>
      </c>
      <c r="BO290" s="95">
        <f t="shared" si="394"/>
        <v>213</v>
      </c>
      <c r="BP290" s="95">
        <f t="shared" si="395"/>
        <v>219</v>
      </c>
      <c r="BQ290" s="95">
        <f t="shared" si="396"/>
        <v>226</v>
      </c>
      <c r="BR290" s="95">
        <f t="shared" si="397"/>
        <v>233</v>
      </c>
      <c r="BS290" s="95">
        <f t="shared" si="398"/>
        <v>239</v>
      </c>
      <c r="BT290" s="95">
        <f t="shared" si="399"/>
        <v>241</v>
      </c>
    </row>
    <row r="291" spans="2:72" ht="15">
      <c r="B291" s="93">
        <v>800</v>
      </c>
      <c r="C291" s="95">
        <f t="shared" si="332"/>
        <v>154</v>
      </c>
      <c r="D291" s="95">
        <f t="shared" si="333"/>
        <v>139</v>
      </c>
      <c r="E291" s="95">
        <f t="shared" si="334"/>
        <v>129</v>
      </c>
      <c r="F291" s="95">
        <f t="shared" si="335"/>
        <v>122</v>
      </c>
      <c r="G291" s="95">
        <f t="shared" si="336"/>
        <v>116</v>
      </c>
      <c r="H291" s="95">
        <f t="shared" si="337"/>
        <v>112</v>
      </c>
      <c r="I291" s="95">
        <f t="shared" si="338"/>
        <v>108</v>
      </c>
      <c r="J291" s="95">
        <f t="shared" si="339"/>
        <v>106</v>
      </c>
      <c r="K291" s="95">
        <f t="shared" si="340"/>
        <v>105</v>
      </c>
      <c r="L291" s="95">
        <f t="shared" si="341"/>
        <v>102</v>
      </c>
      <c r="M291" s="95">
        <f t="shared" si="342"/>
        <v>101</v>
      </c>
      <c r="N291" s="95">
        <f t="shared" si="343"/>
        <v>98</v>
      </c>
      <c r="O291" s="95">
        <f t="shared" si="344"/>
        <v>98</v>
      </c>
      <c r="P291" s="95">
        <f t="shared" si="345"/>
        <v>97</v>
      </c>
      <c r="Q291" s="95">
        <f t="shared" si="346"/>
        <v>96</v>
      </c>
      <c r="R291" s="95">
        <f t="shared" si="347"/>
        <v>95</v>
      </c>
      <c r="S291" s="95">
        <f t="shared" si="348"/>
        <v>95</v>
      </c>
      <c r="T291" s="95">
        <f t="shared" si="349"/>
        <v>95</v>
      </c>
      <c r="U291" s="95">
        <f t="shared" si="350"/>
        <v>93</v>
      </c>
      <c r="V291" s="95">
        <f t="shared" si="351"/>
        <v>92</v>
      </c>
      <c r="W291" s="95">
        <f t="shared" si="352"/>
        <v>92</v>
      </c>
      <c r="X291" s="95">
        <f t="shared" si="353"/>
        <v>92</v>
      </c>
      <c r="Y291" s="95">
        <f t="shared" si="354"/>
        <v>91</v>
      </c>
      <c r="Z291" s="95">
        <f t="shared" si="355"/>
        <v>91</v>
      </c>
      <c r="AA291" s="95">
        <f t="shared" si="356"/>
        <v>91</v>
      </c>
      <c r="AB291" s="95">
        <f t="shared" si="357"/>
        <v>90</v>
      </c>
      <c r="AC291" s="95">
        <f t="shared" si="358"/>
        <v>90</v>
      </c>
      <c r="AD291" s="95">
        <f t="shared" si="359"/>
        <v>90</v>
      </c>
      <c r="AE291" s="95">
        <f t="shared" si="360"/>
        <v>90</v>
      </c>
      <c r="AF291" s="95">
        <f t="shared" si="361"/>
        <v>89</v>
      </c>
      <c r="AG291" s="95">
        <f t="shared" si="362"/>
        <v>89</v>
      </c>
      <c r="AH291" s="95">
        <f t="shared" si="363"/>
        <v>89</v>
      </c>
      <c r="AI291" s="95">
        <f t="shared" si="364"/>
        <v>89</v>
      </c>
      <c r="AJ291" s="95">
        <f t="shared" si="365"/>
        <v>89</v>
      </c>
      <c r="AL291" s="93">
        <v>800</v>
      </c>
      <c r="AM291" s="95">
        <f t="shared" si="366"/>
        <v>49</v>
      </c>
      <c r="AN291" s="95">
        <f t="shared" si="367"/>
        <v>56</v>
      </c>
      <c r="AO291" s="95">
        <f t="shared" si="368"/>
        <v>62</v>
      </c>
      <c r="AP291" s="95">
        <f t="shared" si="369"/>
        <v>68</v>
      </c>
      <c r="AQ291" s="95">
        <f t="shared" si="370"/>
        <v>74</v>
      </c>
      <c r="AR291" s="95">
        <f t="shared" si="371"/>
        <v>81</v>
      </c>
      <c r="AS291" s="95">
        <f t="shared" si="372"/>
        <v>86</v>
      </c>
      <c r="AT291" s="95">
        <f t="shared" si="373"/>
        <v>93</v>
      </c>
      <c r="AU291" s="95">
        <f t="shared" si="374"/>
        <v>101</v>
      </c>
      <c r="AV291" s="95">
        <f t="shared" si="375"/>
        <v>106</v>
      </c>
      <c r="AW291" s="95">
        <f t="shared" si="376"/>
        <v>113</v>
      </c>
      <c r="AX291" s="95">
        <f t="shared" si="377"/>
        <v>118</v>
      </c>
      <c r="AY291" s="95">
        <f t="shared" si="378"/>
        <v>125</v>
      </c>
      <c r="AZ291" s="95">
        <f t="shared" si="379"/>
        <v>132</v>
      </c>
      <c r="BA291" s="95">
        <f t="shared" si="380"/>
        <v>138</v>
      </c>
      <c r="BB291" s="95">
        <f t="shared" si="381"/>
        <v>144</v>
      </c>
      <c r="BC291" s="95">
        <f t="shared" si="382"/>
        <v>152</v>
      </c>
      <c r="BD291" s="95">
        <f t="shared" si="383"/>
        <v>160</v>
      </c>
      <c r="BE291" s="95">
        <f t="shared" si="384"/>
        <v>164</v>
      </c>
      <c r="BF291" s="95">
        <f t="shared" si="385"/>
        <v>169</v>
      </c>
      <c r="BG291" s="95">
        <f t="shared" si="386"/>
        <v>177</v>
      </c>
      <c r="BH291" s="95">
        <f t="shared" si="387"/>
        <v>184</v>
      </c>
      <c r="BI291" s="95">
        <f t="shared" si="388"/>
        <v>189</v>
      </c>
      <c r="BJ291" s="95">
        <f t="shared" si="389"/>
        <v>197</v>
      </c>
      <c r="BK291" s="95">
        <f t="shared" si="390"/>
        <v>204</v>
      </c>
      <c r="BL291" s="95">
        <f t="shared" si="391"/>
        <v>209</v>
      </c>
      <c r="BM291" s="95">
        <f t="shared" si="392"/>
        <v>216</v>
      </c>
      <c r="BN291" s="95">
        <f t="shared" si="393"/>
        <v>223</v>
      </c>
      <c r="BO291" s="95">
        <f t="shared" si="394"/>
        <v>230</v>
      </c>
      <c r="BP291" s="95">
        <f t="shared" si="395"/>
        <v>235</v>
      </c>
      <c r="BQ291" s="95">
        <f t="shared" si="396"/>
        <v>242</v>
      </c>
      <c r="BR291" s="95">
        <f t="shared" si="397"/>
        <v>249</v>
      </c>
      <c r="BS291" s="95">
        <f t="shared" si="398"/>
        <v>256</v>
      </c>
      <c r="BT291" s="95">
        <f t="shared" si="399"/>
        <v>263</v>
      </c>
    </row>
    <row r="292" spans="2:72" ht="15">
      <c r="B292" s="93">
        <v>900</v>
      </c>
      <c r="C292" s="95">
        <f t="shared" si="332"/>
        <v>146</v>
      </c>
      <c r="D292" s="95">
        <f t="shared" si="333"/>
        <v>132</v>
      </c>
      <c r="E292" s="95">
        <f t="shared" si="334"/>
        <v>122</v>
      </c>
      <c r="F292" s="95">
        <f t="shared" si="335"/>
        <v>116</v>
      </c>
      <c r="G292" s="95">
        <f t="shared" si="336"/>
        <v>111</v>
      </c>
      <c r="H292" s="95">
        <f t="shared" si="337"/>
        <v>106</v>
      </c>
      <c r="I292" s="95">
        <f t="shared" si="338"/>
        <v>103</v>
      </c>
      <c r="J292" s="95">
        <f t="shared" si="339"/>
        <v>101</v>
      </c>
      <c r="K292" s="95">
        <f t="shared" si="340"/>
        <v>98</v>
      </c>
      <c r="L292" s="95">
        <f t="shared" si="341"/>
        <v>97</v>
      </c>
      <c r="M292" s="95">
        <f t="shared" si="342"/>
        <v>96</v>
      </c>
      <c r="N292" s="95">
        <f t="shared" si="343"/>
        <v>93</v>
      </c>
      <c r="O292" s="95">
        <f t="shared" si="344"/>
        <v>93</v>
      </c>
      <c r="P292" s="95">
        <f t="shared" si="345"/>
        <v>92</v>
      </c>
      <c r="Q292" s="95">
        <f t="shared" si="346"/>
        <v>91</v>
      </c>
      <c r="R292" s="95">
        <f t="shared" si="347"/>
        <v>91</v>
      </c>
      <c r="S292" s="95">
        <f t="shared" si="348"/>
        <v>90</v>
      </c>
      <c r="T292" s="95">
        <f t="shared" si="349"/>
        <v>90</v>
      </c>
      <c r="U292" s="95">
        <f t="shared" si="350"/>
        <v>89</v>
      </c>
      <c r="V292" s="95">
        <f t="shared" si="351"/>
        <v>89</v>
      </c>
      <c r="W292" s="95">
        <f t="shared" si="352"/>
        <v>87</v>
      </c>
      <c r="X292" s="95">
        <f t="shared" si="353"/>
        <v>87</v>
      </c>
      <c r="Y292" s="95">
        <f t="shared" si="354"/>
        <v>87</v>
      </c>
      <c r="Z292" s="95">
        <f t="shared" si="355"/>
        <v>86</v>
      </c>
      <c r="AA292" s="95">
        <f t="shared" si="356"/>
        <v>86</v>
      </c>
      <c r="AB292" s="95">
        <f t="shared" si="357"/>
        <v>86</v>
      </c>
      <c r="AC292" s="95">
        <f t="shared" si="358"/>
        <v>86</v>
      </c>
      <c r="AD292" s="95">
        <f t="shared" si="359"/>
        <v>85</v>
      </c>
      <c r="AE292" s="95">
        <f t="shared" si="360"/>
        <v>85</v>
      </c>
      <c r="AF292" s="95">
        <f t="shared" si="361"/>
        <v>85</v>
      </c>
      <c r="AG292" s="95">
        <f t="shared" si="362"/>
        <v>85</v>
      </c>
      <c r="AH292" s="95">
        <f t="shared" si="363"/>
        <v>85</v>
      </c>
      <c r="AI292" s="95">
        <f t="shared" si="364"/>
        <v>84</v>
      </c>
      <c r="AJ292" s="95">
        <f t="shared" si="365"/>
        <v>84</v>
      </c>
      <c r="AL292" s="93">
        <v>900</v>
      </c>
      <c r="AM292" s="95">
        <f t="shared" si="366"/>
        <v>53</v>
      </c>
      <c r="AN292" s="95">
        <f t="shared" si="367"/>
        <v>59</v>
      </c>
      <c r="AO292" s="95">
        <f t="shared" si="368"/>
        <v>66</v>
      </c>
      <c r="AP292" s="95">
        <f t="shared" si="369"/>
        <v>73</v>
      </c>
      <c r="AQ292" s="95">
        <f t="shared" si="370"/>
        <v>80</v>
      </c>
      <c r="AR292" s="95">
        <f t="shared" si="371"/>
        <v>86</v>
      </c>
      <c r="AS292" s="95">
        <f t="shared" si="372"/>
        <v>93</v>
      </c>
      <c r="AT292" s="95">
        <f t="shared" si="373"/>
        <v>100</v>
      </c>
      <c r="AU292" s="95">
        <f t="shared" si="374"/>
        <v>106</v>
      </c>
      <c r="AV292" s="95">
        <f t="shared" si="375"/>
        <v>113</v>
      </c>
      <c r="AW292" s="95">
        <f t="shared" si="376"/>
        <v>121</v>
      </c>
      <c r="AX292" s="95">
        <f t="shared" si="377"/>
        <v>126</v>
      </c>
      <c r="AY292" s="95">
        <f t="shared" si="378"/>
        <v>134</v>
      </c>
      <c r="AZ292" s="95">
        <f t="shared" si="379"/>
        <v>141</v>
      </c>
      <c r="BA292" s="95">
        <f t="shared" si="380"/>
        <v>147</v>
      </c>
      <c r="BB292" s="95">
        <f t="shared" si="381"/>
        <v>156</v>
      </c>
      <c r="BC292" s="95">
        <f t="shared" si="382"/>
        <v>162</v>
      </c>
      <c r="BD292" s="95">
        <f t="shared" si="383"/>
        <v>170</v>
      </c>
      <c r="BE292" s="95">
        <f t="shared" si="384"/>
        <v>176</v>
      </c>
      <c r="BF292" s="95">
        <f t="shared" si="385"/>
        <v>184</v>
      </c>
      <c r="BG292" s="95">
        <f t="shared" si="386"/>
        <v>188</v>
      </c>
      <c r="BH292" s="95">
        <f t="shared" si="387"/>
        <v>196</v>
      </c>
      <c r="BI292" s="95">
        <f t="shared" si="388"/>
        <v>204</v>
      </c>
      <c r="BJ292" s="95">
        <f t="shared" si="389"/>
        <v>209</v>
      </c>
      <c r="BK292" s="95">
        <f t="shared" si="390"/>
        <v>217</v>
      </c>
      <c r="BL292" s="95">
        <f t="shared" si="391"/>
        <v>224</v>
      </c>
      <c r="BM292" s="95">
        <f t="shared" si="392"/>
        <v>232</v>
      </c>
      <c r="BN292" s="95">
        <f t="shared" si="393"/>
        <v>237</v>
      </c>
      <c r="BO292" s="95">
        <f t="shared" si="394"/>
        <v>245</v>
      </c>
      <c r="BP292" s="95">
        <f t="shared" si="395"/>
        <v>252</v>
      </c>
      <c r="BQ292" s="95">
        <f t="shared" si="396"/>
        <v>260</v>
      </c>
      <c r="BR292" s="95">
        <f t="shared" si="397"/>
        <v>268</v>
      </c>
      <c r="BS292" s="95">
        <f t="shared" si="398"/>
        <v>272</v>
      </c>
      <c r="BT292" s="95">
        <f t="shared" si="399"/>
        <v>280</v>
      </c>
    </row>
    <row r="293" spans="2:72" ht="15">
      <c r="B293" s="93">
        <v>1000</v>
      </c>
      <c r="C293" s="95">
        <f t="shared" si="332"/>
        <v>140</v>
      </c>
      <c r="D293" s="95">
        <f t="shared" si="333"/>
        <v>125</v>
      </c>
      <c r="E293" s="95">
        <f t="shared" si="334"/>
        <v>117</v>
      </c>
      <c r="F293" s="95">
        <f t="shared" si="335"/>
        <v>111</v>
      </c>
      <c r="G293" s="95">
        <f t="shared" si="336"/>
        <v>106</v>
      </c>
      <c r="H293" s="95">
        <f t="shared" si="337"/>
        <v>102</v>
      </c>
      <c r="I293" s="95">
        <f t="shared" si="338"/>
        <v>98</v>
      </c>
      <c r="J293" s="95">
        <f t="shared" si="339"/>
        <v>96</v>
      </c>
      <c r="K293" s="95">
        <f t="shared" si="340"/>
        <v>95</v>
      </c>
      <c r="L293" s="95">
        <f t="shared" si="341"/>
        <v>93</v>
      </c>
      <c r="M293" s="95">
        <f t="shared" si="342"/>
        <v>91</v>
      </c>
      <c r="N293" s="95">
        <f t="shared" si="343"/>
        <v>90</v>
      </c>
      <c r="O293" s="95">
        <f t="shared" si="344"/>
        <v>90</v>
      </c>
      <c r="P293" s="95">
        <f t="shared" si="345"/>
        <v>89</v>
      </c>
      <c r="Q293" s="95">
        <f t="shared" si="346"/>
        <v>87</v>
      </c>
      <c r="R293" s="95">
        <f t="shared" si="347"/>
        <v>86</v>
      </c>
      <c r="S293" s="95">
        <f t="shared" si="348"/>
        <v>86</v>
      </c>
      <c r="T293" s="95">
        <f t="shared" si="349"/>
        <v>86</v>
      </c>
      <c r="U293" s="95">
        <f t="shared" si="350"/>
        <v>85</v>
      </c>
      <c r="V293" s="95">
        <f t="shared" si="351"/>
        <v>85</v>
      </c>
      <c r="W293" s="95">
        <f t="shared" si="352"/>
        <v>84</v>
      </c>
      <c r="X293" s="95">
        <f t="shared" si="353"/>
        <v>84</v>
      </c>
      <c r="Y293" s="95">
        <f t="shared" si="354"/>
        <v>84</v>
      </c>
      <c r="Z293" s="95">
        <f t="shared" si="355"/>
        <v>82</v>
      </c>
      <c r="AA293" s="95">
        <f t="shared" si="356"/>
        <v>82</v>
      </c>
      <c r="AB293" s="95">
        <f t="shared" si="357"/>
        <v>82</v>
      </c>
      <c r="AC293" s="95">
        <f t="shared" si="358"/>
        <v>82</v>
      </c>
      <c r="AD293" s="95">
        <f t="shared" si="359"/>
        <v>81</v>
      </c>
      <c r="AE293" s="95">
        <f t="shared" si="360"/>
        <v>81</v>
      </c>
      <c r="AF293" s="95">
        <f t="shared" si="361"/>
        <v>81</v>
      </c>
      <c r="AG293" s="95">
        <f t="shared" si="362"/>
        <v>81</v>
      </c>
      <c r="AH293" s="95">
        <f t="shared" si="363"/>
        <v>81</v>
      </c>
      <c r="AI293" s="95">
        <f t="shared" si="364"/>
        <v>81</v>
      </c>
      <c r="AJ293" s="95">
        <f t="shared" si="365"/>
        <v>80</v>
      </c>
      <c r="AL293" s="93">
        <v>1000</v>
      </c>
      <c r="AM293" s="95">
        <f t="shared" si="366"/>
        <v>56</v>
      </c>
      <c r="AN293" s="95">
        <f t="shared" si="367"/>
        <v>63</v>
      </c>
      <c r="AO293" s="95">
        <f t="shared" si="368"/>
        <v>70</v>
      </c>
      <c r="AP293" s="95">
        <f t="shared" si="369"/>
        <v>78</v>
      </c>
      <c r="AQ293" s="95">
        <f t="shared" si="370"/>
        <v>85</v>
      </c>
      <c r="AR293" s="95">
        <f t="shared" si="371"/>
        <v>92</v>
      </c>
      <c r="AS293" s="95">
        <f t="shared" si="372"/>
        <v>98</v>
      </c>
      <c r="AT293" s="95">
        <f t="shared" si="373"/>
        <v>106</v>
      </c>
      <c r="AU293" s="95">
        <f t="shared" si="374"/>
        <v>114</v>
      </c>
      <c r="AV293" s="95">
        <f t="shared" si="375"/>
        <v>121</v>
      </c>
      <c r="AW293" s="95">
        <f t="shared" si="376"/>
        <v>127</v>
      </c>
      <c r="AX293" s="95">
        <f t="shared" si="377"/>
        <v>135</v>
      </c>
      <c r="AY293" s="95">
        <f t="shared" si="378"/>
        <v>144</v>
      </c>
      <c r="AZ293" s="95">
        <f t="shared" si="379"/>
        <v>151</v>
      </c>
      <c r="BA293" s="95">
        <f t="shared" si="380"/>
        <v>157</v>
      </c>
      <c r="BB293" s="95">
        <f t="shared" si="381"/>
        <v>163</v>
      </c>
      <c r="BC293" s="95">
        <f t="shared" si="382"/>
        <v>172</v>
      </c>
      <c r="BD293" s="95">
        <f t="shared" si="383"/>
        <v>181</v>
      </c>
      <c r="BE293" s="95">
        <f t="shared" si="384"/>
        <v>187</v>
      </c>
      <c r="BF293" s="95">
        <f t="shared" si="385"/>
        <v>196</v>
      </c>
      <c r="BG293" s="95">
        <f t="shared" si="386"/>
        <v>202</v>
      </c>
      <c r="BH293" s="95">
        <f t="shared" si="387"/>
        <v>210</v>
      </c>
      <c r="BI293" s="95">
        <f t="shared" si="388"/>
        <v>218</v>
      </c>
      <c r="BJ293" s="95">
        <f t="shared" si="389"/>
        <v>221</v>
      </c>
      <c r="BK293" s="95">
        <f t="shared" si="390"/>
        <v>230</v>
      </c>
      <c r="BL293" s="95">
        <f t="shared" si="391"/>
        <v>238</v>
      </c>
      <c r="BM293" s="95">
        <f t="shared" si="392"/>
        <v>246</v>
      </c>
      <c r="BN293" s="95">
        <f t="shared" si="393"/>
        <v>251</v>
      </c>
      <c r="BO293" s="95">
        <f t="shared" si="394"/>
        <v>259</v>
      </c>
      <c r="BP293" s="95">
        <f t="shared" si="395"/>
        <v>267</v>
      </c>
      <c r="BQ293" s="95">
        <f t="shared" si="396"/>
        <v>275</v>
      </c>
      <c r="BR293" s="95">
        <f t="shared" si="397"/>
        <v>284</v>
      </c>
      <c r="BS293" s="95">
        <f t="shared" si="398"/>
        <v>292</v>
      </c>
      <c r="BT293" s="95">
        <f t="shared" si="399"/>
        <v>296</v>
      </c>
    </row>
    <row r="294" spans="2:72" ht="15">
      <c r="B294" s="93">
        <v>1100</v>
      </c>
      <c r="C294" s="95">
        <f t="shared" si="332"/>
        <v>134</v>
      </c>
      <c r="D294" s="95">
        <f t="shared" si="333"/>
        <v>122</v>
      </c>
      <c r="E294" s="95">
        <f t="shared" si="334"/>
        <v>113</v>
      </c>
      <c r="F294" s="95">
        <f t="shared" si="335"/>
        <v>106</v>
      </c>
      <c r="G294" s="95">
        <f t="shared" si="336"/>
        <v>102</v>
      </c>
      <c r="H294" s="95">
        <f t="shared" si="337"/>
        <v>98</v>
      </c>
      <c r="I294" s="95">
        <f t="shared" si="338"/>
        <v>95</v>
      </c>
      <c r="J294" s="95">
        <f t="shared" si="339"/>
        <v>92</v>
      </c>
      <c r="K294" s="95">
        <f t="shared" si="340"/>
        <v>91</v>
      </c>
      <c r="L294" s="95">
        <f t="shared" si="341"/>
        <v>90</v>
      </c>
      <c r="M294" s="95">
        <f t="shared" si="342"/>
        <v>89</v>
      </c>
      <c r="N294" s="95">
        <f t="shared" si="343"/>
        <v>87</v>
      </c>
      <c r="O294" s="95">
        <f t="shared" si="344"/>
        <v>86</v>
      </c>
      <c r="P294" s="95">
        <f t="shared" si="345"/>
        <v>85</v>
      </c>
      <c r="Q294" s="95">
        <f t="shared" si="346"/>
        <v>85</v>
      </c>
      <c r="R294" s="95">
        <f t="shared" si="347"/>
        <v>84</v>
      </c>
      <c r="S294" s="95">
        <f t="shared" si="348"/>
        <v>82</v>
      </c>
      <c r="T294" s="95">
        <f t="shared" si="349"/>
        <v>82</v>
      </c>
      <c r="U294" s="95">
        <f t="shared" si="350"/>
        <v>82</v>
      </c>
      <c r="V294" s="95">
        <f t="shared" si="351"/>
        <v>81</v>
      </c>
      <c r="W294" s="95">
        <f t="shared" si="352"/>
        <v>81</v>
      </c>
      <c r="X294" s="95">
        <f t="shared" si="353"/>
        <v>81</v>
      </c>
      <c r="Y294" s="95">
        <f t="shared" si="354"/>
        <v>80</v>
      </c>
      <c r="Z294" s="95">
        <f t="shared" si="355"/>
        <v>80</v>
      </c>
      <c r="AA294" s="95">
        <f t="shared" si="356"/>
        <v>80</v>
      </c>
      <c r="AB294" s="95">
        <f t="shared" si="357"/>
        <v>79</v>
      </c>
      <c r="AC294" s="95">
        <f t="shared" si="358"/>
        <v>79</v>
      </c>
      <c r="AD294" s="95">
        <f t="shared" si="359"/>
        <v>79</v>
      </c>
      <c r="AE294" s="95">
        <f t="shared" si="360"/>
        <v>79</v>
      </c>
      <c r="AF294" s="95">
        <f t="shared" si="361"/>
        <v>79</v>
      </c>
      <c r="AG294" s="95">
        <f t="shared" si="362"/>
        <v>79</v>
      </c>
      <c r="AH294" s="95">
        <f t="shared" si="363"/>
        <v>77</v>
      </c>
      <c r="AI294" s="95">
        <f t="shared" si="364"/>
        <v>77</v>
      </c>
      <c r="AJ294" s="95">
        <f t="shared" si="365"/>
        <v>77</v>
      </c>
      <c r="AL294" s="93">
        <v>1100</v>
      </c>
      <c r="AM294" s="95">
        <f t="shared" si="366"/>
        <v>59</v>
      </c>
      <c r="AN294" s="95">
        <f t="shared" si="367"/>
        <v>67</v>
      </c>
      <c r="AO294" s="95">
        <f t="shared" si="368"/>
        <v>75</v>
      </c>
      <c r="AP294" s="95">
        <f t="shared" si="369"/>
        <v>82</v>
      </c>
      <c r="AQ294" s="95">
        <f t="shared" si="370"/>
        <v>90</v>
      </c>
      <c r="AR294" s="95">
        <f t="shared" si="371"/>
        <v>97</v>
      </c>
      <c r="AS294" s="95">
        <f t="shared" si="372"/>
        <v>105</v>
      </c>
      <c r="AT294" s="95">
        <f t="shared" si="373"/>
        <v>111</v>
      </c>
      <c r="AU294" s="95">
        <f t="shared" si="374"/>
        <v>120</v>
      </c>
      <c r="AV294" s="95">
        <f t="shared" si="375"/>
        <v>129</v>
      </c>
      <c r="AW294" s="95">
        <f t="shared" si="376"/>
        <v>137</v>
      </c>
      <c r="AX294" s="95">
        <f t="shared" si="377"/>
        <v>144</v>
      </c>
      <c r="AY294" s="95">
        <f t="shared" si="378"/>
        <v>151</v>
      </c>
      <c r="AZ294" s="95">
        <f t="shared" si="379"/>
        <v>159</v>
      </c>
      <c r="BA294" s="95">
        <f t="shared" si="380"/>
        <v>168</v>
      </c>
      <c r="BB294" s="95">
        <f t="shared" si="381"/>
        <v>176</v>
      </c>
      <c r="BC294" s="95">
        <f t="shared" si="382"/>
        <v>180</v>
      </c>
      <c r="BD294" s="95">
        <f t="shared" si="383"/>
        <v>189</v>
      </c>
      <c r="BE294" s="95">
        <f t="shared" si="384"/>
        <v>198</v>
      </c>
      <c r="BF294" s="95">
        <f t="shared" si="385"/>
        <v>205</v>
      </c>
      <c r="BG294" s="95">
        <f t="shared" si="386"/>
        <v>214</v>
      </c>
      <c r="BH294" s="95">
        <f t="shared" si="387"/>
        <v>223</v>
      </c>
      <c r="BI294" s="95">
        <f t="shared" si="388"/>
        <v>229</v>
      </c>
      <c r="BJ294" s="95">
        <f t="shared" si="389"/>
        <v>238</v>
      </c>
      <c r="BK294" s="95">
        <f t="shared" si="390"/>
        <v>246</v>
      </c>
      <c r="BL294" s="95">
        <f t="shared" si="391"/>
        <v>252</v>
      </c>
      <c r="BM294" s="95">
        <f t="shared" si="392"/>
        <v>261</v>
      </c>
      <c r="BN294" s="95">
        <f t="shared" si="393"/>
        <v>269</v>
      </c>
      <c r="BO294" s="95">
        <f t="shared" si="394"/>
        <v>278</v>
      </c>
      <c r="BP294" s="95">
        <f t="shared" si="395"/>
        <v>287</v>
      </c>
      <c r="BQ294" s="95">
        <f t="shared" si="396"/>
        <v>295</v>
      </c>
      <c r="BR294" s="95">
        <f t="shared" si="397"/>
        <v>296</v>
      </c>
      <c r="BS294" s="95">
        <f t="shared" si="398"/>
        <v>305</v>
      </c>
      <c r="BT294" s="95">
        <f t="shared" si="399"/>
        <v>313</v>
      </c>
    </row>
    <row r="295" spans="2:72" ht="15">
      <c r="B295" s="93">
        <v>1200</v>
      </c>
      <c r="C295" s="95">
        <f t="shared" si="332"/>
        <v>129</v>
      </c>
      <c r="D295" s="95">
        <f t="shared" si="333"/>
        <v>116</v>
      </c>
      <c r="E295" s="95">
        <f t="shared" si="334"/>
        <v>107</v>
      </c>
      <c r="F295" s="95">
        <f t="shared" si="335"/>
        <v>101</v>
      </c>
      <c r="G295" s="95">
        <f t="shared" si="336"/>
        <v>97</v>
      </c>
      <c r="H295" s="95">
        <f t="shared" si="337"/>
        <v>93</v>
      </c>
      <c r="I295" s="95">
        <f t="shared" si="338"/>
        <v>91</v>
      </c>
      <c r="J295" s="95">
        <f t="shared" si="339"/>
        <v>89</v>
      </c>
      <c r="K295" s="95">
        <f t="shared" si="340"/>
        <v>87</v>
      </c>
      <c r="L295" s="95">
        <f t="shared" si="341"/>
        <v>85</v>
      </c>
      <c r="M295" s="95">
        <f t="shared" si="342"/>
        <v>84</v>
      </c>
      <c r="N295" s="95">
        <f t="shared" si="343"/>
        <v>82</v>
      </c>
      <c r="O295" s="95">
        <f t="shared" si="344"/>
        <v>82</v>
      </c>
      <c r="P295" s="95">
        <f t="shared" si="345"/>
        <v>81</v>
      </c>
      <c r="Q295" s="95">
        <f t="shared" si="346"/>
        <v>80</v>
      </c>
      <c r="R295" s="95">
        <f t="shared" si="347"/>
        <v>79</v>
      </c>
      <c r="S295" s="95">
        <f t="shared" si="348"/>
        <v>79</v>
      </c>
      <c r="T295" s="95">
        <f t="shared" si="349"/>
        <v>79</v>
      </c>
      <c r="U295" s="95">
        <f t="shared" si="350"/>
        <v>77</v>
      </c>
      <c r="V295" s="95">
        <f t="shared" si="351"/>
        <v>77</v>
      </c>
      <c r="W295" s="95">
        <f t="shared" si="352"/>
        <v>76</v>
      </c>
      <c r="X295" s="95">
        <f t="shared" si="353"/>
        <v>76</v>
      </c>
      <c r="Y295" s="95">
        <f t="shared" si="354"/>
        <v>76</v>
      </c>
      <c r="Z295" s="95">
        <f t="shared" si="355"/>
        <v>76</v>
      </c>
      <c r="AA295" s="95">
        <f t="shared" si="356"/>
        <v>75</v>
      </c>
      <c r="AB295" s="95">
        <f t="shared" si="357"/>
        <v>75</v>
      </c>
      <c r="AC295" s="95">
        <f t="shared" si="358"/>
        <v>75</v>
      </c>
      <c r="AD295" s="95">
        <f t="shared" si="359"/>
        <v>75</v>
      </c>
      <c r="AE295" s="95">
        <f t="shared" si="360"/>
        <v>74</v>
      </c>
      <c r="AF295" s="95">
        <f t="shared" si="361"/>
        <v>74</v>
      </c>
      <c r="AG295" s="95">
        <f t="shared" si="362"/>
        <v>74</v>
      </c>
      <c r="AH295" s="95">
        <f t="shared" si="363"/>
        <v>74</v>
      </c>
      <c r="AI295" s="95">
        <f t="shared" si="364"/>
        <v>74</v>
      </c>
      <c r="AJ295" s="95">
        <f t="shared" si="365"/>
        <v>74</v>
      </c>
      <c r="AL295" s="93">
        <v>1200</v>
      </c>
      <c r="AM295" s="95">
        <f t="shared" si="366"/>
        <v>62</v>
      </c>
      <c r="AN295" s="95">
        <f t="shared" si="367"/>
        <v>70</v>
      </c>
      <c r="AO295" s="95">
        <f t="shared" si="368"/>
        <v>77</v>
      </c>
      <c r="AP295" s="95">
        <f t="shared" si="369"/>
        <v>85</v>
      </c>
      <c r="AQ295" s="95">
        <f t="shared" si="370"/>
        <v>93</v>
      </c>
      <c r="AR295" s="95">
        <f t="shared" si="371"/>
        <v>100</v>
      </c>
      <c r="AS295" s="95">
        <f t="shared" si="372"/>
        <v>109</v>
      </c>
      <c r="AT295" s="95">
        <f t="shared" si="373"/>
        <v>117</v>
      </c>
      <c r="AU295" s="95">
        <f t="shared" si="374"/>
        <v>125</v>
      </c>
      <c r="AV295" s="95">
        <f t="shared" si="375"/>
        <v>133</v>
      </c>
      <c r="AW295" s="95">
        <f t="shared" si="376"/>
        <v>141</v>
      </c>
      <c r="AX295" s="95">
        <f t="shared" si="377"/>
        <v>148</v>
      </c>
      <c r="AY295" s="95">
        <f t="shared" si="378"/>
        <v>157</v>
      </c>
      <c r="AZ295" s="95">
        <f t="shared" si="379"/>
        <v>165</v>
      </c>
      <c r="BA295" s="95">
        <f t="shared" si="380"/>
        <v>173</v>
      </c>
      <c r="BB295" s="95">
        <f t="shared" si="381"/>
        <v>180</v>
      </c>
      <c r="BC295" s="95">
        <f t="shared" si="382"/>
        <v>190</v>
      </c>
      <c r="BD295" s="95">
        <f t="shared" si="383"/>
        <v>199</v>
      </c>
      <c r="BE295" s="95">
        <f t="shared" si="384"/>
        <v>203</v>
      </c>
      <c r="BF295" s="95">
        <f t="shared" si="385"/>
        <v>213</v>
      </c>
      <c r="BG295" s="95">
        <f t="shared" si="386"/>
        <v>219</v>
      </c>
      <c r="BH295" s="95">
        <f t="shared" si="387"/>
        <v>228</v>
      </c>
      <c r="BI295" s="95">
        <f t="shared" si="388"/>
        <v>237</v>
      </c>
      <c r="BJ295" s="95">
        <f t="shared" si="389"/>
        <v>246</v>
      </c>
      <c r="BK295" s="95">
        <f t="shared" si="390"/>
        <v>252</v>
      </c>
      <c r="BL295" s="95">
        <f t="shared" si="391"/>
        <v>261</v>
      </c>
      <c r="BM295" s="95">
        <f t="shared" si="392"/>
        <v>270</v>
      </c>
      <c r="BN295" s="95">
        <f t="shared" si="393"/>
        <v>279</v>
      </c>
      <c r="BO295" s="95">
        <f t="shared" si="394"/>
        <v>284</v>
      </c>
      <c r="BP295" s="95">
        <f t="shared" si="395"/>
        <v>293</v>
      </c>
      <c r="BQ295" s="95">
        <f t="shared" si="396"/>
        <v>302</v>
      </c>
      <c r="BR295" s="95">
        <f t="shared" si="397"/>
        <v>311</v>
      </c>
      <c r="BS295" s="95">
        <f t="shared" si="398"/>
        <v>320</v>
      </c>
      <c r="BT295" s="95">
        <f t="shared" si="399"/>
        <v>329</v>
      </c>
    </row>
    <row r="296" spans="2:72" ht="15">
      <c r="B296" s="93">
        <v>1300</v>
      </c>
      <c r="C296" s="95">
        <f t="shared" si="332"/>
        <v>125</v>
      </c>
      <c r="D296" s="95">
        <f t="shared" si="333"/>
        <v>113</v>
      </c>
      <c r="E296" s="95">
        <f t="shared" si="334"/>
        <v>105</v>
      </c>
      <c r="F296" s="95">
        <f t="shared" si="335"/>
        <v>98</v>
      </c>
      <c r="G296" s="95">
        <f t="shared" si="336"/>
        <v>95</v>
      </c>
      <c r="H296" s="95">
        <f t="shared" si="337"/>
        <v>91</v>
      </c>
      <c r="I296" s="95">
        <f t="shared" si="338"/>
        <v>89</v>
      </c>
      <c r="J296" s="95">
        <f t="shared" si="339"/>
        <v>86</v>
      </c>
      <c r="K296" s="95">
        <f t="shared" si="340"/>
        <v>85</v>
      </c>
      <c r="L296" s="95">
        <f t="shared" si="341"/>
        <v>82</v>
      </c>
      <c r="M296" s="95">
        <f t="shared" si="342"/>
        <v>81</v>
      </c>
      <c r="N296" s="95">
        <f t="shared" si="343"/>
        <v>80</v>
      </c>
      <c r="O296" s="95">
        <f t="shared" si="344"/>
        <v>80</v>
      </c>
      <c r="P296" s="95">
        <f t="shared" si="345"/>
        <v>79</v>
      </c>
      <c r="Q296" s="95">
        <f t="shared" si="346"/>
        <v>77</v>
      </c>
      <c r="R296" s="95">
        <f t="shared" si="347"/>
        <v>77</v>
      </c>
      <c r="S296" s="95">
        <f t="shared" si="348"/>
        <v>76</v>
      </c>
      <c r="T296" s="95">
        <f t="shared" si="349"/>
        <v>76</v>
      </c>
      <c r="U296" s="95">
        <f t="shared" si="350"/>
        <v>76</v>
      </c>
      <c r="V296" s="95">
        <f t="shared" si="351"/>
        <v>75</v>
      </c>
      <c r="W296" s="95">
        <f t="shared" si="352"/>
        <v>75</v>
      </c>
      <c r="X296" s="95">
        <f t="shared" si="353"/>
        <v>75</v>
      </c>
      <c r="Y296" s="95">
        <f t="shared" si="354"/>
        <v>74</v>
      </c>
      <c r="Z296" s="95">
        <f t="shared" si="355"/>
        <v>74</v>
      </c>
      <c r="AA296" s="95">
        <f t="shared" si="356"/>
        <v>74</v>
      </c>
      <c r="AB296" s="95">
        <f t="shared" si="357"/>
        <v>73</v>
      </c>
      <c r="AC296" s="95">
        <f t="shared" si="358"/>
        <v>73</v>
      </c>
      <c r="AD296" s="95">
        <f t="shared" si="359"/>
        <v>73</v>
      </c>
      <c r="AE296" s="95">
        <f t="shared" si="360"/>
        <v>73</v>
      </c>
      <c r="AF296" s="95">
        <f t="shared" si="361"/>
        <v>73</v>
      </c>
      <c r="AG296" s="95">
        <f t="shared" si="362"/>
        <v>73</v>
      </c>
      <c r="AH296" s="95">
        <f t="shared" si="363"/>
        <v>71</v>
      </c>
      <c r="AI296" s="95">
        <f t="shared" si="364"/>
        <v>71</v>
      </c>
      <c r="AJ296" s="95">
        <f t="shared" si="365"/>
        <v>71</v>
      </c>
      <c r="AL296" s="93">
        <v>1300</v>
      </c>
      <c r="AM296" s="95">
        <f t="shared" si="366"/>
        <v>65</v>
      </c>
      <c r="AN296" s="95">
        <f t="shared" si="367"/>
        <v>73</v>
      </c>
      <c r="AO296" s="95">
        <f t="shared" si="368"/>
        <v>82</v>
      </c>
      <c r="AP296" s="95">
        <f t="shared" si="369"/>
        <v>89</v>
      </c>
      <c r="AQ296" s="95">
        <f t="shared" si="370"/>
        <v>99</v>
      </c>
      <c r="AR296" s="95">
        <f t="shared" si="371"/>
        <v>106</v>
      </c>
      <c r="AS296" s="95">
        <f t="shared" si="372"/>
        <v>116</v>
      </c>
      <c r="AT296" s="95">
        <f t="shared" si="373"/>
        <v>123</v>
      </c>
      <c r="AU296" s="95">
        <f t="shared" si="374"/>
        <v>133</v>
      </c>
      <c r="AV296" s="95">
        <f t="shared" si="375"/>
        <v>139</v>
      </c>
      <c r="AW296" s="95">
        <f t="shared" si="376"/>
        <v>147</v>
      </c>
      <c r="AX296" s="95">
        <f t="shared" si="377"/>
        <v>156</v>
      </c>
      <c r="AY296" s="95">
        <f t="shared" si="378"/>
        <v>166</v>
      </c>
      <c r="AZ296" s="95">
        <f t="shared" si="379"/>
        <v>175</v>
      </c>
      <c r="BA296" s="95">
        <f t="shared" si="380"/>
        <v>180</v>
      </c>
      <c r="BB296" s="95">
        <f t="shared" si="381"/>
        <v>190</v>
      </c>
      <c r="BC296" s="95">
        <f t="shared" si="382"/>
        <v>198</v>
      </c>
      <c r="BD296" s="95">
        <f t="shared" si="383"/>
        <v>207</v>
      </c>
      <c r="BE296" s="95">
        <f t="shared" si="384"/>
        <v>217</v>
      </c>
      <c r="BF296" s="95">
        <f t="shared" si="385"/>
        <v>224</v>
      </c>
      <c r="BG296" s="95">
        <f t="shared" si="386"/>
        <v>234</v>
      </c>
      <c r="BH296" s="95">
        <f t="shared" si="387"/>
        <v>244</v>
      </c>
      <c r="BI296" s="95">
        <f t="shared" si="388"/>
        <v>250</v>
      </c>
      <c r="BJ296" s="95">
        <f t="shared" si="389"/>
        <v>260</v>
      </c>
      <c r="BK296" s="95">
        <f t="shared" si="390"/>
        <v>269</v>
      </c>
      <c r="BL296" s="95">
        <f t="shared" si="391"/>
        <v>275</v>
      </c>
      <c r="BM296" s="95">
        <f t="shared" si="392"/>
        <v>285</v>
      </c>
      <c r="BN296" s="95">
        <f t="shared" si="393"/>
        <v>294</v>
      </c>
      <c r="BO296" s="95">
        <f t="shared" si="394"/>
        <v>304</v>
      </c>
      <c r="BP296" s="95">
        <f t="shared" si="395"/>
        <v>313</v>
      </c>
      <c r="BQ296" s="95">
        <f t="shared" si="396"/>
        <v>323</v>
      </c>
      <c r="BR296" s="95">
        <f t="shared" si="397"/>
        <v>323</v>
      </c>
      <c r="BS296" s="95">
        <f t="shared" si="398"/>
        <v>332</v>
      </c>
      <c r="BT296" s="95">
        <f t="shared" si="399"/>
        <v>342</v>
      </c>
    </row>
    <row r="297" spans="2:72" ht="15">
      <c r="B297" s="93">
        <v>1400</v>
      </c>
      <c r="C297" s="95">
        <f t="shared" si="332"/>
        <v>122</v>
      </c>
      <c r="D297" s="95">
        <f t="shared" si="333"/>
        <v>111</v>
      </c>
      <c r="E297" s="95">
        <f t="shared" si="334"/>
        <v>102</v>
      </c>
      <c r="F297" s="95">
        <f t="shared" si="335"/>
        <v>96</v>
      </c>
      <c r="G297" s="95">
        <f t="shared" si="336"/>
        <v>92</v>
      </c>
      <c r="H297" s="95">
        <f t="shared" si="337"/>
        <v>89</v>
      </c>
      <c r="I297" s="95">
        <f t="shared" si="338"/>
        <v>86</v>
      </c>
      <c r="J297" s="95">
        <f t="shared" si="339"/>
        <v>84</v>
      </c>
      <c r="K297" s="95">
        <f t="shared" si="340"/>
        <v>82</v>
      </c>
      <c r="L297" s="95">
        <f t="shared" si="341"/>
        <v>81</v>
      </c>
      <c r="M297" s="95">
        <f t="shared" si="342"/>
        <v>80</v>
      </c>
      <c r="N297" s="95">
        <f t="shared" si="343"/>
        <v>79</v>
      </c>
      <c r="O297" s="95">
        <f t="shared" si="344"/>
        <v>77</v>
      </c>
      <c r="P297" s="95">
        <f t="shared" si="345"/>
        <v>77</v>
      </c>
      <c r="Q297" s="95">
        <f t="shared" si="346"/>
        <v>76</v>
      </c>
      <c r="R297" s="95">
        <f t="shared" si="347"/>
        <v>75</v>
      </c>
      <c r="S297" s="95">
        <f t="shared" si="348"/>
        <v>75</v>
      </c>
      <c r="T297" s="95">
        <f t="shared" si="349"/>
        <v>75</v>
      </c>
      <c r="U297" s="95">
        <f t="shared" si="350"/>
        <v>74</v>
      </c>
      <c r="V297" s="95">
        <f t="shared" si="351"/>
        <v>74</v>
      </c>
      <c r="W297" s="95">
        <f t="shared" si="352"/>
        <v>73</v>
      </c>
      <c r="X297" s="95">
        <f t="shared" si="353"/>
        <v>73</v>
      </c>
      <c r="Y297" s="95">
        <f t="shared" si="354"/>
        <v>73</v>
      </c>
      <c r="Z297" s="95">
        <f t="shared" si="355"/>
        <v>73</v>
      </c>
      <c r="AA297" s="95">
        <f t="shared" si="356"/>
        <v>71</v>
      </c>
      <c r="AB297" s="95">
        <f t="shared" si="357"/>
        <v>71</v>
      </c>
      <c r="AC297" s="95">
        <f t="shared" si="358"/>
        <v>71</v>
      </c>
      <c r="AD297" s="95">
        <f t="shared" si="359"/>
        <v>71</v>
      </c>
      <c r="AE297" s="95">
        <f t="shared" si="360"/>
        <v>70</v>
      </c>
      <c r="AF297" s="95">
        <f t="shared" si="361"/>
        <v>70</v>
      </c>
      <c r="AG297" s="95">
        <f t="shared" si="362"/>
        <v>70</v>
      </c>
      <c r="AH297" s="95">
        <f t="shared" si="363"/>
        <v>70</v>
      </c>
      <c r="AI297" s="95">
        <f t="shared" si="364"/>
        <v>70</v>
      </c>
      <c r="AJ297" s="95">
        <f t="shared" si="365"/>
        <v>70</v>
      </c>
      <c r="AL297" s="93">
        <v>1400</v>
      </c>
      <c r="AM297" s="95">
        <f t="shared" si="366"/>
        <v>68</v>
      </c>
      <c r="AN297" s="95">
        <f t="shared" si="367"/>
        <v>78</v>
      </c>
      <c r="AO297" s="95">
        <f t="shared" si="368"/>
        <v>86</v>
      </c>
      <c r="AP297" s="95">
        <f t="shared" si="369"/>
        <v>94</v>
      </c>
      <c r="AQ297" s="95">
        <f t="shared" si="370"/>
        <v>103</v>
      </c>
      <c r="AR297" s="95">
        <f t="shared" si="371"/>
        <v>112</v>
      </c>
      <c r="AS297" s="95">
        <f t="shared" si="372"/>
        <v>120</v>
      </c>
      <c r="AT297" s="95">
        <f t="shared" si="373"/>
        <v>129</v>
      </c>
      <c r="AU297" s="95">
        <f t="shared" si="374"/>
        <v>138</v>
      </c>
      <c r="AV297" s="95">
        <f t="shared" si="375"/>
        <v>147</v>
      </c>
      <c r="AW297" s="95">
        <f t="shared" si="376"/>
        <v>157</v>
      </c>
      <c r="AX297" s="95">
        <f t="shared" si="377"/>
        <v>166</v>
      </c>
      <c r="AY297" s="95">
        <f t="shared" si="378"/>
        <v>172</v>
      </c>
      <c r="AZ297" s="95">
        <f t="shared" si="379"/>
        <v>183</v>
      </c>
      <c r="BA297" s="95">
        <f t="shared" si="380"/>
        <v>192</v>
      </c>
      <c r="BB297" s="95">
        <f t="shared" si="381"/>
        <v>200</v>
      </c>
      <c r="BC297" s="95">
        <f t="shared" si="382"/>
        <v>210</v>
      </c>
      <c r="BD297" s="95">
        <f t="shared" si="383"/>
        <v>221</v>
      </c>
      <c r="BE297" s="95">
        <f t="shared" si="384"/>
        <v>228</v>
      </c>
      <c r="BF297" s="95">
        <f t="shared" si="385"/>
        <v>238</v>
      </c>
      <c r="BG297" s="95">
        <f t="shared" si="386"/>
        <v>245</v>
      </c>
      <c r="BH297" s="95">
        <f t="shared" si="387"/>
        <v>256</v>
      </c>
      <c r="BI297" s="95">
        <f t="shared" si="388"/>
        <v>266</v>
      </c>
      <c r="BJ297" s="95">
        <f t="shared" si="389"/>
        <v>276</v>
      </c>
      <c r="BK297" s="95">
        <f t="shared" si="390"/>
        <v>278</v>
      </c>
      <c r="BL297" s="95">
        <f t="shared" si="391"/>
        <v>288</v>
      </c>
      <c r="BM297" s="95">
        <f t="shared" si="392"/>
        <v>298</v>
      </c>
      <c r="BN297" s="95">
        <f t="shared" si="393"/>
        <v>308</v>
      </c>
      <c r="BO297" s="95">
        <f t="shared" si="394"/>
        <v>314</v>
      </c>
      <c r="BP297" s="95">
        <f t="shared" si="395"/>
        <v>323</v>
      </c>
      <c r="BQ297" s="95">
        <f t="shared" si="396"/>
        <v>333</v>
      </c>
      <c r="BR297" s="95">
        <f t="shared" si="397"/>
        <v>343</v>
      </c>
      <c r="BS297" s="95">
        <f t="shared" si="398"/>
        <v>353</v>
      </c>
      <c r="BT297" s="95">
        <f t="shared" si="399"/>
        <v>363</v>
      </c>
    </row>
    <row r="298" spans="2:72" ht="15">
      <c r="B298" s="93">
        <v>1500</v>
      </c>
      <c r="C298" s="95">
        <f t="shared" si="332"/>
        <v>119</v>
      </c>
      <c r="D298" s="95">
        <f t="shared" si="333"/>
        <v>108</v>
      </c>
      <c r="E298" s="95">
        <f t="shared" si="334"/>
        <v>100</v>
      </c>
      <c r="F298" s="95">
        <f t="shared" si="335"/>
        <v>95</v>
      </c>
      <c r="G298" s="95">
        <f t="shared" si="336"/>
        <v>90</v>
      </c>
      <c r="H298" s="95">
        <f t="shared" si="337"/>
        <v>87</v>
      </c>
      <c r="I298" s="95">
        <f t="shared" si="338"/>
        <v>85</v>
      </c>
      <c r="J298" s="95">
        <f t="shared" si="339"/>
        <v>82</v>
      </c>
      <c r="K298" s="95">
        <f t="shared" si="340"/>
        <v>81</v>
      </c>
      <c r="L298" s="95">
        <f t="shared" si="341"/>
        <v>79</v>
      </c>
      <c r="M298" s="95">
        <f t="shared" si="342"/>
        <v>77</v>
      </c>
      <c r="N298" s="95">
        <f t="shared" si="343"/>
        <v>76</v>
      </c>
      <c r="O298" s="95">
        <f t="shared" si="344"/>
        <v>76</v>
      </c>
      <c r="P298" s="95">
        <f t="shared" si="345"/>
        <v>75</v>
      </c>
      <c r="Q298" s="95">
        <f t="shared" si="346"/>
        <v>75</v>
      </c>
      <c r="R298" s="95">
        <f t="shared" si="347"/>
        <v>74</v>
      </c>
      <c r="S298" s="95">
        <f t="shared" si="348"/>
        <v>74</v>
      </c>
      <c r="T298" s="95">
        <f t="shared" si="349"/>
        <v>73</v>
      </c>
      <c r="U298" s="95">
        <f t="shared" si="350"/>
        <v>73</v>
      </c>
      <c r="V298" s="95">
        <f t="shared" si="351"/>
        <v>71</v>
      </c>
      <c r="W298" s="95">
        <f t="shared" si="352"/>
        <v>71</v>
      </c>
      <c r="X298" s="95">
        <f t="shared" si="353"/>
        <v>71</v>
      </c>
      <c r="Y298" s="95">
        <f t="shared" si="354"/>
        <v>71</v>
      </c>
      <c r="Z298" s="95">
        <f t="shared" si="355"/>
        <v>70</v>
      </c>
      <c r="AA298" s="95">
        <f t="shared" si="356"/>
        <v>70</v>
      </c>
      <c r="AB298" s="95">
        <f t="shared" si="357"/>
        <v>70</v>
      </c>
      <c r="AC298" s="95">
        <f t="shared" si="358"/>
        <v>70</v>
      </c>
      <c r="AD298" s="95">
        <f t="shared" si="359"/>
        <v>70</v>
      </c>
      <c r="AE298" s="95">
        <f t="shared" si="360"/>
        <v>69</v>
      </c>
      <c r="AF298" s="95">
        <f t="shared" si="361"/>
        <v>69</v>
      </c>
      <c r="AG298" s="95">
        <f t="shared" si="362"/>
        <v>69</v>
      </c>
      <c r="AH298" s="95">
        <f t="shared" si="363"/>
        <v>69</v>
      </c>
      <c r="AI298" s="95">
        <f t="shared" si="364"/>
        <v>69</v>
      </c>
      <c r="AJ298" s="95">
        <f t="shared" si="365"/>
        <v>69</v>
      </c>
      <c r="AL298" s="93">
        <v>1500</v>
      </c>
      <c r="AM298" s="95">
        <f t="shared" si="366"/>
        <v>71</v>
      </c>
      <c r="AN298" s="95">
        <f t="shared" si="367"/>
        <v>81</v>
      </c>
      <c r="AO298" s="95">
        <f t="shared" si="368"/>
        <v>90</v>
      </c>
      <c r="AP298" s="95">
        <f t="shared" si="369"/>
        <v>100</v>
      </c>
      <c r="AQ298" s="95">
        <f t="shared" si="370"/>
        <v>108</v>
      </c>
      <c r="AR298" s="95">
        <f t="shared" si="371"/>
        <v>117</v>
      </c>
      <c r="AS298" s="95">
        <f t="shared" si="372"/>
        <v>128</v>
      </c>
      <c r="AT298" s="95">
        <f t="shared" si="373"/>
        <v>135</v>
      </c>
      <c r="AU298" s="95">
        <f t="shared" si="374"/>
        <v>146</v>
      </c>
      <c r="AV298" s="95">
        <f t="shared" si="375"/>
        <v>154</v>
      </c>
      <c r="AW298" s="95">
        <f t="shared" si="376"/>
        <v>162</v>
      </c>
      <c r="AX298" s="95">
        <f t="shared" si="377"/>
        <v>171</v>
      </c>
      <c r="AY298" s="95">
        <f t="shared" si="378"/>
        <v>182</v>
      </c>
      <c r="AZ298" s="95">
        <f t="shared" si="379"/>
        <v>191</v>
      </c>
      <c r="BA298" s="95">
        <f t="shared" si="380"/>
        <v>203</v>
      </c>
      <c r="BB298" s="95">
        <f t="shared" si="381"/>
        <v>211</v>
      </c>
      <c r="BC298" s="95">
        <f t="shared" si="382"/>
        <v>222</v>
      </c>
      <c r="BD298" s="95">
        <f t="shared" si="383"/>
        <v>230</v>
      </c>
      <c r="BE298" s="95">
        <f t="shared" si="384"/>
        <v>241</v>
      </c>
      <c r="BF298" s="95">
        <f t="shared" si="385"/>
        <v>245</v>
      </c>
      <c r="BG298" s="95">
        <f t="shared" si="386"/>
        <v>256</v>
      </c>
      <c r="BH298" s="95">
        <f t="shared" si="387"/>
        <v>266</v>
      </c>
      <c r="BI298" s="95">
        <f t="shared" si="388"/>
        <v>277</v>
      </c>
      <c r="BJ298" s="95">
        <f t="shared" si="389"/>
        <v>284</v>
      </c>
      <c r="BK298" s="95">
        <f t="shared" si="390"/>
        <v>294</v>
      </c>
      <c r="BL298" s="95">
        <f t="shared" si="391"/>
        <v>305</v>
      </c>
      <c r="BM298" s="95">
        <f t="shared" si="392"/>
        <v>315</v>
      </c>
      <c r="BN298" s="95">
        <f t="shared" si="393"/>
        <v>326</v>
      </c>
      <c r="BO298" s="95">
        <f t="shared" si="394"/>
        <v>331</v>
      </c>
      <c r="BP298" s="95">
        <f t="shared" si="395"/>
        <v>342</v>
      </c>
      <c r="BQ298" s="95">
        <f t="shared" si="396"/>
        <v>352</v>
      </c>
      <c r="BR298" s="95">
        <f t="shared" si="397"/>
        <v>362</v>
      </c>
      <c r="BS298" s="95">
        <f t="shared" si="398"/>
        <v>373</v>
      </c>
      <c r="BT298" s="95">
        <f t="shared" si="399"/>
        <v>383</v>
      </c>
    </row>
    <row r="299" spans="2:72" ht="15">
      <c r="B299" s="93">
        <v>1600</v>
      </c>
      <c r="C299" s="95">
        <f t="shared" si="332"/>
        <v>121</v>
      </c>
      <c r="D299" s="95">
        <f t="shared" si="333"/>
        <v>108</v>
      </c>
      <c r="E299" s="95">
        <f t="shared" si="334"/>
        <v>101</v>
      </c>
      <c r="F299" s="95">
        <f t="shared" si="335"/>
        <v>95</v>
      </c>
      <c r="G299" s="95">
        <f t="shared" si="336"/>
        <v>91</v>
      </c>
      <c r="H299" s="95">
        <f t="shared" si="337"/>
        <v>87</v>
      </c>
      <c r="I299" s="95">
        <f t="shared" si="338"/>
        <v>85</v>
      </c>
      <c r="J299" s="95">
        <f t="shared" si="339"/>
        <v>82</v>
      </c>
      <c r="K299" s="95">
        <f t="shared" si="340"/>
        <v>81</v>
      </c>
      <c r="L299" s="95">
        <f t="shared" si="341"/>
        <v>80</v>
      </c>
      <c r="M299" s="95">
        <f t="shared" si="342"/>
        <v>79</v>
      </c>
      <c r="N299" s="95">
        <f t="shared" si="343"/>
        <v>77</v>
      </c>
      <c r="O299" s="95">
        <f t="shared" si="344"/>
        <v>76</v>
      </c>
      <c r="P299" s="95">
        <f t="shared" si="345"/>
        <v>75</v>
      </c>
      <c r="Q299" s="95">
        <f t="shared" si="346"/>
        <v>75</v>
      </c>
      <c r="R299" s="95">
        <f t="shared" si="347"/>
        <v>74</v>
      </c>
      <c r="S299" s="95">
        <f t="shared" si="348"/>
        <v>74</v>
      </c>
      <c r="T299" s="95">
        <f t="shared" si="349"/>
        <v>73</v>
      </c>
      <c r="U299" s="95">
        <f t="shared" si="350"/>
        <v>73</v>
      </c>
      <c r="V299" s="95">
        <f t="shared" si="351"/>
        <v>71</v>
      </c>
      <c r="W299" s="95">
        <f t="shared" si="352"/>
        <v>71</v>
      </c>
      <c r="X299" s="95">
        <f t="shared" si="353"/>
        <v>71</v>
      </c>
      <c r="Y299" s="95">
        <f t="shared" si="354"/>
        <v>71</v>
      </c>
      <c r="Z299" s="95">
        <f t="shared" si="355"/>
        <v>70</v>
      </c>
      <c r="AA299" s="95">
        <f t="shared" si="356"/>
        <v>70</v>
      </c>
      <c r="AB299" s="95">
        <f t="shared" si="357"/>
        <v>70</v>
      </c>
      <c r="AC299" s="95">
        <f t="shared" si="358"/>
        <v>70</v>
      </c>
      <c r="AD299" s="95">
        <f t="shared" si="359"/>
        <v>69</v>
      </c>
      <c r="AE299" s="95">
        <f t="shared" si="360"/>
        <v>69</v>
      </c>
      <c r="AF299" s="95">
        <f t="shared" si="361"/>
        <v>69</v>
      </c>
      <c r="AG299" s="95">
        <f t="shared" si="362"/>
        <v>69</v>
      </c>
      <c r="AH299" s="95">
        <f t="shared" si="363"/>
        <v>69</v>
      </c>
      <c r="AI299" s="95">
        <f t="shared" si="364"/>
        <v>69</v>
      </c>
      <c r="AJ299" s="95">
        <f t="shared" si="365"/>
        <v>69</v>
      </c>
      <c r="AL299" s="93">
        <v>1600</v>
      </c>
      <c r="AM299" s="95">
        <f t="shared" si="366"/>
        <v>77</v>
      </c>
      <c r="AN299" s="95">
        <f t="shared" si="367"/>
        <v>86</v>
      </c>
      <c r="AO299" s="95">
        <f t="shared" si="368"/>
        <v>97</v>
      </c>
      <c r="AP299" s="95">
        <f t="shared" si="369"/>
        <v>106</v>
      </c>
      <c r="AQ299" s="95">
        <f t="shared" si="370"/>
        <v>116</v>
      </c>
      <c r="AR299" s="95">
        <f t="shared" si="371"/>
        <v>125</v>
      </c>
      <c r="AS299" s="95">
        <f t="shared" si="372"/>
        <v>136</v>
      </c>
      <c r="AT299" s="95">
        <f t="shared" si="373"/>
        <v>144</v>
      </c>
      <c r="AU299" s="95">
        <f t="shared" si="374"/>
        <v>156</v>
      </c>
      <c r="AV299" s="95">
        <f t="shared" si="375"/>
        <v>166</v>
      </c>
      <c r="AW299" s="95">
        <f t="shared" si="376"/>
        <v>177</v>
      </c>
      <c r="AX299" s="95">
        <f t="shared" si="377"/>
        <v>185</v>
      </c>
      <c r="AY299" s="95">
        <f t="shared" si="378"/>
        <v>195</v>
      </c>
      <c r="AZ299" s="95">
        <f t="shared" si="379"/>
        <v>204</v>
      </c>
      <c r="BA299" s="95">
        <f t="shared" si="380"/>
        <v>216</v>
      </c>
      <c r="BB299" s="95">
        <f t="shared" si="381"/>
        <v>225</v>
      </c>
      <c r="BC299" s="95">
        <f t="shared" si="382"/>
        <v>237</v>
      </c>
      <c r="BD299" s="95">
        <f t="shared" si="383"/>
        <v>245</v>
      </c>
      <c r="BE299" s="95">
        <f t="shared" si="384"/>
        <v>257</v>
      </c>
      <c r="BF299" s="95">
        <f t="shared" si="385"/>
        <v>261</v>
      </c>
      <c r="BG299" s="95">
        <f t="shared" si="386"/>
        <v>273</v>
      </c>
      <c r="BH299" s="95">
        <f t="shared" si="387"/>
        <v>284</v>
      </c>
      <c r="BI299" s="95">
        <f t="shared" si="388"/>
        <v>295</v>
      </c>
      <c r="BJ299" s="95">
        <f t="shared" si="389"/>
        <v>302</v>
      </c>
      <c r="BK299" s="95">
        <f t="shared" si="390"/>
        <v>314</v>
      </c>
      <c r="BL299" s="95">
        <f t="shared" si="391"/>
        <v>325</v>
      </c>
      <c r="BM299" s="95">
        <f t="shared" si="392"/>
        <v>336</v>
      </c>
      <c r="BN299" s="95">
        <f t="shared" si="393"/>
        <v>342</v>
      </c>
      <c r="BO299" s="95">
        <f t="shared" si="394"/>
        <v>353</v>
      </c>
      <c r="BP299" s="95">
        <f t="shared" si="395"/>
        <v>364</v>
      </c>
      <c r="BQ299" s="95">
        <f t="shared" si="396"/>
        <v>375</v>
      </c>
      <c r="BR299" s="95">
        <f t="shared" si="397"/>
        <v>386</v>
      </c>
      <c r="BS299" s="95">
        <f t="shared" si="398"/>
        <v>397</v>
      </c>
      <c r="BT299" s="95">
        <f t="shared" si="399"/>
        <v>408</v>
      </c>
    </row>
    <row r="300" spans="2:72" ht="15">
      <c r="B300" s="93">
        <v>1700</v>
      </c>
      <c r="C300" s="95">
        <f t="shared" si="332"/>
        <v>117</v>
      </c>
      <c r="D300" s="95">
        <f t="shared" si="333"/>
        <v>105</v>
      </c>
      <c r="E300" s="95">
        <f t="shared" si="334"/>
        <v>97</v>
      </c>
      <c r="F300" s="95">
        <f t="shared" si="335"/>
        <v>92</v>
      </c>
      <c r="G300" s="95">
        <f t="shared" si="336"/>
        <v>87</v>
      </c>
      <c r="H300" s="95">
        <f t="shared" si="337"/>
        <v>85</v>
      </c>
      <c r="I300" s="95">
        <f t="shared" si="338"/>
        <v>82</v>
      </c>
      <c r="J300" s="95">
        <f t="shared" si="339"/>
        <v>80</v>
      </c>
      <c r="K300" s="95">
        <f t="shared" si="340"/>
        <v>79</v>
      </c>
      <c r="L300" s="95">
        <f t="shared" si="341"/>
        <v>76</v>
      </c>
      <c r="M300" s="95">
        <f t="shared" si="342"/>
        <v>75</v>
      </c>
      <c r="N300" s="95">
        <f t="shared" si="343"/>
        <v>74</v>
      </c>
      <c r="O300" s="95">
        <f t="shared" si="344"/>
        <v>74</v>
      </c>
      <c r="P300" s="95">
        <f t="shared" si="345"/>
        <v>73</v>
      </c>
      <c r="Q300" s="95">
        <f t="shared" si="346"/>
        <v>73</v>
      </c>
      <c r="R300" s="95">
        <f t="shared" si="347"/>
        <v>71</v>
      </c>
      <c r="S300" s="95">
        <f t="shared" si="348"/>
        <v>70</v>
      </c>
      <c r="T300" s="95">
        <f t="shared" si="349"/>
        <v>70</v>
      </c>
      <c r="U300" s="95">
        <f t="shared" si="350"/>
        <v>70</v>
      </c>
      <c r="V300" s="95">
        <f t="shared" si="351"/>
        <v>69</v>
      </c>
      <c r="W300" s="95">
        <f t="shared" si="352"/>
        <v>69</v>
      </c>
      <c r="X300" s="95">
        <f t="shared" si="353"/>
        <v>69</v>
      </c>
      <c r="Y300" s="95">
        <f t="shared" si="354"/>
        <v>69</v>
      </c>
      <c r="Z300" s="95">
        <f t="shared" si="355"/>
        <v>68</v>
      </c>
      <c r="AA300" s="95">
        <f t="shared" si="356"/>
        <v>68</v>
      </c>
      <c r="AB300" s="95">
        <f t="shared" si="357"/>
        <v>68</v>
      </c>
      <c r="AC300" s="95">
        <f t="shared" si="358"/>
        <v>68</v>
      </c>
      <c r="AD300" s="95">
        <f t="shared" si="359"/>
        <v>66</v>
      </c>
      <c r="AE300" s="95">
        <f t="shared" si="360"/>
        <v>66</v>
      </c>
      <c r="AF300" s="95">
        <f t="shared" si="361"/>
        <v>66</v>
      </c>
      <c r="AG300" s="95">
        <f t="shared" si="362"/>
        <v>66</v>
      </c>
      <c r="AH300" s="95">
        <f t="shared" si="363"/>
        <v>66</v>
      </c>
      <c r="AI300" s="95">
        <f t="shared" si="364"/>
        <v>66</v>
      </c>
      <c r="AJ300" s="95">
        <f t="shared" si="365"/>
        <v>66</v>
      </c>
      <c r="AL300" s="93">
        <v>1700</v>
      </c>
      <c r="AM300" s="95">
        <f t="shared" si="366"/>
        <v>80</v>
      </c>
      <c r="AN300" s="95">
        <f t="shared" si="367"/>
        <v>89</v>
      </c>
      <c r="AO300" s="95">
        <f t="shared" si="368"/>
        <v>99</v>
      </c>
      <c r="AP300" s="95">
        <f t="shared" si="369"/>
        <v>109</v>
      </c>
      <c r="AQ300" s="95">
        <f t="shared" si="370"/>
        <v>118</v>
      </c>
      <c r="AR300" s="95">
        <f t="shared" si="371"/>
        <v>130</v>
      </c>
      <c r="AS300" s="95">
        <f t="shared" si="372"/>
        <v>139</v>
      </c>
      <c r="AT300" s="95">
        <f t="shared" si="373"/>
        <v>150</v>
      </c>
      <c r="AU300" s="95">
        <f t="shared" si="374"/>
        <v>161</v>
      </c>
      <c r="AV300" s="95">
        <f t="shared" si="375"/>
        <v>168</v>
      </c>
      <c r="AW300" s="95">
        <f t="shared" si="376"/>
        <v>179</v>
      </c>
      <c r="AX300" s="95">
        <f t="shared" si="377"/>
        <v>189</v>
      </c>
      <c r="AY300" s="95">
        <f t="shared" si="378"/>
        <v>201</v>
      </c>
      <c r="AZ300" s="95">
        <f t="shared" si="379"/>
        <v>211</v>
      </c>
      <c r="BA300" s="95">
        <f t="shared" si="380"/>
        <v>223</v>
      </c>
      <c r="BB300" s="95">
        <f t="shared" si="381"/>
        <v>229</v>
      </c>
      <c r="BC300" s="95">
        <f t="shared" si="382"/>
        <v>238</v>
      </c>
      <c r="BD300" s="95">
        <f t="shared" si="383"/>
        <v>250</v>
      </c>
      <c r="BE300" s="95">
        <f t="shared" si="384"/>
        <v>262</v>
      </c>
      <c r="BF300" s="95">
        <f t="shared" si="385"/>
        <v>270</v>
      </c>
      <c r="BG300" s="95">
        <f t="shared" si="386"/>
        <v>282</v>
      </c>
      <c r="BH300" s="95">
        <f t="shared" si="387"/>
        <v>293</v>
      </c>
      <c r="BI300" s="95">
        <f t="shared" si="388"/>
        <v>305</v>
      </c>
      <c r="BJ300" s="95">
        <f t="shared" si="389"/>
        <v>312</v>
      </c>
      <c r="BK300" s="95">
        <f t="shared" si="390"/>
        <v>324</v>
      </c>
      <c r="BL300" s="95">
        <f t="shared" si="391"/>
        <v>335</v>
      </c>
      <c r="BM300" s="95">
        <f t="shared" si="392"/>
        <v>347</v>
      </c>
      <c r="BN300" s="95">
        <f t="shared" si="393"/>
        <v>348</v>
      </c>
      <c r="BO300" s="95">
        <f t="shared" si="394"/>
        <v>359</v>
      </c>
      <c r="BP300" s="95">
        <f t="shared" si="395"/>
        <v>370</v>
      </c>
      <c r="BQ300" s="95">
        <f t="shared" si="396"/>
        <v>381</v>
      </c>
      <c r="BR300" s="95">
        <f t="shared" si="397"/>
        <v>393</v>
      </c>
      <c r="BS300" s="95">
        <f t="shared" si="398"/>
        <v>404</v>
      </c>
      <c r="BT300" s="95">
        <f t="shared" si="399"/>
        <v>415</v>
      </c>
    </row>
    <row r="301" spans="2:72" ht="15">
      <c r="B301" s="93">
        <v>1800</v>
      </c>
      <c r="C301" s="95">
        <f t="shared" si="332"/>
        <v>114</v>
      </c>
      <c r="D301" s="95">
        <f t="shared" si="333"/>
        <v>103</v>
      </c>
      <c r="E301" s="95">
        <f t="shared" si="334"/>
        <v>96</v>
      </c>
      <c r="F301" s="95">
        <f t="shared" si="335"/>
        <v>90</v>
      </c>
      <c r="G301" s="95">
        <f t="shared" si="336"/>
        <v>86</v>
      </c>
      <c r="H301" s="95">
        <f t="shared" si="337"/>
        <v>84</v>
      </c>
      <c r="I301" s="95">
        <f t="shared" si="338"/>
        <v>81</v>
      </c>
      <c r="J301" s="95">
        <f t="shared" si="339"/>
        <v>79</v>
      </c>
      <c r="K301" s="95">
        <f t="shared" si="340"/>
        <v>77</v>
      </c>
      <c r="L301" s="95">
        <f t="shared" si="341"/>
        <v>75</v>
      </c>
      <c r="M301" s="95">
        <f t="shared" si="342"/>
        <v>74</v>
      </c>
      <c r="N301" s="95">
        <f t="shared" si="343"/>
        <v>74</v>
      </c>
      <c r="O301" s="95">
        <f t="shared" si="344"/>
        <v>73</v>
      </c>
      <c r="P301" s="95">
        <f t="shared" si="345"/>
        <v>71</v>
      </c>
      <c r="Q301" s="95">
        <f t="shared" si="346"/>
        <v>71</v>
      </c>
      <c r="R301" s="95">
        <f t="shared" si="347"/>
        <v>70</v>
      </c>
      <c r="S301" s="95">
        <f t="shared" si="348"/>
        <v>70</v>
      </c>
      <c r="T301" s="95">
        <f t="shared" si="349"/>
        <v>69</v>
      </c>
      <c r="U301" s="95">
        <f t="shared" si="350"/>
        <v>69</v>
      </c>
      <c r="V301" s="95">
        <f t="shared" si="351"/>
        <v>69</v>
      </c>
      <c r="W301" s="95">
        <f t="shared" si="352"/>
        <v>68</v>
      </c>
      <c r="X301" s="95">
        <f t="shared" si="353"/>
        <v>68</v>
      </c>
      <c r="Y301" s="95">
        <f t="shared" si="354"/>
        <v>68</v>
      </c>
      <c r="Z301" s="95">
        <f t="shared" si="355"/>
        <v>66</v>
      </c>
      <c r="AA301" s="95">
        <f t="shared" si="356"/>
        <v>66</v>
      </c>
      <c r="AB301" s="95">
        <f t="shared" si="357"/>
        <v>66</v>
      </c>
      <c r="AC301" s="95">
        <f t="shared" si="358"/>
        <v>66</v>
      </c>
      <c r="AD301" s="95">
        <f t="shared" si="359"/>
        <v>66</v>
      </c>
      <c r="AE301" s="95">
        <f t="shared" si="360"/>
        <v>65</v>
      </c>
      <c r="AF301" s="95">
        <f t="shared" si="361"/>
        <v>65</v>
      </c>
      <c r="AG301" s="95">
        <f t="shared" si="362"/>
        <v>65</v>
      </c>
      <c r="AH301" s="95">
        <f t="shared" si="363"/>
        <v>65</v>
      </c>
      <c r="AI301" s="95">
        <f t="shared" si="364"/>
        <v>66</v>
      </c>
      <c r="AJ301" s="95">
        <f t="shared" si="365"/>
        <v>65</v>
      </c>
      <c r="AL301" s="93">
        <v>1800</v>
      </c>
      <c r="AM301" s="95">
        <f t="shared" si="366"/>
        <v>82</v>
      </c>
      <c r="AN301" s="95">
        <f t="shared" si="367"/>
        <v>93</v>
      </c>
      <c r="AO301" s="95">
        <f t="shared" si="368"/>
        <v>104</v>
      </c>
      <c r="AP301" s="95">
        <f t="shared" si="369"/>
        <v>113</v>
      </c>
      <c r="AQ301" s="95">
        <f t="shared" si="370"/>
        <v>124</v>
      </c>
      <c r="AR301" s="95">
        <f t="shared" si="371"/>
        <v>136</v>
      </c>
      <c r="AS301" s="95">
        <f t="shared" si="372"/>
        <v>146</v>
      </c>
      <c r="AT301" s="95">
        <f t="shared" si="373"/>
        <v>156</v>
      </c>
      <c r="AU301" s="95">
        <f t="shared" si="374"/>
        <v>166</v>
      </c>
      <c r="AV301" s="95">
        <f t="shared" si="375"/>
        <v>176</v>
      </c>
      <c r="AW301" s="95">
        <f t="shared" si="376"/>
        <v>186</v>
      </c>
      <c r="AX301" s="95">
        <f t="shared" si="377"/>
        <v>200</v>
      </c>
      <c r="AY301" s="95">
        <f t="shared" si="378"/>
        <v>210</v>
      </c>
      <c r="AZ301" s="95">
        <f t="shared" si="379"/>
        <v>217</v>
      </c>
      <c r="BA301" s="95">
        <f t="shared" si="380"/>
        <v>230</v>
      </c>
      <c r="BB301" s="95">
        <f t="shared" si="381"/>
        <v>239</v>
      </c>
      <c r="BC301" s="95">
        <f t="shared" si="382"/>
        <v>252</v>
      </c>
      <c r="BD301" s="95">
        <f t="shared" si="383"/>
        <v>261</v>
      </c>
      <c r="BE301" s="95">
        <f t="shared" si="384"/>
        <v>273</v>
      </c>
      <c r="BF301" s="95">
        <f t="shared" si="385"/>
        <v>286</v>
      </c>
      <c r="BG301" s="95">
        <f t="shared" si="386"/>
        <v>294</v>
      </c>
      <c r="BH301" s="95">
        <f t="shared" si="387"/>
        <v>306</v>
      </c>
      <c r="BI301" s="95">
        <f t="shared" si="388"/>
        <v>318</v>
      </c>
      <c r="BJ301" s="95">
        <f t="shared" si="389"/>
        <v>321</v>
      </c>
      <c r="BK301" s="95">
        <f t="shared" si="390"/>
        <v>333</v>
      </c>
      <c r="BL301" s="95">
        <f t="shared" si="391"/>
        <v>345</v>
      </c>
      <c r="BM301" s="95">
        <f t="shared" si="392"/>
        <v>356</v>
      </c>
      <c r="BN301" s="95">
        <f t="shared" si="393"/>
        <v>368</v>
      </c>
      <c r="BO301" s="95">
        <f t="shared" si="394"/>
        <v>374</v>
      </c>
      <c r="BP301" s="95">
        <f t="shared" si="395"/>
        <v>386</v>
      </c>
      <c r="BQ301" s="95">
        <f t="shared" si="396"/>
        <v>398</v>
      </c>
      <c r="BR301" s="95">
        <f t="shared" si="397"/>
        <v>410</v>
      </c>
      <c r="BS301" s="95">
        <f t="shared" si="398"/>
        <v>428</v>
      </c>
      <c r="BT301" s="95">
        <f t="shared" si="399"/>
        <v>433</v>
      </c>
    </row>
    <row r="302" spans="2:72" ht="15">
      <c r="B302" s="93">
        <v>1900</v>
      </c>
      <c r="C302" s="95">
        <f t="shared" si="332"/>
        <v>113</v>
      </c>
      <c r="D302" s="95">
        <f t="shared" si="333"/>
        <v>102</v>
      </c>
      <c r="E302" s="95">
        <f t="shared" si="334"/>
        <v>95</v>
      </c>
      <c r="F302" s="95">
        <f t="shared" si="335"/>
        <v>89</v>
      </c>
      <c r="G302" s="95">
        <f t="shared" si="336"/>
        <v>85</v>
      </c>
      <c r="H302" s="95">
        <f t="shared" si="337"/>
        <v>82</v>
      </c>
      <c r="I302" s="95">
        <f t="shared" si="338"/>
        <v>80</v>
      </c>
      <c r="J302" s="95">
        <f t="shared" si="339"/>
        <v>77</v>
      </c>
      <c r="K302" s="95">
        <f t="shared" si="340"/>
        <v>76</v>
      </c>
      <c r="L302" s="95">
        <f t="shared" si="341"/>
        <v>75</v>
      </c>
      <c r="M302" s="95">
        <f t="shared" si="342"/>
        <v>74</v>
      </c>
      <c r="N302" s="95">
        <f t="shared" si="343"/>
        <v>73</v>
      </c>
      <c r="O302" s="95">
        <f t="shared" si="344"/>
        <v>71</v>
      </c>
      <c r="P302" s="95">
        <f t="shared" si="345"/>
        <v>71</v>
      </c>
      <c r="Q302" s="95">
        <f t="shared" si="346"/>
        <v>70</v>
      </c>
      <c r="R302" s="95">
        <f t="shared" si="347"/>
        <v>69</v>
      </c>
      <c r="S302" s="95">
        <f t="shared" si="348"/>
        <v>69</v>
      </c>
      <c r="T302" s="95">
        <f t="shared" si="349"/>
        <v>69</v>
      </c>
      <c r="U302" s="95">
        <f t="shared" si="350"/>
        <v>68</v>
      </c>
      <c r="V302" s="95">
        <f t="shared" si="351"/>
        <v>68</v>
      </c>
      <c r="W302" s="95">
        <f t="shared" si="352"/>
        <v>66</v>
      </c>
      <c r="X302" s="95">
        <f t="shared" si="353"/>
        <v>66</v>
      </c>
      <c r="Y302" s="95">
        <f t="shared" si="354"/>
        <v>66</v>
      </c>
      <c r="Z302" s="95">
        <f t="shared" si="355"/>
        <v>66</v>
      </c>
      <c r="AA302" s="95">
        <f t="shared" si="356"/>
        <v>66</v>
      </c>
      <c r="AB302" s="95">
        <f t="shared" si="357"/>
        <v>65</v>
      </c>
      <c r="AC302" s="95">
        <f t="shared" si="358"/>
        <v>65</v>
      </c>
      <c r="AD302" s="95">
        <f t="shared" si="359"/>
        <v>65</v>
      </c>
      <c r="AE302" s="95">
        <f t="shared" si="360"/>
        <v>65</v>
      </c>
      <c r="AF302" s="95">
        <f t="shared" si="361"/>
        <v>65</v>
      </c>
      <c r="AG302" s="95">
        <f t="shared" si="362"/>
        <v>65</v>
      </c>
      <c r="AH302" s="95">
        <f t="shared" si="363"/>
        <v>65</v>
      </c>
      <c r="AI302" s="95">
        <f t="shared" si="364"/>
        <v>65</v>
      </c>
      <c r="AJ302" s="95">
        <f t="shared" si="365"/>
        <v>65</v>
      </c>
      <c r="AL302" s="93">
        <v>1900</v>
      </c>
      <c r="AM302" s="95">
        <f t="shared" si="366"/>
        <v>86</v>
      </c>
      <c r="AN302" s="95">
        <f t="shared" si="367"/>
        <v>97</v>
      </c>
      <c r="AO302" s="95">
        <f t="shared" si="368"/>
        <v>108</v>
      </c>
      <c r="AP302" s="95">
        <f t="shared" si="369"/>
        <v>118</v>
      </c>
      <c r="AQ302" s="95">
        <f t="shared" si="370"/>
        <v>129</v>
      </c>
      <c r="AR302" s="95">
        <f t="shared" si="371"/>
        <v>140</v>
      </c>
      <c r="AS302" s="95">
        <f t="shared" si="372"/>
        <v>152</v>
      </c>
      <c r="AT302" s="95">
        <f t="shared" si="373"/>
        <v>161</v>
      </c>
      <c r="AU302" s="95">
        <f t="shared" si="374"/>
        <v>173</v>
      </c>
      <c r="AV302" s="95">
        <f t="shared" si="375"/>
        <v>185</v>
      </c>
      <c r="AW302" s="95">
        <f t="shared" si="376"/>
        <v>197</v>
      </c>
      <c r="AX302" s="95">
        <f t="shared" si="377"/>
        <v>208</v>
      </c>
      <c r="AY302" s="95">
        <f t="shared" si="378"/>
        <v>216</v>
      </c>
      <c r="AZ302" s="95">
        <f t="shared" si="379"/>
        <v>229</v>
      </c>
      <c r="BA302" s="95">
        <f t="shared" si="380"/>
        <v>239</v>
      </c>
      <c r="BB302" s="95">
        <f t="shared" si="381"/>
        <v>249</v>
      </c>
      <c r="BC302" s="95">
        <f t="shared" si="382"/>
        <v>262</v>
      </c>
      <c r="BD302" s="95">
        <f t="shared" si="383"/>
        <v>275</v>
      </c>
      <c r="BE302" s="95">
        <f t="shared" si="384"/>
        <v>284</v>
      </c>
      <c r="BF302" s="95">
        <f t="shared" si="385"/>
        <v>297</v>
      </c>
      <c r="BG302" s="95">
        <f t="shared" si="386"/>
        <v>301</v>
      </c>
      <c r="BH302" s="95">
        <f t="shared" si="387"/>
        <v>314</v>
      </c>
      <c r="BI302" s="95">
        <f t="shared" si="388"/>
        <v>326</v>
      </c>
      <c r="BJ302" s="95">
        <f t="shared" si="389"/>
        <v>339</v>
      </c>
      <c r="BK302" s="95">
        <f t="shared" si="390"/>
        <v>351</v>
      </c>
      <c r="BL302" s="95">
        <f t="shared" si="391"/>
        <v>358</v>
      </c>
      <c r="BM302" s="95">
        <f t="shared" si="392"/>
        <v>371</v>
      </c>
      <c r="BN302" s="95">
        <f t="shared" si="393"/>
        <v>383</v>
      </c>
      <c r="BO302" s="95">
        <f t="shared" si="394"/>
        <v>395</v>
      </c>
      <c r="BP302" s="95">
        <f t="shared" si="395"/>
        <v>408</v>
      </c>
      <c r="BQ302" s="95">
        <f t="shared" si="396"/>
        <v>420</v>
      </c>
      <c r="BR302" s="95">
        <f t="shared" si="397"/>
        <v>432</v>
      </c>
      <c r="BS302" s="95">
        <f t="shared" si="398"/>
        <v>445</v>
      </c>
      <c r="BT302" s="95">
        <f t="shared" si="399"/>
        <v>457</v>
      </c>
    </row>
    <row r="303" spans="2:72" ht="15">
      <c r="B303" s="93">
        <v>2000</v>
      </c>
      <c r="C303" s="95">
        <f t="shared" si="332"/>
        <v>119</v>
      </c>
      <c r="D303" s="95">
        <f t="shared" si="333"/>
        <v>107</v>
      </c>
      <c r="E303" s="95">
        <f t="shared" si="334"/>
        <v>100</v>
      </c>
      <c r="F303" s="95">
        <f t="shared" si="335"/>
        <v>93</v>
      </c>
      <c r="G303" s="95">
        <f t="shared" si="336"/>
        <v>90</v>
      </c>
      <c r="H303" s="95">
        <f t="shared" si="337"/>
        <v>86</v>
      </c>
      <c r="I303" s="95">
        <f t="shared" si="338"/>
        <v>84</v>
      </c>
      <c r="J303" s="95">
        <f t="shared" si="339"/>
        <v>81</v>
      </c>
      <c r="K303" s="95">
        <f t="shared" si="340"/>
        <v>80</v>
      </c>
      <c r="L303" s="95">
        <f t="shared" si="341"/>
        <v>79</v>
      </c>
      <c r="M303" s="95">
        <f t="shared" si="342"/>
        <v>77</v>
      </c>
      <c r="N303" s="95">
        <f t="shared" si="343"/>
        <v>76</v>
      </c>
      <c r="O303" s="95">
        <f t="shared" si="344"/>
        <v>76</v>
      </c>
      <c r="P303" s="95">
        <f t="shared" si="345"/>
        <v>75</v>
      </c>
      <c r="Q303" s="95">
        <f t="shared" si="346"/>
        <v>74</v>
      </c>
      <c r="R303" s="95">
        <f t="shared" si="347"/>
        <v>74</v>
      </c>
      <c r="S303" s="95">
        <f t="shared" si="348"/>
        <v>73</v>
      </c>
      <c r="T303" s="95">
        <f t="shared" si="349"/>
        <v>73</v>
      </c>
      <c r="U303" s="95">
        <f t="shared" si="350"/>
        <v>71</v>
      </c>
      <c r="V303" s="95">
        <f t="shared" si="351"/>
        <v>71</v>
      </c>
      <c r="W303" s="95">
        <f t="shared" si="352"/>
        <v>71</v>
      </c>
      <c r="X303" s="95">
        <f t="shared" si="353"/>
        <v>70</v>
      </c>
      <c r="Y303" s="95">
        <f t="shared" si="354"/>
        <v>70</v>
      </c>
      <c r="Z303" s="95">
        <f t="shared" si="355"/>
        <v>70</v>
      </c>
      <c r="AA303" s="95">
        <f t="shared" si="356"/>
        <v>70</v>
      </c>
      <c r="AB303" s="95">
        <f t="shared" si="357"/>
        <v>69</v>
      </c>
      <c r="AC303" s="95">
        <f t="shared" si="358"/>
        <v>69</v>
      </c>
      <c r="AD303" s="95">
        <f t="shared" si="359"/>
        <v>69</v>
      </c>
      <c r="AE303" s="95">
        <f t="shared" si="360"/>
        <v>69</v>
      </c>
      <c r="AF303" s="95">
        <f t="shared" si="361"/>
        <v>69</v>
      </c>
      <c r="AG303" s="95">
        <f t="shared" si="362"/>
        <v>69</v>
      </c>
      <c r="AH303" s="95">
        <f t="shared" si="363"/>
        <v>69</v>
      </c>
      <c r="AI303" s="95">
        <f t="shared" si="364"/>
        <v>69</v>
      </c>
      <c r="AJ303" s="95">
        <f t="shared" si="365"/>
        <v>69</v>
      </c>
      <c r="AL303" s="93">
        <v>2000</v>
      </c>
      <c r="AM303" s="95">
        <f t="shared" si="366"/>
        <v>95</v>
      </c>
      <c r="AN303" s="95">
        <f t="shared" si="367"/>
        <v>107</v>
      </c>
      <c r="AO303" s="95">
        <f t="shared" si="368"/>
        <v>120</v>
      </c>
      <c r="AP303" s="95">
        <f t="shared" si="369"/>
        <v>130</v>
      </c>
      <c r="AQ303" s="95">
        <f t="shared" si="370"/>
        <v>144</v>
      </c>
      <c r="AR303" s="95">
        <f t="shared" si="371"/>
        <v>155</v>
      </c>
      <c r="AS303" s="95">
        <f t="shared" si="372"/>
        <v>168</v>
      </c>
      <c r="AT303" s="95">
        <f t="shared" si="373"/>
        <v>178</v>
      </c>
      <c r="AU303" s="95">
        <f t="shared" si="374"/>
        <v>192</v>
      </c>
      <c r="AV303" s="95">
        <f t="shared" si="375"/>
        <v>205</v>
      </c>
      <c r="AW303" s="95">
        <f t="shared" si="376"/>
        <v>216</v>
      </c>
      <c r="AX303" s="95">
        <f t="shared" si="377"/>
        <v>228</v>
      </c>
      <c r="AY303" s="95">
        <f t="shared" si="378"/>
        <v>243</v>
      </c>
      <c r="AZ303" s="95">
        <f t="shared" si="379"/>
        <v>255</v>
      </c>
      <c r="BA303" s="95">
        <f t="shared" si="380"/>
        <v>266</v>
      </c>
      <c r="BB303" s="95">
        <f t="shared" si="381"/>
        <v>281</v>
      </c>
      <c r="BC303" s="95">
        <f t="shared" si="382"/>
        <v>292</v>
      </c>
      <c r="BD303" s="95">
        <f t="shared" si="383"/>
        <v>307</v>
      </c>
      <c r="BE303" s="95">
        <f t="shared" si="384"/>
        <v>312</v>
      </c>
      <c r="BF303" s="95">
        <f t="shared" si="385"/>
        <v>327</v>
      </c>
      <c r="BG303" s="95">
        <f t="shared" si="386"/>
        <v>341</v>
      </c>
      <c r="BH303" s="95">
        <f t="shared" si="387"/>
        <v>350</v>
      </c>
      <c r="BI303" s="95">
        <f t="shared" si="388"/>
        <v>364</v>
      </c>
      <c r="BJ303" s="95">
        <f t="shared" si="389"/>
        <v>378</v>
      </c>
      <c r="BK303" s="95">
        <f t="shared" si="390"/>
        <v>392</v>
      </c>
      <c r="BL303" s="95">
        <f t="shared" si="391"/>
        <v>400</v>
      </c>
      <c r="BM303" s="95">
        <f t="shared" si="392"/>
        <v>414</v>
      </c>
      <c r="BN303" s="95">
        <f t="shared" si="393"/>
        <v>428</v>
      </c>
      <c r="BO303" s="95">
        <f t="shared" si="394"/>
        <v>442</v>
      </c>
      <c r="BP303" s="95">
        <f t="shared" si="395"/>
        <v>455</v>
      </c>
      <c r="BQ303" s="95">
        <f t="shared" si="396"/>
        <v>469</v>
      </c>
      <c r="BR303" s="95">
        <f t="shared" si="397"/>
        <v>483</v>
      </c>
      <c r="BS303" s="95">
        <f t="shared" si="398"/>
        <v>497</v>
      </c>
      <c r="BT303" s="95">
        <f t="shared" si="399"/>
        <v>511</v>
      </c>
    </row>
    <row r="304" spans="2:72" ht="15">
      <c r="B304" s="93">
        <v>2100</v>
      </c>
      <c r="C304" s="95">
        <f t="shared" si="332"/>
        <v>118</v>
      </c>
      <c r="D304" s="95">
        <f t="shared" si="333"/>
        <v>106</v>
      </c>
      <c r="E304" s="95">
        <f t="shared" si="334"/>
        <v>98</v>
      </c>
      <c r="F304" s="95">
        <f t="shared" si="335"/>
        <v>92</v>
      </c>
      <c r="G304" s="95">
        <f t="shared" si="336"/>
        <v>89</v>
      </c>
      <c r="H304" s="95">
        <f t="shared" si="337"/>
        <v>85</v>
      </c>
      <c r="I304" s="95">
        <f t="shared" si="338"/>
        <v>82</v>
      </c>
      <c r="J304" s="95">
        <f t="shared" si="339"/>
        <v>81</v>
      </c>
      <c r="K304" s="95">
        <f t="shared" si="340"/>
        <v>79</v>
      </c>
      <c r="L304" s="95">
        <f t="shared" si="341"/>
        <v>77</v>
      </c>
      <c r="M304" s="95">
        <f t="shared" si="342"/>
        <v>76</v>
      </c>
      <c r="N304" s="95">
        <f t="shared" si="343"/>
        <v>75</v>
      </c>
      <c r="O304" s="95">
        <f t="shared" si="344"/>
        <v>75</v>
      </c>
      <c r="P304" s="95">
        <f t="shared" si="345"/>
        <v>74</v>
      </c>
      <c r="Q304" s="95">
        <f t="shared" si="346"/>
        <v>73</v>
      </c>
      <c r="R304" s="95">
        <f t="shared" si="347"/>
        <v>73</v>
      </c>
      <c r="S304" s="95">
        <f t="shared" si="348"/>
        <v>71</v>
      </c>
      <c r="T304" s="95">
        <f t="shared" si="349"/>
        <v>71</v>
      </c>
      <c r="U304" s="95">
        <f t="shared" si="350"/>
        <v>71</v>
      </c>
      <c r="V304" s="95">
        <f t="shared" si="351"/>
        <v>70</v>
      </c>
      <c r="W304" s="95">
        <f t="shared" si="352"/>
        <v>70</v>
      </c>
      <c r="X304" s="95">
        <f t="shared" si="353"/>
        <v>70</v>
      </c>
      <c r="Y304" s="95">
        <f t="shared" si="354"/>
        <v>69</v>
      </c>
      <c r="Z304" s="95">
        <f t="shared" si="355"/>
        <v>69</v>
      </c>
      <c r="AA304" s="95">
        <f t="shared" si="356"/>
        <v>69</v>
      </c>
      <c r="AB304" s="95">
        <f t="shared" si="357"/>
        <v>69</v>
      </c>
      <c r="AC304" s="95">
        <f t="shared" si="358"/>
        <v>68</v>
      </c>
      <c r="AD304" s="95">
        <f t="shared" si="359"/>
        <v>68</v>
      </c>
      <c r="AE304" s="95">
        <f t="shared" si="360"/>
        <v>68</v>
      </c>
      <c r="AF304" s="95">
        <f t="shared" si="361"/>
        <v>68</v>
      </c>
      <c r="AG304" s="95">
        <f t="shared" si="362"/>
        <v>68</v>
      </c>
      <c r="AH304" s="95">
        <f t="shared" si="363"/>
        <v>68</v>
      </c>
      <c r="AI304" s="95">
        <f t="shared" si="364"/>
        <v>68</v>
      </c>
      <c r="AJ304" s="95">
        <f t="shared" si="365"/>
        <v>68</v>
      </c>
      <c r="AL304" s="93">
        <v>2100</v>
      </c>
      <c r="AM304" s="95">
        <f t="shared" si="366"/>
        <v>99</v>
      </c>
      <c r="AN304" s="95">
        <f t="shared" si="367"/>
        <v>111</v>
      </c>
      <c r="AO304" s="95">
        <f t="shared" si="368"/>
        <v>123</v>
      </c>
      <c r="AP304" s="95">
        <f t="shared" si="369"/>
        <v>135</v>
      </c>
      <c r="AQ304" s="95">
        <f t="shared" si="370"/>
        <v>150</v>
      </c>
      <c r="AR304" s="95">
        <f t="shared" si="371"/>
        <v>161</v>
      </c>
      <c r="AS304" s="95">
        <f t="shared" si="372"/>
        <v>172</v>
      </c>
      <c r="AT304" s="95">
        <f t="shared" si="373"/>
        <v>187</v>
      </c>
      <c r="AU304" s="95">
        <f t="shared" si="374"/>
        <v>199</v>
      </c>
      <c r="AV304" s="95">
        <f t="shared" si="375"/>
        <v>210</v>
      </c>
      <c r="AW304" s="95">
        <f t="shared" si="376"/>
        <v>223</v>
      </c>
      <c r="AX304" s="95">
        <f t="shared" si="377"/>
        <v>236</v>
      </c>
      <c r="AY304" s="95">
        <f t="shared" si="378"/>
        <v>252</v>
      </c>
      <c r="AZ304" s="95">
        <f t="shared" si="379"/>
        <v>264</v>
      </c>
      <c r="BA304" s="95">
        <f t="shared" si="380"/>
        <v>276</v>
      </c>
      <c r="BB304" s="95">
        <f t="shared" si="381"/>
        <v>291</v>
      </c>
      <c r="BC304" s="95">
        <f t="shared" si="382"/>
        <v>298</v>
      </c>
      <c r="BD304" s="95">
        <f t="shared" si="383"/>
        <v>313</v>
      </c>
      <c r="BE304" s="95">
        <f t="shared" si="384"/>
        <v>328</v>
      </c>
      <c r="BF304" s="95">
        <f t="shared" si="385"/>
        <v>338</v>
      </c>
      <c r="BG304" s="95">
        <f t="shared" si="386"/>
        <v>353</v>
      </c>
      <c r="BH304" s="95">
        <f t="shared" si="387"/>
        <v>368</v>
      </c>
      <c r="BI304" s="95">
        <f t="shared" si="388"/>
        <v>377</v>
      </c>
      <c r="BJ304" s="95">
        <f t="shared" si="389"/>
        <v>391</v>
      </c>
      <c r="BK304" s="95">
        <f t="shared" si="390"/>
        <v>406</v>
      </c>
      <c r="BL304" s="95">
        <f t="shared" si="391"/>
        <v>420</v>
      </c>
      <c r="BM304" s="95">
        <f t="shared" si="392"/>
        <v>428</v>
      </c>
      <c r="BN304" s="95">
        <f t="shared" si="393"/>
        <v>443</v>
      </c>
      <c r="BO304" s="95">
        <f t="shared" si="394"/>
        <v>457</v>
      </c>
      <c r="BP304" s="95">
        <f t="shared" si="395"/>
        <v>471</v>
      </c>
      <c r="BQ304" s="95">
        <f t="shared" si="396"/>
        <v>486</v>
      </c>
      <c r="BR304" s="95">
        <f t="shared" si="397"/>
        <v>500</v>
      </c>
      <c r="BS304" s="95">
        <f t="shared" si="398"/>
        <v>514</v>
      </c>
      <c r="BT304" s="95">
        <f t="shared" si="399"/>
        <v>528</v>
      </c>
    </row>
    <row r="305" spans="2:72" ht="15">
      <c r="B305" s="93">
        <v>2200</v>
      </c>
      <c r="C305" s="95">
        <f t="shared" si="332"/>
        <v>116</v>
      </c>
      <c r="D305" s="95">
        <f t="shared" si="333"/>
        <v>105</v>
      </c>
      <c r="E305" s="95">
        <f t="shared" si="334"/>
        <v>97</v>
      </c>
      <c r="F305" s="95">
        <f t="shared" si="335"/>
        <v>91</v>
      </c>
      <c r="G305" s="95">
        <f t="shared" si="336"/>
        <v>87</v>
      </c>
      <c r="H305" s="95">
        <f t="shared" si="337"/>
        <v>85</v>
      </c>
      <c r="I305" s="95">
        <f t="shared" si="338"/>
        <v>81</v>
      </c>
      <c r="J305" s="95">
        <f t="shared" si="339"/>
        <v>80</v>
      </c>
      <c r="K305" s="95">
        <f t="shared" si="340"/>
        <v>79</v>
      </c>
      <c r="L305" s="95">
        <f t="shared" si="341"/>
        <v>76</v>
      </c>
      <c r="M305" s="95">
        <f t="shared" si="342"/>
        <v>75</v>
      </c>
      <c r="N305" s="95">
        <f t="shared" si="343"/>
        <v>75</v>
      </c>
      <c r="O305" s="95">
        <f t="shared" si="344"/>
        <v>74</v>
      </c>
      <c r="P305" s="95">
        <f t="shared" si="345"/>
        <v>73</v>
      </c>
      <c r="Q305" s="95">
        <f t="shared" si="346"/>
        <v>73</v>
      </c>
      <c r="R305" s="95">
        <f t="shared" si="347"/>
        <v>71</v>
      </c>
      <c r="S305" s="95">
        <f t="shared" si="348"/>
        <v>71</v>
      </c>
      <c r="T305" s="95">
        <f t="shared" si="349"/>
        <v>70</v>
      </c>
      <c r="U305" s="95">
        <f t="shared" si="350"/>
        <v>70</v>
      </c>
      <c r="V305" s="95">
        <f t="shared" si="351"/>
        <v>70</v>
      </c>
      <c r="W305" s="95">
        <f t="shared" si="352"/>
        <v>69</v>
      </c>
      <c r="X305" s="95">
        <f t="shared" si="353"/>
        <v>69</v>
      </c>
      <c r="Y305" s="95">
        <f t="shared" si="354"/>
        <v>69</v>
      </c>
      <c r="Z305" s="95">
        <f t="shared" si="355"/>
        <v>68</v>
      </c>
      <c r="AA305" s="95">
        <f t="shared" si="356"/>
        <v>68</v>
      </c>
      <c r="AB305" s="95">
        <f t="shared" si="357"/>
        <v>68</v>
      </c>
      <c r="AC305" s="95">
        <f t="shared" si="358"/>
        <v>68</v>
      </c>
      <c r="AD305" s="95">
        <f t="shared" si="359"/>
        <v>68</v>
      </c>
      <c r="AE305" s="95">
        <f t="shared" si="360"/>
        <v>66</v>
      </c>
      <c r="AF305" s="95">
        <f t="shared" si="361"/>
        <v>68</v>
      </c>
      <c r="AG305" s="95">
        <f t="shared" si="362"/>
        <v>68</v>
      </c>
      <c r="AH305" s="95">
        <f t="shared" si="363"/>
        <v>68</v>
      </c>
      <c r="AI305" s="95">
        <f t="shared" si="364"/>
        <v>66</v>
      </c>
      <c r="AJ305" s="95">
        <f t="shared" si="365"/>
        <v>66</v>
      </c>
      <c r="AL305" s="93">
        <v>2200</v>
      </c>
      <c r="AM305" s="95">
        <f t="shared" si="366"/>
        <v>102</v>
      </c>
      <c r="AN305" s="95">
        <f t="shared" si="367"/>
        <v>116</v>
      </c>
      <c r="AO305" s="95">
        <f t="shared" si="368"/>
        <v>128</v>
      </c>
      <c r="AP305" s="95">
        <f t="shared" si="369"/>
        <v>140</v>
      </c>
      <c r="AQ305" s="95">
        <f t="shared" si="370"/>
        <v>153</v>
      </c>
      <c r="AR305" s="95">
        <f t="shared" si="371"/>
        <v>168</v>
      </c>
      <c r="AS305" s="95">
        <f t="shared" si="372"/>
        <v>178</v>
      </c>
      <c r="AT305" s="95">
        <f t="shared" si="373"/>
        <v>194</v>
      </c>
      <c r="AU305" s="95">
        <f t="shared" si="374"/>
        <v>209</v>
      </c>
      <c r="AV305" s="95">
        <f t="shared" si="375"/>
        <v>217</v>
      </c>
      <c r="AW305" s="95">
        <f t="shared" si="376"/>
        <v>231</v>
      </c>
      <c r="AX305" s="95">
        <f t="shared" si="377"/>
        <v>248</v>
      </c>
      <c r="AY305" s="95">
        <f t="shared" si="378"/>
        <v>260</v>
      </c>
      <c r="AZ305" s="95">
        <f t="shared" si="379"/>
        <v>273</v>
      </c>
      <c r="BA305" s="95">
        <f t="shared" si="380"/>
        <v>289</v>
      </c>
      <c r="BB305" s="95">
        <f t="shared" si="381"/>
        <v>297</v>
      </c>
      <c r="BC305" s="95">
        <f t="shared" si="382"/>
        <v>312</v>
      </c>
      <c r="BD305" s="95">
        <f t="shared" si="383"/>
        <v>323</v>
      </c>
      <c r="BE305" s="95">
        <f t="shared" si="384"/>
        <v>339</v>
      </c>
      <c r="BF305" s="95">
        <f t="shared" si="385"/>
        <v>354</v>
      </c>
      <c r="BG305" s="95">
        <f t="shared" si="386"/>
        <v>364</v>
      </c>
      <c r="BH305" s="95">
        <f t="shared" si="387"/>
        <v>380</v>
      </c>
      <c r="BI305" s="95">
        <f t="shared" si="388"/>
        <v>395</v>
      </c>
      <c r="BJ305" s="95">
        <f t="shared" si="389"/>
        <v>404</v>
      </c>
      <c r="BK305" s="95">
        <f t="shared" si="390"/>
        <v>419</v>
      </c>
      <c r="BL305" s="95">
        <f t="shared" si="391"/>
        <v>434</v>
      </c>
      <c r="BM305" s="95">
        <f t="shared" si="392"/>
        <v>449</v>
      </c>
      <c r="BN305" s="95">
        <f t="shared" si="393"/>
        <v>464</v>
      </c>
      <c r="BO305" s="95">
        <f t="shared" si="394"/>
        <v>465</v>
      </c>
      <c r="BP305" s="95">
        <f t="shared" si="395"/>
        <v>494</v>
      </c>
      <c r="BQ305" s="95">
        <f t="shared" si="396"/>
        <v>509</v>
      </c>
      <c r="BR305" s="95">
        <f t="shared" si="397"/>
        <v>524</v>
      </c>
      <c r="BS305" s="95">
        <f t="shared" si="398"/>
        <v>523</v>
      </c>
      <c r="BT305" s="95">
        <f t="shared" si="399"/>
        <v>537</v>
      </c>
    </row>
    <row r="306" spans="2:72" ht="15">
      <c r="B306" s="93">
        <v>2300</v>
      </c>
      <c r="C306" s="95">
        <f t="shared" si="332"/>
        <v>114</v>
      </c>
      <c r="D306" s="95">
        <f t="shared" si="333"/>
        <v>102</v>
      </c>
      <c r="E306" s="95">
        <f t="shared" si="334"/>
        <v>95</v>
      </c>
      <c r="F306" s="95">
        <f t="shared" si="335"/>
        <v>90</v>
      </c>
      <c r="G306" s="95">
        <f t="shared" si="336"/>
        <v>86</v>
      </c>
      <c r="H306" s="95">
        <f t="shared" si="337"/>
        <v>82</v>
      </c>
      <c r="I306" s="95">
        <f t="shared" si="338"/>
        <v>80</v>
      </c>
      <c r="J306" s="95">
        <f t="shared" si="339"/>
        <v>77</v>
      </c>
      <c r="K306" s="95">
        <f t="shared" si="340"/>
        <v>76</v>
      </c>
      <c r="L306" s="95">
        <f t="shared" si="341"/>
        <v>75</v>
      </c>
      <c r="M306" s="95">
        <f t="shared" si="342"/>
        <v>74</v>
      </c>
      <c r="N306" s="95">
        <f t="shared" si="343"/>
        <v>73</v>
      </c>
      <c r="O306" s="95">
        <f t="shared" si="344"/>
        <v>73</v>
      </c>
      <c r="P306" s="95">
        <f t="shared" si="345"/>
        <v>71</v>
      </c>
      <c r="Q306" s="95">
        <f t="shared" si="346"/>
        <v>70</v>
      </c>
      <c r="R306" s="95">
        <f t="shared" si="347"/>
        <v>70</v>
      </c>
      <c r="S306" s="95">
        <f t="shared" si="348"/>
        <v>69</v>
      </c>
      <c r="T306" s="95">
        <f t="shared" si="349"/>
        <v>69</v>
      </c>
      <c r="U306" s="95">
        <f t="shared" si="350"/>
        <v>68</v>
      </c>
      <c r="V306" s="95">
        <f t="shared" si="351"/>
        <v>68</v>
      </c>
      <c r="W306" s="95">
        <f t="shared" si="352"/>
        <v>68</v>
      </c>
      <c r="X306" s="95">
        <f t="shared" si="353"/>
        <v>68</v>
      </c>
      <c r="Y306" s="95">
        <f t="shared" si="354"/>
        <v>66</v>
      </c>
      <c r="Z306" s="95">
        <f t="shared" si="355"/>
        <v>66</v>
      </c>
      <c r="AA306" s="95">
        <f t="shared" si="356"/>
        <v>66</v>
      </c>
      <c r="AB306" s="95">
        <f t="shared" si="357"/>
        <v>65</v>
      </c>
      <c r="AC306" s="95">
        <f t="shared" si="358"/>
        <v>65</v>
      </c>
      <c r="AD306" s="95">
        <f t="shared" si="359"/>
        <v>65</v>
      </c>
      <c r="AE306" s="95">
        <f t="shared" si="360"/>
        <v>65</v>
      </c>
      <c r="AF306" s="95">
        <f t="shared" si="361"/>
        <v>65</v>
      </c>
      <c r="AG306" s="95">
        <f t="shared" si="362"/>
        <v>65</v>
      </c>
      <c r="AH306" s="95">
        <f t="shared" si="363"/>
        <v>65</v>
      </c>
      <c r="AI306" s="95">
        <f t="shared" si="364"/>
        <v>65</v>
      </c>
      <c r="AJ306" s="95">
        <f t="shared" si="365"/>
        <v>65</v>
      </c>
      <c r="AL306" s="93">
        <v>2300</v>
      </c>
      <c r="AM306" s="95">
        <f t="shared" si="366"/>
        <v>105</v>
      </c>
      <c r="AN306" s="95">
        <f t="shared" si="367"/>
        <v>117</v>
      </c>
      <c r="AO306" s="95">
        <f t="shared" si="368"/>
        <v>131</v>
      </c>
      <c r="AP306" s="95">
        <f t="shared" si="369"/>
        <v>145</v>
      </c>
      <c r="AQ306" s="95">
        <f t="shared" si="370"/>
        <v>158</v>
      </c>
      <c r="AR306" s="95">
        <f t="shared" si="371"/>
        <v>170</v>
      </c>
      <c r="AS306" s="95">
        <f t="shared" si="372"/>
        <v>184</v>
      </c>
      <c r="AT306" s="95">
        <f t="shared" si="373"/>
        <v>195</v>
      </c>
      <c r="AU306" s="95">
        <f t="shared" si="374"/>
        <v>210</v>
      </c>
      <c r="AV306" s="95">
        <f t="shared" si="375"/>
        <v>224</v>
      </c>
      <c r="AW306" s="95">
        <f t="shared" si="376"/>
        <v>238</v>
      </c>
      <c r="AX306" s="95">
        <f t="shared" si="377"/>
        <v>252</v>
      </c>
      <c r="AY306" s="95">
        <f t="shared" si="378"/>
        <v>269</v>
      </c>
      <c r="AZ306" s="95">
        <f t="shared" si="379"/>
        <v>278</v>
      </c>
      <c r="BA306" s="95">
        <f t="shared" si="380"/>
        <v>290</v>
      </c>
      <c r="BB306" s="95">
        <f t="shared" si="381"/>
        <v>306</v>
      </c>
      <c r="BC306" s="95">
        <f t="shared" si="382"/>
        <v>317</v>
      </c>
      <c r="BD306" s="95">
        <f t="shared" si="383"/>
        <v>333</v>
      </c>
      <c r="BE306" s="95">
        <f t="shared" si="384"/>
        <v>344</v>
      </c>
      <c r="BF306" s="95">
        <f t="shared" si="385"/>
        <v>360</v>
      </c>
      <c r="BG306" s="95">
        <f t="shared" si="386"/>
        <v>375</v>
      </c>
      <c r="BH306" s="95">
        <f t="shared" si="387"/>
        <v>391</v>
      </c>
      <c r="BI306" s="95">
        <f t="shared" si="388"/>
        <v>395</v>
      </c>
      <c r="BJ306" s="95">
        <f t="shared" si="389"/>
        <v>410</v>
      </c>
      <c r="BK306" s="95">
        <f t="shared" si="390"/>
        <v>425</v>
      </c>
      <c r="BL306" s="95">
        <f t="shared" si="391"/>
        <v>434</v>
      </c>
      <c r="BM306" s="95">
        <f t="shared" si="392"/>
        <v>449</v>
      </c>
      <c r="BN306" s="95">
        <f t="shared" si="393"/>
        <v>463</v>
      </c>
      <c r="BO306" s="95">
        <f t="shared" si="394"/>
        <v>478</v>
      </c>
      <c r="BP306" s="95">
        <f t="shared" si="395"/>
        <v>493</v>
      </c>
      <c r="BQ306" s="95">
        <f t="shared" si="396"/>
        <v>508</v>
      </c>
      <c r="BR306" s="95">
        <f t="shared" si="397"/>
        <v>523</v>
      </c>
      <c r="BS306" s="95">
        <f t="shared" si="398"/>
        <v>538</v>
      </c>
      <c r="BT306" s="95">
        <f t="shared" si="399"/>
        <v>553</v>
      </c>
    </row>
    <row r="307" spans="2:72" ht="15">
      <c r="B307" s="93">
        <v>2400</v>
      </c>
      <c r="C307" s="95">
        <f t="shared" si="332"/>
        <v>112</v>
      </c>
      <c r="D307" s="95">
        <f t="shared" si="333"/>
        <v>101</v>
      </c>
      <c r="E307" s="95">
        <f t="shared" si="334"/>
        <v>93</v>
      </c>
      <c r="F307" s="95">
        <f t="shared" si="335"/>
        <v>89</v>
      </c>
      <c r="G307" s="95">
        <f t="shared" si="336"/>
        <v>85</v>
      </c>
      <c r="H307" s="95">
        <f t="shared" si="337"/>
        <v>81</v>
      </c>
      <c r="I307" s="95">
        <f t="shared" si="338"/>
        <v>79</v>
      </c>
      <c r="J307" s="95">
        <f t="shared" si="339"/>
        <v>77</v>
      </c>
      <c r="K307" s="95">
        <f t="shared" si="340"/>
        <v>76</v>
      </c>
      <c r="L307" s="95">
        <f t="shared" si="341"/>
        <v>74</v>
      </c>
      <c r="M307" s="95">
        <f t="shared" si="342"/>
        <v>73</v>
      </c>
      <c r="N307" s="95">
        <f t="shared" si="343"/>
        <v>71</v>
      </c>
      <c r="O307" s="95">
        <f t="shared" si="344"/>
        <v>71</v>
      </c>
      <c r="P307" s="95">
        <f t="shared" si="345"/>
        <v>70</v>
      </c>
      <c r="Q307" s="95">
        <f t="shared" si="346"/>
        <v>70</v>
      </c>
      <c r="R307" s="95">
        <f t="shared" si="347"/>
        <v>69</v>
      </c>
      <c r="S307" s="95">
        <f t="shared" si="348"/>
        <v>69</v>
      </c>
      <c r="T307" s="95">
        <f t="shared" si="349"/>
        <v>68</v>
      </c>
      <c r="U307" s="95">
        <f t="shared" si="350"/>
        <v>68</v>
      </c>
      <c r="V307" s="95">
        <f t="shared" si="351"/>
        <v>68</v>
      </c>
      <c r="W307" s="95">
        <f t="shared" si="352"/>
        <v>66</v>
      </c>
      <c r="X307" s="95">
        <f t="shared" si="353"/>
        <v>66</v>
      </c>
      <c r="Y307" s="95">
        <f t="shared" si="354"/>
        <v>66</v>
      </c>
      <c r="Z307" s="95">
        <f t="shared" si="355"/>
        <v>65</v>
      </c>
      <c r="AA307" s="95">
        <f t="shared" si="356"/>
        <v>65</v>
      </c>
      <c r="AB307" s="95">
        <f t="shared" si="357"/>
        <v>65</v>
      </c>
      <c r="AC307" s="95">
        <f t="shared" si="358"/>
        <v>65</v>
      </c>
      <c r="AD307" s="95">
        <f t="shared" si="359"/>
        <v>65</v>
      </c>
      <c r="AE307" s="95">
        <f t="shared" si="360"/>
        <v>65</v>
      </c>
      <c r="AF307" s="95">
        <f t="shared" si="361"/>
        <v>65</v>
      </c>
      <c r="AG307" s="95">
        <f t="shared" si="362"/>
        <v>65</v>
      </c>
      <c r="AH307" s="95">
        <f t="shared" si="363"/>
        <v>65</v>
      </c>
      <c r="AI307" s="95">
        <f t="shared" si="364"/>
        <v>64</v>
      </c>
      <c r="AJ307" s="95">
        <f t="shared" si="365"/>
        <v>64</v>
      </c>
      <c r="AL307" s="93">
        <v>2400</v>
      </c>
      <c r="AM307" s="95">
        <f t="shared" si="366"/>
        <v>108</v>
      </c>
      <c r="AN307" s="95">
        <f t="shared" si="367"/>
        <v>121</v>
      </c>
      <c r="AO307" s="95">
        <f t="shared" si="368"/>
        <v>134</v>
      </c>
      <c r="AP307" s="95">
        <f t="shared" si="369"/>
        <v>150</v>
      </c>
      <c r="AQ307" s="95">
        <f t="shared" si="370"/>
        <v>163</v>
      </c>
      <c r="AR307" s="95">
        <f t="shared" si="371"/>
        <v>175</v>
      </c>
      <c r="AS307" s="95">
        <f t="shared" si="372"/>
        <v>190</v>
      </c>
      <c r="AT307" s="95">
        <f t="shared" si="373"/>
        <v>203</v>
      </c>
      <c r="AU307" s="95">
        <f t="shared" si="374"/>
        <v>219</v>
      </c>
      <c r="AV307" s="95">
        <f t="shared" si="375"/>
        <v>231</v>
      </c>
      <c r="AW307" s="95">
        <f t="shared" si="376"/>
        <v>245</v>
      </c>
      <c r="AX307" s="95">
        <f t="shared" si="377"/>
        <v>256</v>
      </c>
      <c r="AY307" s="95">
        <f t="shared" si="378"/>
        <v>273</v>
      </c>
      <c r="AZ307" s="95">
        <f t="shared" si="379"/>
        <v>286</v>
      </c>
      <c r="BA307" s="95">
        <f t="shared" si="380"/>
        <v>302</v>
      </c>
      <c r="BB307" s="95">
        <f t="shared" si="381"/>
        <v>315</v>
      </c>
      <c r="BC307" s="95">
        <f t="shared" si="382"/>
        <v>331</v>
      </c>
      <c r="BD307" s="95">
        <f t="shared" si="383"/>
        <v>343</v>
      </c>
      <c r="BE307" s="95">
        <f t="shared" si="384"/>
        <v>359</v>
      </c>
      <c r="BF307" s="95">
        <f t="shared" si="385"/>
        <v>375</v>
      </c>
      <c r="BG307" s="95">
        <f t="shared" si="386"/>
        <v>380</v>
      </c>
      <c r="BH307" s="95">
        <f t="shared" si="387"/>
        <v>396</v>
      </c>
      <c r="BI307" s="95">
        <f t="shared" si="388"/>
        <v>412</v>
      </c>
      <c r="BJ307" s="95">
        <f t="shared" si="389"/>
        <v>421</v>
      </c>
      <c r="BK307" s="95">
        <f t="shared" si="390"/>
        <v>437</v>
      </c>
      <c r="BL307" s="95">
        <f t="shared" si="391"/>
        <v>452</v>
      </c>
      <c r="BM307" s="95">
        <f t="shared" si="392"/>
        <v>468</v>
      </c>
      <c r="BN307" s="95">
        <f t="shared" si="393"/>
        <v>484</v>
      </c>
      <c r="BO307" s="95">
        <f t="shared" si="394"/>
        <v>499</v>
      </c>
      <c r="BP307" s="95">
        <f t="shared" si="395"/>
        <v>515</v>
      </c>
      <c r="BQ307" s="95">
        <f t="shared" si="396"/>
        <v>530</v>
      </c>
      <c r="BR307" s="95">
        <f t="shared" si="397"/>
        <v>546</v>
      </c>
      <c r="BS307" s="95">
        <f t="shared" si="398"/>
        <v>553</v>
      </c>
      <c r="BT307" s="95">
        <f t="shared" si="399"/>
        <v>568</v>
      </c>
    </row>
    <row r="308" spans="2:72" ht="15">
      <c r="B308" s="93">
        <v>2500</v>
      </c>
      <c r="C308" s="95">
        <f t="shared" si="332"/>
        <v>112</v>
      </c>
      <c r="D308" s="95">
        <f t="shared" si="333"/>
        <v>101</v>
      </c>
      <c r="E308" s="95">
        <f t="shared" si="334"/>
        <v>93</v>
      </c>
      <c r="F308" s="95">
        <f t="shared" si="335"/>
        <v>87</v>
      </c>
      <c r="G308" s="95">
        <f t="shared" si="336"/>
        <v>84</v>
      </c>
      <c r="H308" s="95">
        <f t="shared" si="337"/>
        <v>81</v>
      </c>
      <c r="I308" s="95">
        <f t="shared" si="338"/>
        <v>79</v>
      </c>
      <c r="J308" s="95">
        <f t="shared" si="339"/>
        <v>76</v>
      </c>
      <c r="K308" s="95">
        <f t="shared" si="340"/>
        <v>75</v>
      </c>
      <c r="L308" s="95">
        <f t="shared" si="341"/>
        <v>74</v>
      </c>
      <c r="M308" s="95">
        <f t="shared" si="342"/>
        <v>73</v>
      </c>
      <c r="N308" s="95">
        <f t="shared" si="343"/>
        <v>71</v>
      </c>
      <c r="O308" s="95">
        <f t="shared" si="344"/>
        <v>70</v>
      </c>
      <c r="P308" s="95">
        <f t="shared" si="345"/>
        <v>70</v>
      </c>
      <c r="Q308" s="95">
        <f t="shared" si="346"/>
        <v>69</v>
      </c>
      <c r="R308" s="95">
        <f t="shared" si="347"/>
        <v>69</v>
      </c>
      <c r="S308" s="95">
        <f t="shared" si="348"/>
        <v>68</v>
      </c>
      <c r="T308" s="95">
        <f t="shared" si="349"/>
        <v>68</v>
      </c>
      <c r="U308" s="95">
        <f t="shared" si="350"/>
        <v>66</v>
      </c>
      <c r="V308" s="95">
        <f t="shared" si="351"/>
        <v>66</v>
      </c>
      <c r="W308" s="95">
        <f t="shared" si="352"/>
        <v>66</v>
      </c>
      <c r="X308" s="95">
        <f t="shared" si="353"/>
        <v>66</v>
      </c>
      <c r="Y308" s="95">
        <f t="shared" si="354"/>
        <v>65</v>
      </c>
      <c r="Z308" s="95">
        <f t="shared" si="355"/>
        <v>65</v>
      </c>
      <c r="AA308" s="95">
        <f t="shared" si="356"/>
        <v>65</v>
      </c>
      <c r="AB308" s="95">
        <f t="shared" si="357"/>
        <v>64</v>
      </c>
      <c r="AC308" s="95">
        <f t="shared" si="358"/>
        <v>64</v>
      </c>
      <c r="AD308" s="95">
        <f t="shared" si="359"/>
        <v>64</v>
      </c>
      <c r="AE308" s="95">
        <f t="shared" si="360"/>
        <v>65</v>
      </c>
      <c r="AF308" s="95">
        <f t="shared" si="361"/>
        <v>64</v>
      </c>
      <c r="AG308" s="95">
        <f t="shared" si="362"/>
        <v>64</v>
      </c>
      <c r="AH308" s="95">
        <f t="shared" si="363"/>
        <v>64</v>
      </c>
      <c r="AI308" s="95">
        <f t="shared" si="364"/>
        <v>64</v>
      </c>
      <c r="AJ308" s="95">
        <f t="shared" si="365"/>
        <v>64</v>
      </c>
      <c r="AL308" s="93">
        <v>2500</v>
      </c>
      <c r="AM308" s="95">
        <f t="shared" si="366"/>
        <v>112</v>
      </c>
      <c r="AN308" s="95">
        <f t="shared" si="367"/>
        <v>126</v>
      </c>
      <c r="AO308" s="95">
        <f t="shared" si="368"/>
        <v>140</v>
      </c>
      <c r="AP308" s="95">
        <f t="shared" si="369"/>
        <v>152</v>
      </c>
      <c r="AQ308" s="95">
        <f t="shared" si="370"/>
        <v>168</v>
      </c>
      <c r="AR308" s="95">
        <f t="shared" si="371"/>
        <v>182</v>
      </c>
      <c r="AS308" s="95">
        <f t="shared" si="372"/>
        <v>198</v>
      </c>
      <c r="AT308" s="95">
        <f t="shared" si="373"/>
        <v>209</v>
      </c>
      <c r="AU308" s="95">
        <f t="shared" si="374"/>
        <v>225</v>
      </c>
      <c r="AV308" s="95">
        <f t="shared" si="375"/>
        <v>241</v>
      </c>
      <c r="AW308" s="95">
        <f t="shared" si="376"/>
        <v>256</v>
      </c>
      <c r="AX308" s="95">
        <f t="shared" si="377"/>
        <v>266</v>
      </c>
      <c r="AY308" s="95">
        <f t="shared" si="378"/>
        <v>280</v>
      </c>
      <c r="AZ308" s="95">
        <f t="shared" si="379"/>
        <v>298</v>
      </c>
      <c r="BA308" s="95">
        <f t="shared" si="380"/>
        <v>311</v>
      </c>
      <c r="BB308" s="95">
        <f t="shared" si="381"/>
        <v>328</v>
      </c>
      <c r="BC308" s="95">
        <f t="shared" si="382"/>
        <v>340</v>
      </c>
      <c r="BD308" s="95">
        <f t="shared" si="383"/>
        <v>357</v>
      </c>
      <c r="BE308" s="95">
        <f t="shared" si="384"/>
        <v>363</v>
      </c>
      <c r="BF308" s="95">
        <f t="shared" si="385"/>
        <v>380</v>
      </c>
      <c r="BG308" s="95">
        <f t="shared" si="386"/>
        <v>396</v>
      </c>
      <c r="BH308" s="95">
        <f t="shared" si="387"/>
        <v>413</v>
      </c>
      <c r="BI308" s="95">
        <f t="shared" si="388"/>
        <v>423</v>
      </c>
      <c r="BJ308" s="95">
        <f t="shared" si="389"/>
        <v>439</v>
      </c>
      <c r="BK308" s="95">
        <f t="shared" si="390"/>
        <v>455</v>
      </c>
      <c r="BL308" s="95">
        <f t="shared" si="391"/>
        <v>464</v>
      </c>
      <c r="BM308" s="95">
        <f t="shared" si="392"/>
        <v>480</v>
      </c>
      <c r="BN308" s="95">
        <f t="shared" si="393"/>
        <v>496</v>
      </c>
      <c r="BO308" s="95">
        <f t="shared" si="394"/>
        <v>520</v>
      </c>
      <c r="BP308" s="95">
        <f t="shared" si="395"/>
        <v>528</v>
      </c>
      <c r="BQ308" s="95">
        <f t="shared" si="396"/>
        <v>544</v>
      </c>
      <c r="BR308" s="95">
        <f t="shared" si="397"/>
        <v>560</v>
      </c>
      <c r="BS308" s="95">
        <f t="shared" si="398"/>
        <v>576</v>
      </c>
      <c r="BT308" s="95">
        <f t="shared" si="399"/>
        <v>592</v>
      </c>
    </row>
    <row r="309" spans="2:72" ht="15">
      <c r="B309" s="93">
        <v>2600</v>
      </c>
      <c r="C309" s="95">
        <f t="shared" si="332"/>
        <v>111</v>
      </c>
      <c r="D309" s="95">
        <f t="shared" si="333"/>
        <v>100</v>
      </c>
      <c r="E309" s="95">
        <f t="shared" si="334"/>
        <v>92</v>
      </c>
      <c r="F309" s="95">
        <f t="shared" si="335"/>
        <v>87</v>
      </c>
      <c r="G309" s="95">
        <f t="shared" si="336"/>
        <v>84</v>
      </c>
      <c r="H309" s="95">
        <f t="shared" si="337"/>
        <v>80</v>
      </c>
      <c r="I309" s="95">
        <f t="shared" si="338"/>
        <v>77</v>
      </c>
      <c r="J309" s="95">
        <f t="shared" si="339"/>
        <v>75</v>
      </c>
      <c r="K309" s="95">
        <f t="shared" si="340"/>
        <v>74</v>
      </c>
      <c r="L309" s="95">
        <f t="shared" si="341"/>
        <v>73</v>
      </c>
      <c r="M309" s="95">
        <f t="shared" si="342"/>
        <v>71</v>
      </c>
      <c r="N309" s="95">
        <f t="shared" si="343"/>
        <v>70</v>
      </c>
      <c r="O309" s="95">
        <f t="shared" si="344"/>
        <v>70</v>
      </c>
      <c r="P309" s="95">
        <f t="shared" si="345"/>
        <v>69</v>
      </c>
      <c r="Q309" s="95">
        <f t="shared" si="346"/>
        <v>69</v>
      </c>
      <c r="R309" s="95">
        <f t="shared" si="347"/>
        <v>68</v>
      </c>
      <c r="S309" s="95">
        <f t="shared" si="348"/>
        <v>68</v>
      </c>
      <c r="T309" s="95">
        <f t="shared" si="349"/>
        <v>66</v>
      </c>
      <c r="U309" s="95">
        <f t="shared" si="350"/>
        <v>66</v>
      </c>
      <c r="V309" s="95">
        <f t="shared" si="351"/>
        <v>66</v>
      </c>
      <c r="W309" s="95">
        <f t="shared" si="352"/>
        <v>65</v>
      </c>
      <c r="X309" s="95">
        <f t="shared" si="353"/>
        <v>65</v>
      </c>
      <c r="Y309" s="95">
        <f t="shared" si="354"/>
        <v>65</v>
      </c>
      <c r="Z309" s="95">
        <f t="shared" si="355"/>
        <v>64</v>
      </c>
      <c r="AA309" s="95">
        <f t="shared" si="356"/>
        <v>64</v>
      </c>
      <c r="AB309" s="95">
        <f t="shared" si="357"/>
        <v>64</v>
      </c>
      <c r="AC309" s="95">
        <f t="shared" si="358"/>
        <v>64</v>
      </c>
      <c r="AD309" s="95">
        <f t="shared" si="359"/>
        <v>64</v>
      </c>
      <c r="AE309" s="95">
        <f t="shared" si="360"/>
        <v>64</v>
      </c>
      <c r="AF309" s="95">
        <f t="shared" si="361"/>
        <v>64</v>
      </c>
      <c r="AG309" s="95">
        <f t="shared" si="362"/>
        <v>64</v>
      </c>
      <c r="AH309" s="95">
        <f t="shared" si="363"/>
        <v>64</v>
      </c>
      <c r="AI309" s="95">
        <f t="shared" si="364"/>
        <v>63</v>
      </c>
      <c r="AJ309" s="95">
        <f t="shared" si="365"/>
        <v>63</v>
      </c>
      <c r="AL309" s="93">
        <v>2600</v>
      </c>
      <c r="AM309" s="95">
        <f t="shared" si="366"/>
        <v>115</v>
      </c>
      <c r="AN309" s="95">
        <f t="shared" si="367"/>
        <v>130</v>
      </c>
      <c r="AO309" s="95">
        <f t="shared" si="368"/>
        <v>144</v>
      </c>
      <c r="AP309" s="95">
        <f t="shared" si="369"/>
        <v>158</v>
      </c>
      <c r="AQ309" s="95">
        <f t="shared" si="370"/>
        <v>175</v>
      </c>
      <c r="AR309" s="95">
        <f t="shared" si="371"/>
        <v>187</v>
      </c>
      <c r="AS309" s="95">
        <f t="shared" si="372"/>
        <v>200</v>
      </c>
      <c r="AT309" s="95">
        <f t="shared" si="373"/>
        <v>215</v>
      </c>
      <c r="AU309" s="95">
        <f t="shared" si="374"/>
        <v>231</v>
      </c>
      <c r="AV309" s="95">
        <f t="shared" si="375"/>
        <v>247</v>
      </c>
      <c r="AW309" s="95">
        <f t="shared" si="376"/>
        <v>258</v>
      </c>
      <c r="AX309" s="95">
        <f t="shared" si="377"/>
        <v>273</v>
      </c>
      <c r="AY309" s="95">
        <f t="shared" si="378"/>
        <v>291</v>
      </c>
      <c r="AZ309" s="95">
        <f t="shared" si="379"/>
        <v>305</v>
      </c>
      <c r="BA309" s="95">
        <f t="shared" si="380"/>
        <v>323</v>
      </c>
      <c r="BB309" s="95">
        <f t="shared" si="381"/>
        <v>336</v>
      </c>
      <c r="BC309" s="95">
        <f t="shared" si="382"/>
        <v>354</v>
      </c>
      <c r="BD309" s="95">
        <f t="shared" si="383"/>
        <v>360</v>
      </c>
      <c r="BE309" s="95">
        <f t="shared" si="384"/>
        <v>378</v>
      </c>
      <c r="BF309" s="95">
        <f t="shared" si="385"/>
        <v>395</v>
      </c>
      <c r="BG309" s="95">
        <f t="shared" si="386"/>
        <v>406</v>
      </c>
      <c r="BH309" s="95">
        <f t="shared" si="387"/>
        <v>423</v>
      </c>
      <c r="BI309" s="95">
        <f t="shared" si="388"/>
        <v>439</v>
      </c>
      <c r="BJ309" s="95">
        <f t="shared" si="389"/>
        <v>449</v>
      </c>
      <c r="BK309" s="95">
        <f t="shared" si="390"/>
        <v>466</v>
      </c>
      <c r="BL309" s="95">
        <f t="shared" si="391"/>
        <v>483</v>
      </c>
      <c r="BM309" s="95">
        <f t="shared" si="392"/>
        <v>499</v>
      </c>
      <c r="BN309" s="95">
        <f t="shared" si="393"/>
        <v>516</v>
      </c>
      <c r="BO309" s="95">
        <f t="shared" si="394"/>
        <v>532</v>
      </c>
      <c r="BP309" s="95">
        <f t="shared" si="395"/>
        <v>549</v>
      </c>
      <c r="BQ309" s="95">
        <f t="shared" si="396"/>
        <v>566</v>
      </c>
      <c r="BR309" s="95">
        <f t="shared" si="397"/>
        <v>582</v>
      </c>
      <c r="BS309" s="95">
        <f t="shared" si="398"/>
        <v>590</v>
      </c>
      <c r="BT309" s="95">
        <f t="shared" si="399"/>
        <v>606</v>
      </c>
    </row>
    <row r="310" spans="2:72" ht="15">
      <c r="B310" s="93">
        <v>2700</v>
      </c>
      <c r="C310" s="95">
        <f t="shared" si="332"/>
        <v>109</v>
      </c>
      <c r="D310" s="95">
        <f t="shared" si="333"/>
        <v>98</v>
      </c>
      <c r="E310" s="95">
        <f t="shared" si="334"/>
        <v>91</v>
      </c>
      <c r="F310" s="95">
        <f t="shared" si="335"/>
        <v>86</v>
      </c>
      <c r="G310" s="95">
        <f t="shared" si="336"/>
        <v>82</v>
      </c>
      <c r="H310" s="95">
        <f t="shared" si="337"/>
        <v>79</v>
      </c>
      <c r="I310" s="95">
        <f t="shared" si="338"/>
        <v>77</v>
      </c>
      <c r="J310" s="95">
        <f t="shared" si="339"/>
        <v>75</v>
      </c>
      <c r="K310" s="95">
        <f t="shared" si="340"/>
        <v>74</v>
      </c>
      <c r="L310" s="95">
        <f t="shared" si="341"/>
        <v>73</v>
      </c>
      <c r="M310" s="95">
        <f t="shared" si="342"/>
        <v>71</v>
      </c>
      <c r="N310" s="95">
        <f t="shared" si="343"/>
        <v>70</v>
      </c>
      <c r="O310" s="95">
        <f t="shared" si="344"/>
        <v>69</v>
      </c>
      <c r="P310" s="95">
        <f t="shared" si="345"/>
        <v>69</v>
      </c>
      <c r="Q310" s="95">
        <f t="shared" si="346"/>
        <v>68</v>
      </c>
      <c r="R310" s="95">
        <f t="shared" si="347"/>
        <v>68</v>
      </c>
      <c r="S310" s="95">
        <f t="shared" si="348"/>
        <v>66</v>
      </c>
      <c r="T310" s="95">
        <f t="shared" si="349"/>
        <v>66</v>
      </c>
      <c r="U310" s="95">
        <f t="shared" si="350"/>
        <v>65</v>
      </c>
      <c r="V310" s="95">
        <f t="shared" si="351"/>
        <v>65</v>
      </c>
      <c r="W310" s="95">
        <f t="shared" si="352"/>
        <v>65</v>
      </c>
      <c r="X310" s="95">
        <f t="shared" si="353"/>
        <v>65</v>
      </c>
      <c r="Y310" s="95">
        <f t="shared" si="354"/>
        <v>64</v>
      </c>
      <c r="Z310" s="95">
        <f t="shared" si="355"/>
        <v>64</v>
      </c>
      <c r="AA310" s="95">
        <f t="shared" si="356"/>
        <v>64</v>
      </c>
      <c r="AB310" s="95">
        <f t="shared" si="357"/>
        <v>64</v>
      </c>
      <c r="AC310" s="95">
        <f t="shared" si="358"/>
        <v>63</v>
      </c>
      <c r="AD310" s="95">
        <f t="shared" si="359"/>
        <v>64</v>
      </c>
      <c r="AE310" s="95">
        <f t="shared" si="360"/>
        <v>64</v>
      </c>
      <c r="AF310" s="95">
        <f t="shared" si="361"/>
        <v>63</v>
      </c>
      <c r="AG310" s="95">
        <f t="shared" si="362"/>
        <v>63</v>
      </c>
      <c r="AH310" s="95">
        <f t="shared" si="363"/>
        <v>63</v>
      </c>
      <c r="AI310" s="95">
        <f t="shared" si="364"/>
        <v>63</v>
      </c>
      <c r="AJ310" s="95">
        <f t="shared" si="365"/>
        <v>63</v>
      </c>
      <c r="AL310" s="93">
        <v>2700</v>
      </c>
      <c r="AM310" s="95">
        <f t="shared" si="366"/>
        <v>118</v>
      </c>
      <c r="AN310" s="95">
        <f t="shared" si="367"/>
        <v>132</v>
      </c>
      <c r="AO310" s="95">
        <f t="shared" si="368"/>
        <v>147</v>
      </c>
      <c r="AP310" s="95">
        <f t="shared" si="369"/>
        <v>163</v>
      </c>
      <c r="AQ310" s="95">
        <f t="shared" si="370"/>
        <v>177</v>
      </c>
      <c r="AR310" s="95">
        <f t="shared" si="371"/>
        <v>192</v>
      </c>
      <c r="AS310" s="95">
        <f t="shared" si="372"/>
        <v>208</v>
      </c>
      <c r="AT310" s="95">
        <f t="shared" si="373"/>
        <v>223</v>
      </c>
      <c r="AU310" s="95">
        <f t="shared" si="374"/>
        <v>240</v>
      </c>
      <c r="AV310" s="95">
        <f t="shared" si="375"/>
        <v>256</v>
      </c>
      <c r="AW310" s="95">
        <f t="shared" si="376"/>
        <v>268</v>
      </c>
      <c r="AX310" s="95">
        <f t="shared" si="377"/>
        <v>284</v>
      </c>
      <c r="AY310" s="95">
        <f t="shared" si="378"/>
        <v>298</v>
      </c>
      <c r="AZ310" s="95">
        <f t="shared" si="379"/>
        <v>317</v>
      </c>
      <c r="BA310" s="95">
        <f t="shared" si="380"/>
        <v>330</v>
      </c>
      <c r="BB310" s="95">
        <f t="shared" si="381"/>
        <v>349</v>
      </c>
      <c r="BC310" s="95">
        <f t="shared" si="382"/>
        <v>356</v>
      </c>
      <c r="BD310" s="95">
        <f t="shared" si="383"/>
        <v>374</v>
      </c>
      <c r="BE310" s="95">
        <f t="shared" si="384"/>
        <v>386</v>
      </c>
      <c r="BF310" s="95">
        <f t="shared" si="385"/>
        <v>404</v>
      </c>
      <c r="BG310" s="95">
        <f t="shared" si="386"/>
        <v>421</v>
      </c>
      <c r="BH310" s="95">
        <f t="shared" si="387"/>
        <v>439</v>
      </c>
      <c r="BI310" s="95">
        <f t="shared" si="388"/>
        <v>449</v>
      </c>
      <c r="BJ310" s="95">
        <f t="shared" si="389"/>
        <v>467</v>
      </c>
      <c r="BK310" s="95">
        <f t="shared" si="390"/>
        <v>484</v>
      </c>
      <c r="BL310" s="95">
        <f t="shared" si="391"/>
        <v>501</v>
      </c>
      <c r="BM310" s="95">
        <f t="shared" si="392"/>
        <v>510</v>
      </c>
      <c r="BN310" s="95">
        <f t="shared" si="393"/>
        <v>536</v>
      </c>
      <c r="BO310" s="95">
        <f t="shared" si="394"/>
        <v>553</v>
      </c>
      <c r="BP310" s="95">
        <f t="shared" si="395"/>
        <v>561</v>
      </c>
      <c r="BQ310" s="95">
        <f t="shared" si="396"/>
        <v>578</v>
      </c>
      <c r="BR310" s="95">
        <f t="shared" si="397"/>
        <v>595</v>
      </c>
      <c r="BS310" s="95">
        <f t="shared" si="398"/>
        <v>612</v>
      </c>
      <c r="BT310" s="95">
        <f t="shared" si="399"/>
        <v>629</v>
      </c>
    </row>
    <row r="311" spans="2:72" ht="15">
      <c r="B311" s="93">
        <v>2800</v>
      </c>
      <c r="C311" s="95">
        <f t="shared" si="332"/>
        <v>107</v>
      </c>
      <c r="D311" s="95">
        <f t="shared" si="333"/>
        <v>97</v>
      </c>
      <c r="E311" s="95">
        <f t="shared" si="334"/>
        <v>90</v>
      </c>
      <c r="F311" s="95">
        <f t="shared" si="335"/>
        <v>85</v>
      </c>
      <c r="G311" s="95">
        <f t="shared" si="336"/>
        <v>81</v>
      </c>
      <c r="H311" s="95">
        <f t="shared" si="337"/>
        <v>77</v>
      </c>
      <c r="I311" s="95">
        <f t="shared" si="338"/>
        <v>75</v>
      </c>
      <c r="J311" s="95">
        <f t="shared" si="339"/>
        <v>74</v>
      </c>
      <c r="K311" s="95">
        <f t="shared" si="340"/>
        <v>73</v>
      </c>
      <c r="L311" s="95">
        <f t="shared" si="341"/>
        <v>71</v>
      </c>
      <c r="M311" s="95">
        <f t="shared" si="342"/>
        <v>70</v>
      </c>
      <c r="N311" s="95">
        <f t="shared" si="343"/>
        <v>69</v>
      </c>
      <c r="O311" s="95">
        <f t="shared" si="344"/>
        <v>68</v>
      </c>
      <c r="P311" s="95">
        <f t="shared" si="345"/>
        <v>68</v>
      </c>
      <c r="Q311" s="95">
        <f t="shared" si="346"/>
        <v>66</v>
      </c>
      <c r="R311" s="95">
        <f t="shared" si="347"/>
        <v>66</v>
      </c>
      <c r="S311" s="95">
        <f t="shared" si="348"/>
        <v>65</v>
      </c>
      <c r="T311" s="95">
        <f t="shared" si="349"/>
        <v>65</v>
      </c>
      <c r="U311" s="95">
        <f t="shared" si="350"/>
        <v>64</v>
      </c>
      <c r="V311" s="95">
        <f t="shared" si="351"/>
        <v>64</v>
      </c>
      <c r="W311" s="95">
        <f t="shared" si="352"/>
        <v>64</v>
      </c>
      <c r="X311" s="95">
        <f t="shared" si="353"/>
        <v>64</v>
      </c>
      <c r="Y311" s="95">
        <f t="shared" si="354"/>
        <v>63</v>
      </c>
      <c r="Z311" s="95">
        <f t="shared" si="355"/>
        <v>63</v>
      </c>
      <c r="AA311" s="95">
        <f t="shared" si="356"/>
        <v>63</v>
      </c>
      <c r="AB311" s="95">
        <f t="shared" si="357"/>
        <v>63</v>
      </c>
      <c r="AC311" s="95">
        <f t="shared" si="358"/>
        <v>62</v>
      </c>
      <c r="AD311" s="95">
        <f t="shared" si="359"/>
        <v>63</v>
      </c>
      <c r="AE311" s="95">
        <f t="shared" si="360"/>
        <v>63</v>
      </c>
      <c r="AF311" s="95">
        <f t="shared" si="361"/>
        <v>62</v>
      </c>
      <c r="AG311" s="95">
        <f t="shared" si="362"/>
        <v>62</v>
      </c>
      <c r="AH311" s="95">
        <f t="shared" si="363"/>
        <v>62</v>
      </c>
      <c r="AI311" s="95">
        <f t="shared" si="364"/>
        <v>62</v>
      </c>
      <c r="AJ311" s="95">
        <f t="shared" si="365"/>
        <v>62</v>
      </c>
      <c r="AL311" s="93">
        <v>2800</v>
      </c>
      <c r="AM311" s="95">
        <f t="shared" si="366"/>
        <v>120</v>
      </c>
      <c r="AN311" s="95">
        <f t="shared" si="367"/>
        <v>136</v>
      </c>
      <c r="AO311" s="95">
        <f t="shared" si="368"/>
        <v>151</v>
      </c>
      <c r="AP311" s="95">
        <f t="shared" si="369"/>
        <v>167</v>
      </c>
      <c r="AQ311" s="95">
        <f t="shared" si="370"/>
        <v>181</v>
      </c>
      <c r="AR311" s="95">
        <f t="shared" si="371"/>
        <v>194</v>
      </c>
      <c r="AS311" s="95">
        <f t="shared" si="372"/>
        <v>210</v>
      </c>
      <c r="AT311" s="95">
        <f t="shared" si="373"/>
        <v>228</v>
      </c>
      <c r="AU311" s="95">
        <f t="shared" si="374"/>
        <v>245</v>
      </c>
      <c r="AV311" s="95">
        <f t="shared" si="375"/>
        <v>258</v>
      </c>
      <c r="AW311" s="95">
        <f t="shared" si="376"/>
        <v>274</v>
      </c>
      <c r="AX311" s="95">
        <f t="shared" si="377"/>
        <v>290</v>
      </c>
      <c r="AY311" s="95">
        <f t="shared" si="378"/>
        <v>305</v>
      </c>
      <c r="AZ311" s="95">
        <f t="shared" si="379"/>
        <v>324</v>
      </c>
      <c r="BA311" s="95">
        <f t="shared" si="380"/>
        <v>333</v>
      </c>
      <c r="BB311" s="95">
        <f t="shared" si="381"/>
        <v>351</v>
      </c>
      <c r="BC311" s="95">
        <f t="shared" si="382"/>
        <v>364</v>
      </c>
      <c r="BD311" s="95">
        <f t="shared" si="383"/>
        <v>382</v>
      </c>
      <c r="BE311" s="95">
        <f t="shared" si="384"/>
        <v>394</v>
      </c>
      <c r="BF311" s="95">
        <f t="shared" si="385"/>
        <v>412</v>
      </c>
      <c r="BG311" s="95">
        <f t="shared" si="386"/>
        <v>430</v>
      </c>
      <c r="BH311" s="95">
        <f t="shared" si="387"/>
        <v>448</v>
      </c>
      <c r="BI311" s="95">
        <f t="shared" si="388"/>
        <v>459</v>
      </c>
      <c r="BJ311" s="95">
        <f t="shared" si="389"/>
        <v>476</v>
      </c>
      <c r="BK311" s="95">
        <f t="shared" si="390"/>
        <v>494</v>
      </c>
      <c r="BL311" s="95">
        <f t="shared" si="391"/>
        <v>512</v>
      </c>
      <c r="BM311" s="95">
        <f t="shared" si="392"/>
        <v>521</v>
      </c>
      <c r="BN311" s="95">
        <f t="shared" si="393"/>
        <v>547</v>
      </c>
      <c r="BO311" s="95">
        <f t="shared" si="394"/>
        <v>564</v>
      </c>
      <c r="BP311" s="95">
        <f t="shared" si="395"/>
        <v>573</v>
      </c>
      <c r="BQ311" s="95">
        <f t="shared" si="396"/>
        <v>590</v>
      </c>
      <c r="BR311" s="95">
        <f t="shared" si="397"/>
        <v>608</v>
      </c>
      <c r="BS311" s="95">
        <f t="shared" si="398"/>
        <v>625</v>
      </c>
      <c r="BT311" s="95">
        <f t="shared" si="399"/>
        <v>642</v>
      </c>
    </row>
    <row r="312" spans="2:72" ht="15">
      <c r="B312" s="93">
        <v>2900</v>
      </c>
      <c r="C312" s="95">
        <f t="shared" si="332"/>
        <v>107</v>
      </c>
      <c r="D312" s="95">
        <f t="shared" si="333"/>
        <v>96</v>
      </c>
      <c r="E312" s="95">
        <f t="shared" si="334"/>
        <v>89</v>
      </c>
      <c r="F312" s="95">
        <f t="shared" si="335"/>
        <v>84</v>
      </c>
      <c r="G312" s="95">
        <f t="shared" si="336"/>
        <v>80</v>
      </c>
      <c r="H312" s="95">
        <f t="shared" si="337"/>
        <v>77</v>
      </c>
      <c r="I312" s="95">
        <f t="shared" si="338"/>
        <v>75</v>
      </c>
      <c r="J312" s="95">
        <f t="shared" si="339"/>
        <v>73</v>
      </c>
      <c r="K312" s="95">
        <f t="shared" si="340"/>
        <v>71</v>
      </c>
      <c r="L312" s="95">
        <f t="shared" si="341"/>
        <v>70</v>
      </c>
      <c r="M312" s="95">
        <f t="shared" si="342"/>
        <v>69</v>
      </c>
      <c r="N312" s="95">
        <f t="shared" si="343"/>
        <v>68</v>
      </c>
      <c r="O312" s="95">
        <f t="shared" si="344"/>
        <v>68</v>
      </c>
      <c r="P312" s="95">
        <f t="shared" si="345"/>
        <v>66</v>
      </c>
      <c r="Q312" s="95">
        <f t="shared" si="346"/>
        <v>66</v>
      </c>
      <c r="R312" s="95">
        <f t="shared" si="347"/>
        <v>65</v>
      </c>
      <c r="S312" s="95">
        <f t="shared" si="348"/>
        <v>65</v>
      </c>
      <c r="T312" s="95">
        <f t="shared" si="349"/>
        <v>64</v>
      </c>
      <c r="U312" s="95">
        <f t="shared" si="350"/>
        <v>64</v>
      </c>
      <c r="V312" s="95">
        <f t="shared" si="351"/>
        <v>64</v>
      </c>
      <c r="W312" s="95">
        <f t="shared" si="352"/>
        <v>63</v>
      </c>
      <c r="X312" s="95">
        <f t="shared" si="353"/>
        <v>63</v>
      </c>
      <c r="Y312" s="95">
        <f t="shared" si="354"/>
        <v>63</v>
      </c>
      <c r="Z312" s="95">
        <f t="shared" si="355"/>
        <v>63</v>
      </c>
      <c r="AA312" s="95">
        <f t="shared" si="356"/>
        <v>62</v>
      </c>
      <c r="AB312" s="95">
        <f t="shared" si="357"/>
        <v>62</v>
      </c>
      <c r="AC312" s="95">
        <f t="shared" si="358"/>
        <v>63</v>
      </c>
      <c r="AD312" s="95">
        <f t="shared" si="359"/>
        <v>62</v>
      </c>
      <c r="AE312" s="95">
        <f t="shared" si="360"/>
        <v>62</v>
      </c>
      <c r="AF312" s="95">
        <f t="shared" si="361"/>
        <v>62</v>
      </c>
      <c r="AG312" s="95">
        <f t="shared" si="362"/>
        <v>62</v>
      </c>
      <c r="AH312" s="95">
        <f t="shared" si="363"/>
        <v>62</v>
      </c>
      <c r="AI312" s="95">
        <f t="shared" si="364"/>
        <v>62</v>
      </c>
      <c r="AJ312" s="95">
        <f t="shared" si="365"/>
        <v>65</v>
      </c>
      <c r="AL312" s="93">
        <v>2900</v>
      </c>
      <c r="AM312" s="95">
        <f t="shared" si="366"/>
        <v>124</v>
      </c>
      <c r="AN312" s="95">
        <f t="shared" si="367"/>
        <v>139</v>
      </c>
      <c r="AO312" s="95">
        <f t="shared" si="368"/>
        <v>155</v>
      </c>
      <c r="AP312" s="95">
        <f t="shared" si="369"/>
        <v>171</v>
      </c>
      <c r="AQ312" s="95">
        <f t="shared" si="370"/>
        <v>186</v>
      </c>
      <c r="AR312" s="95">
        <f t="shared" si="371"/>
        <v>201</v>
      </c>
      <c r="AS312" s="95">
        <f t="shared" si="372"/>
        <v>218</v>
      </c>
      <c r="AT312" s="95">
        <f t="shared" si="373"/>
        <v>233</v>
      </c>
      <c r="AU312" s="95">
        <f t="shared" si="374"/>
        <v>247</v>
      </c>
      <c r="AV312" s="95">
        <f t="shared" si="375"/>
        <v>264</v>
      </c>
      <c r="AW312" s="95">
        <f t="shared" si="376"/>
        <v>280</v>
      </c>
      <c r="AX312" s="95">
        <f t="shared" si="377"/>
        <v>296</v>
      </c>
      <c r="AY312" s="95">
        <f t="shared" si="378"/>
        <v>316</v>
      </c>
      <c r="AZ312" s="95">
        <f t="shared" si="379"/>
        <v>325</v>
      </c>
      <c r="BA312" s="95">
        <f t="shared" si="380"/>
        <v>345</v>
      </c>
      <c r="BB312" s="95">
        <f t="shared" si="381"/>
        <v>358</v>
      </c>
      <c r="BC312" s="95">
        <f t="shared" si="382"/>
        <v>377</v>
      </c>
      <c r="BD312" s="95">
        <f t="shared" si="383"/>
        <v>390</v>
      </c>
      <c r="BE312" s="95">
        <f t="shared" si="384"/>
        <v>408</v>
      </c>
      <c r="BF312" s="95">
        <f t="shared" si="385"/>
        <v>427</v>
      </c>
      <c r="BG312" s="95">
        <f t="shared" si="386"/>
        <v>438</v>
      </c>
      <c r="BH312" s="95">
        <f t="shared" si="387"/>
        <v>457</v>
      </c>
      <c r="BI312" s="95">
        <f t="shared" si="388"/>
        <v>475</v>
      </c>
      <c r="BJ312" s="95">
        <f t="shared" si="389"/>
        <v>493</v>
      </c>
      <c r="BK312" s="95">
        <f t="shared" si="390"/>
        <v>503</v>
      </c>
      <c r="BL312" s="95">
        <f t="shared" si="391"/>
        <v>521</v>
      </c>
      <c r="BM312" s="95">
        <f t="shared" si="392"/>
        <v>548</v>
      </c>
      <c r="BN312" s="95">
        <f t="shared" si="393"/>
        <v>557</v>
      </c>
      <c r="BO312" s="95">
        <f t="shared" si="394"/>
        <v>575</v>
      </c>
      <c r="BP312" s="95">
        <f t="shared" si="395"/>
        <v>593</v>
      </c>
      <c r="BQ312" s="95">
        <f t="shared" si="396"/>
        <v>611</v>
      </c>
      <c r="BR312" s="95">
        <f t="shared" si="397"/>
        <v>629</v>
      </c>
      <c r="BS312" s="95">
        <f t="shared" si="398"/>
        <v>647</v>
      </c>
      <c r="BT312" s="95">
        <f t="shared" si="399"/>
        <v>697</v>
      </c>
    </row>
    <row r="313" spans="2:72" ht="15">
      <c r="B313" s="93">
        <v>3000</v>
      </c>
      <c r="C313" s="95">
        <f t="shared" si="332"/>
        <v>113</v>
      </c>
      <c r="D313" s="95">
        <f t="shared" si="333"/>
        <v>101</v>
      </c>
      <c r="E313" s="95">
        <f t="shared" si="334"/>
        <v>93</v>
      </c>
      <c r="F313" s="95">
        <f t="shared" si="335"/>
        <v>87</v>
      </c>
      <c r="G313" s="95">
        <f t="shared" si="336"/>
        <v>84</v>
      </c>
      <c r="H313" s="95">
        <f t="shared" si="337"/>
        <v>81</v>
      </c>
      <c r="I313" s="95">
        <f t="shared" si="338"/>
        <v>77</v>
      </c>
      <c r="J313" s="95">
        <f t="shared" si="339"/>
        <v>76</v>
      </c>
      <c r="K313" s="95">
        <f t="shared" si="340"/>
        <v>75</v>
      </c>
      <c r="L313" s="95">
        <f t="shared" si="341"/>
        <v>73</v>
      </c>
      <c r="M313" s="95">
        <f t="shared" si="342"/>
        <v>71</v>
      </c>
      <c r="N313" s="95">
        <f t="shared" si="343"/>
        <v>70</v>
      </c>
      <c r="O313" s="95">
        <f t="shared" si="344"/>
        <v>70</v>
      </c>
      <c r="P313" s="95">
        <f t="shared" si="345"/>
        <v>69</v>
      </c>
      <c r="Q313" s="95">
        <f t="shared" si="346"/>
        <v>68</v>
      </c>
      <c r="R313" s="95">
        <f t="shared" si="347"/>
        <v>68</v>
      </c>
      <c r="S313" s="95">
        <f t="shared" si="348"/>
        <v>66</v>
      </c>
      <c r="T313" s="95">
        <f t="shared" si="349"/>
        <v>66</v>
      </c>
      <c r="U313" s="95">
        <f t="shared" si="350"/>
        <v>66</v>
      </c>
      <c r="V313" s="95">
        <f t="shared" si="351"/>
        <v>65</v>
      </c>
      <c r="W313" s="95">
        <f t="shared" si="352"/>
        <v>65</v>
      </c>
      <c r="X313" s="95">
        <f t="shared" si="353"/>
        <v>65</v>
      </c>
      <c r="Y313" s="95">
        <f t="shared" si="354"/>
        <v>64</v>
      </c>
      <c r="Z313" s="95">
        <f t="shared" si="355"/>
        <v>64</v>
      </c>
      <c r="AA313" s="95">
        <f t="shared" si="356"/>
        <v>64</v>
      </c>
      <c r="AB313" s="95">
        <f t="shared" si="357"/>
        <v>64</v>
      </c>
      <c r="AC313" s="95">
        <f t="shared" si="358"/>
        <v>64</v>
      </c>
      <c r="AD313" s="95">
        <f t="shared" si="359"/>
        <v>64</v>
      </c>
      <c r="AE313" s="95">
        <f t="shared" si="360"/>
        <v>64</v>
      </c>
      <c r="AF313" s="95">
        <f t="shared" si="361"/>
        <v>63</v>
      </c>
      <c r="AG313" s="95">
        <f t="shared" si="362"/>
        <v>63</v>
      </c>
      <c r="AH313" s="95">
        <f t="shared" si="363"/>
        <v>63</v>
      </c>
      <c r="AI313" s="95">
        <f t="shared" si="364"/>
        <v>63</v>
      </c>
      <c r="AJ313" s="95">
        <f t="shared" si="365"/>
        <v>64</v>
      </c>
      <c r="AL313" s="93">
        <v>3000</v>
      </c>
      <c r="AM313" s="95">
        <f t="shared" si="366"/>
        <v>136</v>
      </c>
      <c r="AN313" s="95">
        <f t="shared" si="367"/>
        <v>152</v>
      </c>
      <c r="AO313" s="95">
        <f t="shared" si="368"/>
        <v>167</v>
      </c>
      <c r="AP313" s="95">
        <f t="shared" si="369"/>
        <v>183</v>
      </c>
      <c r="AQ313" s="95">
        <f t="shared" si="370"/>
        <v>202</v>
      </c>
      <c r="AR313" s="95">
        <f t="shared" si="371"/>
        <v>219</v>
      </c>
      <c r="AS313" s="95">
        <f t="shared" si="372"/>
        <v>231</v>
      </c>
      <c r="AT313" s="95">
        <f t="shared" si="373"/>
        <v>251</v>
      </c>
      <c r="AU313" s="95">
        <f t="shared" si="374"/>
        <v>270</v>
      </c>
      <c r="AV313" s="95">
        <f t="shared" si="375"/>
        <v>285</v>
      </c>
      <c r="AW313" s="95">
        <f t="shared" si="376"/>
        <v>298</v>
      </c>
      <c r="AX313" s="95">
        <f t="shared" si="377"/>
        <v>315</v>
      </c>
      <c r="AY313" s="95">
        <f t="shared" si="378"/>
        <v>336</v>
      </c>
      <c r="AZ313" s="95">
        <f t="shared" si="379"/>
        <v>352</v>
      </c>
      <c r="BA313" s="95">
        <f t="shared" si="380"/>
        <v>367</v>
      </c>
      <c r="BB313" s="95">
        <f t="shared" si="381"/>
        <v>388</v>
      </c>
      <c r="BC313" s="95">
        <f t="shared" si="382"/>
        <v>396</v>
      </c>
      <c r="BD313" s="95">
        <f t="shared" si="383"/>
        <v>416</v>
      </c>
      <c r="BE313" s="95">
        <f t="shared" si="384"/>
        <v>436</v>
      </c>
      <c r="BF313" s="95">
        <f t="shared" si="385"/>
        <v>449</v>
      </c>
      <c r="BG313" s="95">
        <f t="shared" si="386"/>
        <v>468</v>
      </c>
      <c r="BH313" s="95">
        <f t="shared" si="387"/>
        <v>488</v>
      </c>
      <c r="BI313" s="95">
        <f t="shared" si="388"/>
        <v>499</v>
      </c>
      <c r="BJ313" s="95">
        <f t="shared" si="389"/>
        <v>518</v>
      </c>
      <c r="BK313" s="95">
        <f t="shared" si="390"/>
        <v>538</v>
      </c>
      <c r="BL313" s="95">
        <f t="shared" si="391"/>
        <v>557</v>
      </c>
      <c r="BM313" s="95">
        <f t="shared" si="392"/>
        <v>576</v>
      </c>
      <c r="BN313" s="95">
        <f t="shared" si="393"/>
        <v>595</v>
      </c>
      <c r="BO313" s="95">
        <f t="shared" si="394"/>
        <v>614</v>
      </c>
      <c r="BP313" s="95">
        <f t="shared" si="395"/>
        <v>624</v>
      </c>
      <c r="BQ313" s="95">
        <f t="shared" si="396"/>
        <v>643</v>
      </c>
      <c r="BR313" s="95">
        <f t="shared" si="397"/>
        <v>662</v>
      </c>
      <c r="BS313" s="95">
        <f t="shared" si="398"/>
        <v>680</v>
      </c>
      <c r="BT313" s="95">
        <f t="shared" si="399"/>
        <v>710</v>
      </c>
    </row>
    <row r="315" spans="2:72" ht="15.75">
      <c r="B315" s="91" t="s">
        <v>69</v>
      </c>
      <c r="C315" s="92"/>
      <c r="D315" s="92"/>
      <c r="E315" s="92"/>
      <c r="F315" s="92"/>
      <c r="G315" s="92"/>
      <c r="H315" s="92"/>
      <c r="I315" s="91"/>
      <c r="J315" s="91"/>
      <c r="K315" s="91"/>
      <c r="L315" s="91"/>
    </row>
    <row r="317" spans="2:72" ht="15">
      <c r="B317" t="s">
        <v>0</v>
      </c>
      <c r="C317" s="93">
        <v>1000</v>
      </c>
      <c r="D317" s="93">
        <v>1100</v>
      </c>
      <c r="E317" s="93">
        <v>1200</v>
      </c>
      <c r="F317" s="93">
        <v>1300</v>
      </c>
      <c r="G317" s="93">
        <v>1400</v>
      </c>
      <c r="H317" s="93">
        <v>1500</v>
      </c>
      <c r="I317" s="93">
        <v>1600</v>
      </c>
      <c r="J317" s="93">
        <v>1700</v>
      </c>
      <c r="K317" s="93">
        <v>1800</v>
      </c>
      <c r="L317" s="93">
        <v>1900</v>
      </c>
      <c r="M317" s="93">
        <v>2000</v>
      </c>
      <c r="N317" s="93">
        <v>2100</v>
      </c>
      <c r="O317" s="93">
        <v>2200</v>
      </c>
      <c r="P317" s="93">
        <v>2300</v>
      </c>
      <c r="Q317" s="93">
        <v>2400</v>
      </c>
      <c r="R317" s="93">
        <v>2500</v>
      </c>
      <c r="S317" s="93">
        <v>2600</v>
      </c>
      <c r="T317" s="93">
        <v>2700</v>
      </c>
      <c r="U317" s="93">
        <v>2800</v>
      </c>
      <c r="V317" s="93">
        <v>2900</v>
      </c>
      <c r="W317" s="93">
        <v>3000</v>
      </c>
      <c r="X317" s="93">
        <v>3100</v>
      </c>
      <c r="Y317" s="93">
        <v>3200</v>
      </c>
      <c r="Z317" s="93">
        <v>3300</v>
      </c>
      <c r="AA317" s="93">
        <v>3400</v>
      </c>
      <c r="AB317" s="93">
        <v>3500</v>
      </c>
      <c r="AC317" s="93">
        <v>3600</v>
      </c>
      <c r="AD317" s="93">
        <v>3700</v>
      </c>
      <c r="AE317" s="93">
        <v>3800</v>
      </c>
      <c r="AF317" s="93">
        <v>3900</v>
      </c>
      <c r="AG317" s="93">
        <v>4000</v>
      </c>
      <c r="AH317" s="93">
        <v>4100</v>
      </c>
      <c r="AI317" s="93">
        <v>4200</v>
      </c>
      <c r="AJ317" s="93">
        <v>4300</v>
      </c>
      <c r="AK317" s="93">
        <v>4400</v>
      </c>
      <c r="AL317" s="93">
        <v>4500</v>
      </c>
      <c r="AM317" s="93">
        <v>4600</v>
      </c>
      <c r="AN317" s="93">
        <v>4700</v>
      </c>
      <c r="AO317" s="93">
        <v>4800</v>
      </c>
      <c r="AP317" s="93">
        <v>4900</v>
      </c>
      <c r="AQ317" s="93">
        <v>5000</v>
      </c>
      <c r="AR317" s="93">
        <v>5100</v>
      </c>
      <c r="AS317" s="93">
        <v>5200</v>
      </c>
      <c r="AT317" s="93">
        <v>5300</v>
      </c>
      <c r="AU317" s="93">
        <v>5400</v>
      </c>
      <c r="AV317" s="93">
        <v>5500</v>
      </c>
      <c r="AW317" s="93">
        <v>5600</v>
      </c>
      <c r="AX317" s="93">
        <v>5700</v>
      </c>
      <c r="AY317" s="93">
        <v>5800</v>
      </c>
      <c r="AZ317" s="93">
        <v>5900</v>
      </c>
      <c r="BA317" s="93">
        <v>6000</v>
      </c>
    </row>
    <row r="318" spans="2:72" ht="15">
      <c r="B318" s="93">
        <v>1000</v>
      </c>
      <c r="C318">
        <v>156</v>
      </c>
      <c r="D318">
        <v>149</v>
      </c>
      <c r="E318">
        <v>145</v>
      </c>
      <c r="F318">
        <v>140</v>
      </c>
      <c r="G318">
        <v>137</v>
      </c>
      <c r="H318">
        <v>133</v>
      </c>
      <c r="I318">
        <v>131</v>
      </c>
      <c r="J318">
        <v>129</v>
      </c>
      <c r="K318">
        <v>126</v>
      </c>
      <c r="L318">
        <v>124</v>
      </c>
      <c r="M318">
        <v>122</v>
      </c>
      <c r="N318">
        <v>121</v>
      </c>
      <c r="O318">
        <v>120</v>
      </c>
      <c r="P318">
        <v>118</v>
      </c>
      <c r="Q318">
        <v>117</v>
      </c>
      <c r="R318">
        <v>116</v>
      </c>
      <c r="S318">
        <v>115</v>
      </c>
      <c r="T318">
        <v>114</v>
      </c>
      <c r="U318">
        <v>113</v>
      </c>
      <c r="V318">
        <v>112</v>
      </c>
      <c r="W318">
        <v>112</v>
      </c>
      <c r="X318">
        <v>111</v>
      </c>
      <c r="Y318">
        <v>110</v>
      </c>
      <c r="Z318">
        <v>110</v>
      </c>
      <c r="AA318">
        <v>109</v>
      </c>
      <c r="AB318" s="1">
        <v>109</v>
      </c>
      <c r="AC318" s="1">
        <v>110</v>
      </c>
      <c r="AD318">
        <v>110</v>
      </c>
      <c r="AE318">
        <v>109</v>
      </c>
      <c r="AF318">
        <v>109</v>
      </c>
      <c r="AG318">
        <v>108</v>
      </c>
      <c r="AH318">
        <v>108</v>
      </c>
      <c r="AI318">
        <v>107</v>
      </c>
      <c r="AJ318">
        <v>107</v>
      </c>
      <c r="AK318">
        <v>107</v>
      </c>
      <c r="AL318">
        <v>106</v>
      </c>
      <c r="AM318">
        <v>106</v>
      </c>
      <c r="AN318">
        <v>105</v>
      </c>
      <c r="AO318">
        <v>105</v>
      </c>
      <c r="AP318">
        <v>105</v>
      </c>
      <c r="AQ318">
        <v>104</v>
      </c>
      <c r="AR318">
        <v>104</v>
      </c>
      <c r="AS318">
        <v>104</v>
      </c>
      <c r="AT318">
        <v>104</v>
      </c>
      <c r="AU318">
        <v>103</v>
      </c>
      <c r="AV318">
        <v>103</v>
      </c>
      <c r="AW318">
        <v>103</v>
      </c>
      <c r="AX318">
        <v>103</v>
      </c>
      <c r="AY318">
        <v>136</v>
      </c>
      <c r="AZ318">
        <v>136</v>
      </c>
      <c r="BA318">
        <v>135</v>
      </c>
    </row>
    <row r="319" spans="2:72" ht="15">
      <c r="B319" s="93">
        <v>1100</v>
      </c>
      <c r="C319">
        <v>147</v>
      </c>
      <c r="D319">
        <v>141</v>
      </c>
      <c r="E319">
        <v>137</v>
      </c>
      <c r="F319">
        <v>133</v>
      </c>
      <c r="G319">
        <v>129</v>
      </c>
      <c r="H319">
        <v>126</v>
      </c>
      <c r="I319">
        <v>124</v>
      </c>
      <c r="J319">
        <v>122</v>
      </c>
      <c r="K319">
        <v>119</v>
      </c>
      <c r="L319">
        <v>117</v>
      </c>
      <c r="M319">
        <v>116</v>
      </c>
      <c r="N319">
        <v>115</v>
      </c>
      <c r="O319">
        <v>113</v>
      </c>
      <c r="P319">
        <v>112</v>
      </c>
      <c r="Q319">
        <v>111</v>
      </c>
      <c r="R319">
        <v>110</v>
      </c>
      <c r="S319">
        <v>109</v>
      </c>
      <c r="T319">
        <v>108</v>
      </c>
      <c r="U319">
        <v>107</v>
      </c>
      <c r="V319">
        <v>106</v>
      </c>
      <c r="W319">
        <v>106</v>
      </c>
      <c r="X319">
        <v>105</v>
      </c>
      <c r="Y319">
        <v>104</v>
      </c>
      <c r="Z319">
        <v>104</v>
      </c>
      <c r="AA319">
        <v>103</v>
      </c>
      <c r="AB319" s="1">
        <v>103</v>
      </c>
      <c r="AC319" s="1">
        <v>104</v>
      </c>
      <c r="AD319">
        <v>104</v>
      </c>
      <c r="AE319">
        <v>103</v>
      </c>
      <c r="AF319">
        <v>103</v>
      </c>
      <c r="AG319">
        <v>103</v>
      </c>
      <c r="AH319">
        <v>102</v>
      </c>
      <c r="AI319">
        <v>102</v>
      </c>
      <c r="AJ319">
        <v>101</v>
      </c>
      <c r="AK319">
        <v>101</v>
      </c>
      <c r="AL319">
        <v>101</v>
      </c>
      <c r="AM319">
        <v>100</v>
      </c>
      <c r="AN319">
        <v>100</v>
      </c>
      <c r="AO319">
        <v>100</v>
      </c>
      <c r="AP319">
        <v>99</v>
      </c>
      <c r="AQ319">
        <v>99</v>
      </c>
      <c r="AR319">
        <v>99</v>
      </c>
      <c r="AS319">
        <v>99</v>
      </c>
      <c r="AT319">
        <v>98</v>
      </c>
      <c r="AU319">
        <v>98</v>
      </c>
      <c r="AV319">
        <v>98</v>
      </c>
      <c r="AW319">
        <v>128</v>
      </c>
      <c r="AX319">
        <v>128</v>
      </c>
      <c r="AY319">
        <v>128</v>
      </c>
      <c r="AZ319">
        <v>127</v>
      </c>
      <c r="BA319">
        <v>127</v>
      </c>
    </row>
    <row r="320" spans="2:72" ht="15">
      <c r="B320" s="93">
        <v>1200</v>
      </c>
      <c r="C320">
        <v>140</v>
      </c>
      <c r="D320">
        <v>134</v>
      </c>
      <c r="E320">
        <v>130</v>
      </c>
      <c r="F320">
        <v>126</v>
      </c>
      <c r="G320">
        <v>123</v>
      </c>
      <c r="H320">
        <v>120</v>
      </c>
      <c r="I320">
        <v>118</v>
      </c>
      <c r="J320">
        <v>116</v>
      </c>
      <c r="K320">
        <v>114</v>
      </c>
      <c r="L320">
        <v>112</v>
      </c>
      <c r="M320">
        <v>110</v>
      </c>
      <c r="N320">
        <v>109</v>
      </c>
      <c r="O320">
        <v>108</v>
      </c>
      <c r="P320">
        <v>107</v>
      </c>
      <c r="Q320">
        <v>105</v>
      </c>
      <c r="R320">
        <v>105</v>
      </c>
      <c r="S320">
        <v>104</v>
      </c>
      <c r="T320">
        <v>103</v>
      </c>
      <c r="U320">
        <v>102</v>
      </c>
      <c r="V320">
        <v>101</v>
      </c>
      <c r="W320">
        <v>101</v>
      </c>
      <c r="X320">
        <v>100</v>
      </c>
      <c r="Y320">
        <v>99</v>
      </c>
      <c r="Z320">
        <v>99</v>
      </c>
      <c r="AA320">
        <v>99</v>
      </c>
      <c r="AB320" s="1">
        <v>98</v>
      </c>
      <c r="AC320" s="1">
        <v>100</v>
      </c>
      <c r="AD320">
        <v>99</v>
      </c>
      <c r="AE320">
        <v>99</v>
      </c>
      <c r="AF320">
        <v>98</v>
      </c>
      <c r="AG320">
        <v>98</v>
      </c>
      <c r="AH320">
        <v>97</v>
      </c>
      <c r="AI320">
        <v>97</v>
      </c>
      <c r="AJ320">
        <v>97</v>
      </c>
      <c r="AK320">
        <v>96</v>
      </c>
      <c r="AL320">
        <v>96</v>
      </c>
      <c r="AM320">
        <v>96</v>
      </c>
      <c r="AN320">
        <v>95</v>
      </c>
      <c r="AO320">
        <v>95</v>
      </c>
      <c r="AP320">
        <v>95</v>
      </c>
      <c r="AQ320">
        <v>95</v>
      </c>
      <c r="AR320">
        <v>94</v>
      </c>
      <c r="AS320">
        <v>94</v>
      </c>
      <c r="AT320">
        <v>94</v>
      </c>
      <c r="AU320">
        <v>94</v>
      </c>
      <c r="AV320">
        <v>124</v>
      </c>
      <c r="AW320">
        <v>124</v>
      </c>
      <c r="AX320">
        <v>124</v>
      </c>
      <c r="AY320">
        <v>124</v>
      </c>
      <c r="AZ320">
        <v>124</v>
      </c>
      <c r="BA320">
        <v>123</v>
      </c>
    </row>
    <row r="321" spans="2:53" ht="15">
      <c r="B321" s="93">
        <v>1300</v>
      </c>
      <c r="C321">
        <v>137</v>
      </c>
      <c r="D321">
        <v>131</v>
      </c>
      <c r="E321">
        <v>128</v>
      </c>
      <c r="F321">
        <v>124</v>
      </c>
      <c r="G321">
        <v>121</v>
      </c>
      <c r="H321">
        <v>118</v>
      </c>
      <c r="I321">
        <v>116</v>
      </c>
      <c r="J321">
        <v>114</v>
      </c>
      <c r="K321">
        <v>112</v>
      </c>
      <c r="L321">
        <v>110</v>
      </c>
      <c r="M321">
        <v>109</v>
      </c>
      <c r="N321">
        <v>108</v>
      </c>
      <c r="O321">
        <v>106</v>
      </c>
      <c r="P321">
        <v>105</v>
      </c>
      <c r="Q321">
        <v>104</v>
      </c>
      <c r="R321">
        <v>103</v>
      </c>
      <c r="S321">
        <v>102</v>
      </c>
      <c r="T321">
        <v>102</v>
      </c>
      <c r="U321">
        <v>101</v>
      </c>
      <c r="V321">
        <v>100</v>
      </c>
      <c r="W321">
        <v>100</v>
      </c>
      <c r="X321">
        <v>99</v>
      </c>
      <c r="Y321">
        <v>98</v>
      </c>
      <c r="Z321">
        <v>98</v>
      </c>
      <c r="AA321">
        <v>97</v>
      </c>
      <c r="AB321" s="1">
        <v>97</v>
      </c>
      <c r="AC321" s="1">
        <v>99</v>
      </c>
      <c r="AD321">
        <v>98</v>
      </c>
      <c r="AE321">
        <v>98</v>
      </c>
      <c r="AF321">
        <v>97</v>
      </c>
      <c r="AG321">
        <v>97</v>
      </c>
      <c r="AH321">
        <v>97</v>
      </c>
      <c r="AI321">
        <v>96</v>
      </c>
      <c r="AJ321">
        <v>96</v>
      </c>
      <c r="AK321">
        <v>96</v>
      </c>
      <c r="AL321">
        <v>95</v>
      </c>
      <c r="AM321">
        <v>95</v>
      </c>
      <c r="AN321">
        <v>94</v>
      </c>
      <c r="AO321">
        <v>94</v>
      </c>
      <c r="AP321">
        <v>94</v>
      </c>
      <c r="AQ321">
        <v>94</v>
      </c>
      <c r="AR321">
        <v>93</v>
      </c>
      <c r="AS321">
        <v>93</v>
      </c>
      <c r="AT321">
        <v>124</v>
      </c>
      <c r="AU321">
        <v>123</v>
      </c>
      <c r="AV321">
        <v>123</v>
      </c>
      <c r="AW321">
        <v>123</v>
      </c>
      <c r="AX321">
        <v>123</v>
      </c>
      <c r="AY321">
        <v>123</v>
      </c>
      <c r="AZ321">
        <v>122</v>
      </c>
      <c r="BA321">
        <v>122</v>
      </c>
    </row>
    <row r="322" spans="2:53" ht="15">
      <c r="B322" s="93">
        <v>1400</v>
      </c>
      <c r="C322">
        <v>131</v>
      </c>
      <c r="D322">
        <v>126</v>
      </c>
      <c r="E322">
        <v>123</v>
      </c>
      <c r="F322">
        <v>119</v>
      </c>
      <c r="G322">
        <v>116</v>
      </c>
      <c r="H322">
        <v>113</v>
      </c>
      <c r="I322">
        <v>111</v>
      </c>
      <c r="J322">
        <v>109</v>
      </c>
      <c r="K322">
        <v>107</v>
      </c>
      <c r="L322">
        <v>106</v>
      </c>
      <c r="M322">
        <v>104</v>
      </c>
      <c r="N322">
        <v>103</v>
      </c>
      <c r="O322">
        <v>102</v>
      </c>
      <c r="P322">
        <v>101</v>
      </c>
      <c r="Q322">
        <v>100</v>
      </c>
      <c r="R322">
        <v>99</v>
      </c>
      <c r="S322">
        <v>98</v>
      </c>
      <c r="T322">
        <v>98</v>
      </c>
      <c r="U322">
        <v>97</v>
      </c>
      <c r="V322">
        <v>96</v>
      </c>
      <c r="W322">
        <v>96</v>
      </c>
      <c r="X322">
        <v>95</v>
      </c>
      <c r="Y322">
        <v>94</v>
      </c>
      <c r="Z322">
        <v>94</v>
      </c>
      <c r="AA322">
        <v>94</v>
      </c>
      <c r="AB322" s="1">
        <v>93</v>
      </c>
      <c r="AC322" s="1">
        <v>95</v>
      </c>
      <c r="AD322">
        <v>95</v>
      </c>
      <c r="AE322">
        <v>94</v>
      </c>
      <c r="AF322">
        <v>94</v>
      </c>
      <c r="AG322">
        <v>93</v>
      </c>
      <c r="AH322">
        <v>93</v>
      </c>
      <c r="AI322">
        <v>93</v>
      </c>
      <c r="AJ322">
        <v>92</v>
      </c>
      <c r="AK322">
        <v>92</v>
      </c>
      <c r="AL322">
        <v>92</v>
      </c>
      <c r="AM322">
        <v>91</v>
      </c>
      <c r="AN322">
        <v>91</v>
      </c>
      <c r="AO322">
        <v>91</v>
      </c>
      <c r="AP322">
        <v>91</v>
      </c>
      <c r="AQ322">
        <v>90</v>
      </c>
      <c r="AR322">
        <v>90</v>
      </c>
      <c r="AS322">
        <v>118</v>
      </c>
      <c r="AT322">
        <v>118</v>
      </c>
      <c r="AU322">
        <v>118</v>
      </c>
      <c r="AV322">
        <v>118</v>
      </c>
      <c r="AW322">
        <v>117</v>
      </c>
      <c r="AX322">
        <v>117</v>
      </c>
      <c r="AY322">
        <v>117</v>
      </c>
      <c r="AZ322">
        <v>117</v>
      </c>
      <c r="BA322">
        <v>117</v>
      </c>
    </row>
    <row r="323" spans="2:53" ht="15">
      <c r="B323" s="93">
        <v>1500</v>
      </c>
      <c r="C323">
        <v>127</v>
      </c>
      <c r="D323">
        <v>122</v>
      </c>
      <c r="E323">
        <v>118</v>
      </c>
      <c r="F323">
        <v>115</v>
      </c>
      <c r="G323">
        <v>112</v>
      </c>
      <c r="H323">
        <v>109</v>
      </c>
      <c r="I323">
        <v>108</v>
      </c>
      <c r="J323">
        <v>106</v>
      </c>
      <c r="K323">
        <v>104</v>
      </c>
      <c r="L323">
        <v>102</v>
      </c>
      <c r="M323">
        <v>101</v>
      </c>
      <c r="N323">
        <v>100</v>
      </c>
      <c r="O323">
        <v>99</v>
      </c>
      <c r="P323">
        <v>98</v>
      </c>
      <c r="Q323">
        <v>97</v>
      </c>
      <c r="R323">
        <v>96</v>
      </c>
      <c r="S323">
        <v>95</v>
      </c>
      <c r="T323">
        <v>94</v>
      </c>
      <c r="U323">
        <v>94</v>
      </c>
      <c r="V323">
        <v>93</v>
      </c>
      <c r="W323">
        <v>92</v>
      </c>
      <c r="X323">
        <v>92</v>
      </c>
      <c r="Y323">
        <v>91</v>
      </c>
      <c r="Z323">
        <v>91</v>
      </c>
      <c r="AA323">
        <v>90</v>
      </c>
      <c r="AB323" s="1">
        <v>90</v>
      </c>
      <c r="AC323" s="1">
        <v>92</v>
      </c>
      <c r="AD323">
        <v>91</v>
      </c>
      <c r="AE323">
        <v>91</v>
      </c>
      <c r="AF323">
        <v>91</v>
      </c>
      <c r="AG323">
        <v>90</v>
      </c>
      <c r="AH323">
        <v>90</v>
      </c>
      <c r="AI323">
        <v>89</v>
      </c>
      <c r="AJ323">
        <v>89</v>
      </c>
      <c r="AK323">
        <v>89</v>
      </c>
      <c r="AL323">
        <v>89</v>
      </c>
      <c r="AM323">
        <v>88</v>
      </c>
      <c r="AN323">
        <v>88</v>
      </c>
      <c r="AO323">
        <v>88</v>
      </c>
      <c r="AP323">
        <v>88</v>
      </c>
      <c r="AQ323">
        <v>114</v>
      </c>
      <c r="AR323">
        <v>114</v>
      </c>
      <c r="AS323">
        <v>114</v>
      </c>
      <c r="AT323">
        <v>113</v>
      </c>
      <c r="AU323">
        <v>113</v>
      </c>
      <c r="AV323">
        <v>113</v>
      </c>
      <c r="AW323">
        <v>112</v>
      </c>
      <c r="AX323">
        <v>112</v>
      </c>
      <c r="AY323">
        <v>112</v>
      </c>
      <c r="AZ323">
        <v>112</v>
      </c>
      <c r="BA323">
        <v>112</v>
      </c>
    </row>
    <row r="324" spans="2:53" ht="15">
      <c r="B324" s="93">
        <v>1600</v>
      </c>
      <c r="C324">
        <v>130</v>
      </c>
      <c r="D324">
        <v>125</v>
      </c>
      <c r="E324">
        <v>121</v>
      </c>
      <c r="F324">
        <v>117</v>
      </c>
      <c r="G324">
        <v>114</v>
      </c>
      <c r="H324">
        <v>112</v>
      </c>
      <c r="I324">
        <v>110</v>
      </c>
      <c r="J324">
        <v>108</v>
      </c>
      <c r="K324">
        <v>106</v>
      </c>
      <c r="L324">
        <v>104</v>
      </c>
      <c r="M324">
        <v>103</v>
      </c>
      <c r="N324">
        <v>102</v>
      </c>
      <c r="O324">
        <v>101</v>
      </c>
      <c r="P324">
        <v>99</v>
      </c>
      <c r="Q324">
        <v>98</v>
      </c>
      <c r="R324">
        <v>98</v>
      </c>
      <c r="S324">
        <v>97</v>
      </c>
      <c r="T324">
        <v>96</v>
      </c>
      <c r="U324">
        <v>95</v>
      </c>
      <c r="V324">
        <v>95</v>
      </c>
      <c r="W324">
        <v>94</v>
      </c>
      <c r="X324">
        <v>94</v>
      </c>
      <c r="Y324">
        <v>93</v>
      </c>
      <c r="Z324">
        <v>92</v>
      </c>
      <c r="AA324">
        <v>92</v>
      </c>
      <c r="AB324" s="1">
        <v>92</v>
      </c>
      <c r="AC324" s="1">
        <v>93</v>
      </c>
      <c r="AD324">
        <v>93</v>
      </c>
      <c r="AE324">
        <v>92</v>
      </c>
      <c r="AF324">
        <v>92</v>
      </c>
      <c r="AG324">
        <v>92</v>
      </c>
      <c r="AH324">
        <v>91</v>
      </c>
      <c r="AI324">
        <v>91</v>
      </c>
      <c r="AJ324">
        <v>91</v>
      </c>
      <c r="AK324">
        <v>90</v>
      </c>
      <c r="AL324">
        <v>90</v>
      </c>
      <c r="AM324">
        <v>90</v>
      </c>
      <c r="AN324">
        <v>89</v>
      </c>
      <c r="AO324">
        <v>89</v>
      </c>
      <c r="AP324">
        <v>110</v>
      </c>
      <c r="AQ324">
        <v>110</v>
      </c>
      <c r="AR324">
        <v>109</v>
      </c>
      <c r="AS324">
        <v>109</v>
      </c>
      <c r="AT324">
        <v>109</v>
      </c>
      <c r="AU324">
        <v>109</v>
      </c>
      <c r="AV324">
        <v>108</v>
      </c>
      <c r="AW324">
        <v>108</v>
      </c>
      <c r="AX324">
        <v>108</v>
      </c>
      <c r="AY324">
        <v>108</v>
      </c>
      <c r="AZ324">
        <v>108</v>
      </c>
      <c r="BA324">
        <v>107</v>
      </c>
    </row>
    <row r="325" spans="2:53" ht="15">
      <c r="B325" s="93">
        <v>1700</v>
      </c>
      <c r="C325">
        <v>128</v>
      </c>
      <c r="D325">
        <v>123</v>
      </c>
      <c r="E325">
        <v>119</v>
      </c>
      <c r="F325">
        <v>116</v>
      </c>
      <c r="G325">
        <v>113</v>
      </c>
      <c r="H325">
        <v>110</v>
      </c>
      <c r="I325">
        <v>109</v>
      </c>
      <c r="J325">
        <v>107</v>
      </c>
      <c r="K325">
        <v>105</v>
      </c>
      <c r="L325">
        <v>103</v>
      </c>
      <c r="M325">
        <v>102</v>
      </c>
      <c r="N325">
        <v>101</v>
      </c>
      <c r="O325">
        <v>100</v>
      </c>
      <c r="P325">
        <v>99</v>
      </c>
      <c r="Q325">
        <v>98</v>
      </c>
      <c r="R325">
        <v>97</v>
      </c>
      <c r="S325">
        <v>96</v>
      </c>
      <c r="T325">
        <v>95</v>
      </c>
      <c r="U325">
        <v>95</v>
      </c>
      <c r="V325">
        <v>94</v>
      </c>
      <c r="W325">
        <v>94</v>
      </c>
      <c r="X325">
        <v>93</v>
      </c>
      <c r="Y325">
        <v>92</v>
      </c>
      <c r="Z325">
        <v>92</v>
      </c>
      <c r="AA325">
        <v>92</v>
      </c>
      <c r="AB325" s="1">
        <v>91</v>
      </c>
      <c r="AC325" s="1">
        <v>93</v>
      </c>
      <c r="AD325">
        <v>93</v>
      </c>
      <c r="AE325">
        <v>92</v>
      </c>
      <c r="AF325">
        <v>92</v>
      </c>
      <c r="AG325">
        <v>91</v>
      </c>
      <c r="AH325">
        <v>91</v>
      </c>
      <c r="AI325">
        <v>91</v>
      </c>
      <c r="AJ325">
        <v>90</v>
      </c>
      <c r="AK325">
        <v>90</v>
      </c>
      <c r="AL325">
        <v>90</v>
      </c>
      <c r="AM325">
        <v>89</v>
      </c>
      <c r="AN325">
        <v>89</v>
      </c>
      <c r="AO325">
        <v>109</v>
      </c>
      <c r="AP325">
        <v>108</v>
      </c>
      <c r="AQ325">
        <v>108</v>
      </c>
      <c r="AR325">
        <v>108</v>
      </c>
      <c r="AS325">
        <v>108</v>
      </c>
      <c r="AT325">
        <v>107</v>
      </c>
      <c r="AU325">
        <v>107</v>
      </c>
      <c r="AV325">
        <v>107</v>
      </c>
      <c r="AW325">
        <v>107</v>
      </c>
      <c r="AX325">
        <v>107</v>
      </c>
      <c r="AY325">
        <v>106</v>
      </c>
      <c r="AZ325">
        <v>106</v>
      </c>
      <c r="BA325">
        <v>106</v>
      </c>
    </row>
    <row r="326" spans="2:53" ht="15">
      <c r="B326" s="93">
        <v>1800</v>
      </c>
      <c r="C326">
        <v>124</v>
      </c>
      <c r="D326">
        <v>119</v>
      </c>
      <c r="E326">
        <v>116</v>
      </c>
      <c r="F326">
        <v>113</v>
      </c>
      <c r="G326">
        <v>110</v>
      </c>
      <c r="H326">
        <v>107</v>
      </c>
      <c r="I326">
        <v>106</v>
      </c>
      <c r="J326">
        <v>104</v>
      </c>
      <c r="K326">
        <v>102</v>
      </c>
      <c r="L326">
        <v>100</v>
      </c>
      <c r="M326">
        <v>99</v>
      </c>
      <c r="N326">
        <v>98</v>
      </c>
      <c r="O326">
        <v>97</v>
      </c>
      <c r="P326">
        <v>96</v>
      </c>
      <c r="Q326">
        <v>95</v>
      </c>
      <c r="R326">
        <v>94</v>
      </c>
      <c r="S326">
        <v>93</v>
      </c>
      <c r="T326">
        <v>93</v>
      </c>
      <c r="U326">
        <v>92</v>
      </c>
      <c r="V326">
        <v>91</v>
      </c>
      <c r="W326">
        <v>91</v>
      </c>
      <c r="X326">
        <v>90</v>
      </c>
      <c r="Y326">
        <v>90</v>
      </c>
      <c r="Z326">
        <v>89</v>
      </c>
      <c r="AA326">
        <v>89</v>
      </c>
      <c r="AB326" s="1">
        <v>89</v>
      </c>
      <c r="AC326" s="1">
        <v>91</v>
      </c>
      <c r="AD326">
        <v>90</v>
      </c>
      <c r="AE326">
        <v>90</v>
      </c>
      <c r="AF326">
        <v>89</v>
      </c>
      <c r="AG326">
        <v>89</v>
      </c>
      <c r="AH326">
        <v>89</v>
      </c>
      <c r="AI326">
        <v>88</v>
      </c>
      <c r="AJ326">
        <v>88</v>
      </c>
      <c r="AK326">
        <v>88</v>
      </c>
      <c r="AL326">
        <v>87</v>
      </c>
      <c r="AM326">
        <v>87</v>
      </c>
      <c r="AN326">
        <v>105</v>
      </c>
      <c r="AO326">
        <v>105</v>
      </c>
      <c r="AP326">
        <v>105</v>
      </c>
      <c r="AQ326">
        <v>105</v>
      </c>
      <c r="AR326">
        <v>104</v>
      </c>
      <c r="AS326">
        <v>104</v>
      </c>
      <c r="AT326">
        <v>104</v>
      </c>
      <c r="AU326">
        <v>104</v>
      </c>
      <c r="AV326">
        <v>104</v>
      </c>
      <c r="AW326">
        <v>103</v>
      </c>
      <c r="AX326">
        <v>103</v>
      </c>
      <c r="AY326">
        <v>103</v>
      </c>
      <c r="AZ326">
        <v>103</v>
      </c>
      <c r="BA326">
        <v>103</v>
      </c>
    </row>
    <row r="327" spans="2:53" ht="15">
      <c r="B327" s="93">
        <v>1900</v>
      </c>
      <c r="C327">
        <v>121</v>
      </c>
      <c r="D327">
        <v>116</v>
      </c>
      <c r="E327">
        <v>113</v>
      </c>
      <c r="F327">
        <v>110</v>
      </c>
      <c r="G327">
        <v>107</v>
      </c>
      <c r="H327">
        <v>105</v>
      </c>
      <c r="I327">
        <v>103</v>
      </c>
      <c r="J327">
        <v>101</v>
      </c>
      <c r="K327">
        <v>99</v>
      </c>
      <c r="L327">
        <v>98</v>
      </c>
      <c r="M327">
        <v>96</v>
      </c>
      <c r="N327">
        <v>96</v>
      </c>
      <c r="O327">
        <v>94</v>
      </c>
      <c r="P327">
        <v>93</v>
      </c>
      <c r="Q327">
        <v>92</v>
      </c>
      <c r="R327">
        <v>92</v>
      </c>
      <c r="S327">
        <v>91</v>
      </c>
      <c r="T327">
        <v>90</v>
      </c>
      <c r="U327">
        <v>90</v>
      </c>
      <c r="V327">
        <v>89</v>
      </c>
      <c r="W327">
        <v>89</v>
      </c>
      <c r="X327">
        <v>88</v>
      </c>
      <c r="Y327">
        <v>87</v>
      </c>
      <c r="Z327">
        <v>87</v>
      </c>
      <c r="AA327">
        <v>87</v>
      </c>
      <c r="AB327" s="1">
        <v>86</v>
      </c>
      <c r="AC327" s="1">
        <v>88</v>
      </c>
      <c r="AD327">
        <v>88</v>
      </c>
      <c r="AE327">
        <v>87</v>
      </c>
      <c r="AF327">
        <v>87</v>
      </c>
      <c r="AG327">
        <v>87</v>
      </c>
      <c r="AH327">
        <v>86</v>
      </c>
      <c r="AI327">
        <v>86</v>
      </c>
      <c r="AJ327">
        <v>86</v>
      </c>
      <c r="AK327">
        <v>85</v>
      </c>
      <c r="AL327">
        <v>85</v>
      </c>
      <c r="AM327">
        <v>102</v>
      </c>
      <c r="AN327">
        <v>102</v>
      </c>
      <c r="AO327">
        <v>102</v>
      </c>
      <c r="AP327">
        <v>102</v>
      </c>
      <c r="AQ327">
        <v>101</v>
      </c>
      <c r="AR327">
        <v>101</v>
      </c>
      <c r="AS327">
        <v>101</v>
      </c>
      <c r="AT327">
        <v>101</v>
      </c>
      <c r="AU327">
        <v>101</v>
      </c>
      <c r="AV327">
        <v>100</v>
      </c>
      <c r="AW327">
        <v>100</v>
      </c>
      <c r="AX327">
        <v>100</v>
      </c>
      <c r="AY327">
        <v>100</v>
      </c>
      <c r="AZ327">
        <v>100</v>
      </c>
      <c r="BA327">
        <v>100</v>
      </c>
    </row>
    <row r="328" spans="2:53" ht="15">
      <c r="B328" s="93">
        <v>2000</v>
      </c>
      <c r="C328">
        <v>118</v>
      </c>
      <c r="D328">
        <v>113</v>
      </c>
      <c r="E328">
        <v>110</v>
      </c>
      <c r="F328">
        <v>107</v>
      </c>
      <c r="G328">
        <v>104</v>
      </c>
      <c r="H328">
        <v>102</v>
      </c>
      <c r="I328">
        <v>100</v>
      </c>
      <c r="J328">
        <v>99</v>
      </c>
      <c r="K328">
        <v>97</v>
      </c>
      <c r="L328">
        <v>95</v>
      </c>
      <c r="M328">
        <v>94</v>
      </c>
      <c r="N328">
        <v>93</v>
      </c>
      <c r="O328">
        <v>92</v>
      </c>
      <c r="P328">
        <v>91</v>
      </c>
      <c r="Q328">
        <v>90</v>
      </c>
      <c r="R328">
        <v>90</v>
      </c>
      <c r="S328">
        <v>89</v>
      </c>
      <c r="T328">
        <v>88</v>
      </c>
      <c r="U328">
        <v>87</v>
      </c>
      <c r="V328">
        <v>87</v>
      </c>
      <c r="W328">
        <v>86</v>
      </c>
      <c r="X328">
        <v>86</v>
      </c>
      <c r="Y328">
        <v>85</v>
      </c>
      <c r="Z328">
        <v>85</v>
      </c>
      <c r="AA328">
        <v>85</v>
      </c>
      <c r="AB328" s="1">
        <v>84</v>
      </c>
      <c r="AC328" s="1">
        <v>86</v>
      </c>
      <c r="AD328">
        <v>86</v>
      </c>
      <c r="AE328">
        <v>85</v>
      </c>
      <c r="AF328">
        <v>85</v>
      </c>
      <c r="AG328">
        <v>85</v>
      </c>
      <c r="AH328">
        <v>84</v>
      </c>
      <c r="AI328">
        <v>84</v>
      </c>
      <c r="AJ328">
        <v>84</v>
      </c>
      <c r="AK328">
        <v>83</v>
      </c>
      <c r="AL328">
        <v>83</v>
      </c>
      <c r="AM328">
        <v>102</v>
      </c>
      <c r="AN328">
        <v>101</v>
      </c>
      <c r="AO328">
        <v>101</v>
      </c>
      <c r="AP328">
        <v>101</v>
      </c>
      <c r="AQ328">
        <v>101</v>
      </c>
      <c r="AR328">
        <v>100</v>
      </c>
      <c r="AS328">
        <v>100</v>
      </c>
      <c r="AT328">
        <v>100</v>
      </c>
      <c r="AU328">
        <v>100</v>
      </c>
      <c r="AV328">
        <v>100</v>
      </c>
      <c r="AW328">
        <v>99</v>
      </c>
      <c r="AX328">
        <v>99</v>
      </c>
      <c r="AY328">
        <v>99</v>
      </c>
      <c r="AZ328">
        <v>99</v>
      </c>
      <c r="BA328">
        <v>99</v>
      </c>
    </row>
    <row r="329" spans="2:53" ht="15">
      <c r="B329" s="93">
        <v>2100</v>
      </c>
      <c r="C329">
        <v>117</v>
      </c>
      <c r="D329">
        <v>113</v>
      </c>
      <c r="E329">
        <v>109</v>
      </c>
      <c r="F329">
        <v>106</v>
      </c>
      <c r="G329">
        <v>104</v>
      </c>
      <c r="H329">
        <v>101</v>
      </c>
      <c r="I329">
        <v>100</v>
      </c>
      <c r="J329">
        <v>98</v>
      </c>
      <c r="K329">
        <v>97</v>
      </c>
      <c r="L329">
        <v>95</v>
      </c>
      <c r="M329">
        <v>94</v>
      </c>
      <c r="N329">
        <v>93</v>
      </c>
      <c r="O329">
        <v>92</v>
      </c>
      <c r="P329">
        <v>91</v>
      </c>
      <c r="Q329">
        <v>90</v>
      </c>
      <c r="R329">
        <v>89</v>
      </c>
      <c r="S329">
        <v>89</v>
      </c>
      <c r="T329">
        <v>88</v>
      </c>
      <c r="U329">
        <v>87</v>
      </c>
      <c r="V329">
        <v>87</v>
      </c>
      <c r="W329">
        <v>86</v>
      </c>
      <c r="X329">
        <v>86</v>
      </c>
      <c r="Y329">
        <v>85</v>
      </c>
      <c r="Z329">
        <v>85</v>
      </c>
      <c r="AA329">
        <v>85</v>
      </c>
      <c r="AB329" s="1">
        <v>84</v>
      </c>
      <c r="AC329" s="1">
        <v>86</v>
      </c>
      <c r="AD329">
        <v>86</v>
      </c>
      <c r="AE329">
        <v>85</v>
      </c>
      <c r="AF329">
        <v>85</v>
      </c>
      <c r="AG329">
        <v>85</v>
      </c>
      <c r="AH329">
        <v>84</v>
      </c>
      <c r="AI329">
        <v>84</v>
      </c>
      <c r="AJ329">
        <v>84</v>
      </c>
      <c r="AK329">
        <v>84</v>
      </c>
      <c r="AL329">
        <v>99</v>
      </c>
      <c r="AM329">
        <v>99</v>
      </c>
      <c r="AN329">
        <v>99</v>
      </c>
      <c r="AO329">
        <v>98</v>
      </c>
      <c r="AP329">
        <v>98</v>
      </c>
      <c r="AQ329">
        <v>98</v>
      </c>
      <c r="AR329">
        <v>98</v>
      </c>
      <c r="AS329">
        <v>98</v>
      </c>
      <c r="AT329">
        <v>97</v>
      </c>
      <c r="AU329">
        <v>97</v>
      </c>
      <c r="AV329">
        <v>97</v>
      </c>
      <c r="AW329">
        <v>97</v>
      </c>
      <c r="AX329">
        <v>97</v>
      </c>
      <c r="AY329">
        <v>96</v>
      </c>
      <c r="AZ329">
        <v>96</v>
      </c>
      <c r="BA329">
        <v>96</v>
      </c>
    </row>
    <row r="330" spans="2:53" ht="15">
      <c r="B330" s="93">
        <v>2200</v>
      </c>
      <c r="C330">
        <v>114</v>
      </c>
      <c r="D330">
        <v>110</v>
      </c>
      <c r="E330">
        <v>107</v>
      </c>
      <c r="F330">
        <v>104</v>
      </c>
      <c r="G330">
        <v>102</v>
      </c>
      <c r="H330">
        <v>99</v>
      </c>
      <c r="I330">
        <v>98</v>
      </c>
      <c r="J330">
        <v>96</v>
      </c>
      <c r="K330">
        <v>94</v>
      </c>
      <c r="L330">
        <v>93</v>
      </c>
      <c r="M330">
        <v>92</v>
      </c>
      <c r="N330">
        <v>91</v>
      </c>
      <c r="O330">
        <v>90</v>
      </c>
      <c r="P330">
        <v>89</v>
      </c>
      <c r="Q330">
        <v>88</v>
      </c>
      <c r="R330">
        <v>88</v>
      </c>
      <c r="S330">
        <v>87</v>
      </c>
      <c r="T330">
        <v>86</v>
      </c>
      <c r="U330">
        <v>85</v>
      </c>
      <c r="V330">
        <v>85</v>
      </c>
      <c r="W330">
        <v>85</v>
      </c>
      <c r="X330">
        <v>84</v>
      </c>
      <c r="Y330">
        <v>84</v>
      </c>
      <c r="Z330">
        <v>83</v>
      </c>
      <c r="AA330">
        <v>83</v>
      </c>
      <c r="AB330" s="1">
        <v>82</v>
      </c>
      <c r="AC330" s="1">
        <v>85</v>
      </c>
      <c r="AD330">
        <v>84</v>
      </c>
      <c r="AE330">
        <v>84</v>
      </c>
      <c r="AF330">
        <v>83</v>
      </c>
      <c r="AG330">
        <v>83</v>
      </c>
      <c r="AH330">
        <v>83</v>
      </c>
      <c r="AI330">
        <v>82</v>
      </c>
      <c r="AJ330">
        <v>82</v>
      </c>
      <c r="AK330">
        <v>97</v>
      </c>
      <c r="AL330">
        <v>97</v>
      </c>
      <c r="AM330">
        <v>96</v>
      </c>
      <c r="AN330">
        <v>96</v>
      </c>
      <c r="AO330">
        <v>96</v>
      </c>
      <c r="AP330">
        <v>96</v>
      </c>
      <c r="AQ330">
        <v>96</v>
      </c>
      <c r="AR330">
        <v>95</v>
      </c>
      <c r="AS330">
        <v>95</v>
      </c>
      <c r="AT330">
        <v>95</v>
      </c>
      <c r="AU330">
        <v>95</v>
      </c>
      <c r="AV330">
        <v>95</v>
      </c>
      <c r="AW330">
        <v>94</v>
      </c>
      <c r="AX330">
        <v>94</v>
      </c>
      <c r="AY330">
        <v>94</v>
      </c>
      <c r="AZ330">
        <v>94</v>
      </c>
      <c r="BA330">
        <v>94</v>
      </c>
    </row>
    <row r="331" spans="2:53" ht="15">
      <c r="B331" s="93">
        <v>2300</v>
      </c>
      <c r="C331">
        <v>112</v>
      </c>
      <c r="D331">
        <v>108</v>
      </c>
      <c r="E331">
        <v>105</v>
      </c>
      <c r="F331">
        <v>102</v>
      </c>
      <c r="G331">
        <v>100</v>
      </c>
      <c r="H331">
        <v>97</v>
      </c>
      <c r="I331">
        <v>96</v>
      </c>
      <c r="J331">
        <v>94</v>
      </c>
      <c r="K331">
        <v>93</v>
      </c>
      <c r="L331">
        <v>91</v>
      </c>
      <c r="M331">
        <v>90</v>
      </c>
      <c r="N331">
        <v>89</v>
      </c>
      <c r="O331">
        <v>88</v>
      </c>
      <c r="P331">
        <v>87</v>
      </c>
      <c r="Q331">
        <v>86</v>
      </c>
      <c r="R331">
        <v>86</v>
      </c>
      <c r="S331">
        <v>85</v>
      </c>
      <c r="T331">
        <v>84</v>
      </c>
      <c r="U331">
        <v>84</v>
      </c>
      <c r="V331">
        <v>83</v>
      </c>
      <c r="W331">
        <v>83</v>
      </c>
      <c r="X331">
        <v>82</v>
      </c>
      <c r="Y331">
        <v>82</v>
      </c>
      <c r="Z331">
        <v>81</v>
      </c>
      <c r="AA331">
        <v>81</v>
      </c>
      <c r="AB331" s="1">
        <v>81</v>
      </c>
      <c r="AC331" s="1">
        <v>83</v>
      </c>
      <c r="AD331">
        <v>83</v>
      </c>
      <c r="AE331">
        <v>82</v>
      </c>
      <c r="AF331">
        <v>82</v>
      </c>
      <c r="AG331">
        <v>81</v>
      </c>
      <c r="AH331">
        <v>81</v>
      </c>
      <c r="AI331">
        <v>81</v>
      </c>
      <c r="AJ331">
        <v>97</v>
      </c>
      <c r="AK331">
        <v>97</v>
      </c>
      <c r="AL331">
        <v>96</v>
      </c>
      <c r="AM331">
        <v>96</v>
      </c>
      <c r="AN331">
        <v>96</v>
      </c>
      <c r="AO331">
        <v>96</v>
      </c>
      <c r="AP331">
        <v>95</v>
      </c>
      <c r="AQ331">
        <v>95</v>
      </c>
      <c r="AR331">
        <v>95</v>
      </c>
      <c r="AS331">
        <v>95</v>
      </c>
      <c r="AT331">
        <v>94</v>
      </c>
      <c r="AU331">
        <v>94</v>
      </c>
      <c r="AV331">
        <v>94</v>
      </c>
      <c r="AW331">
        <v>94</v>
      </c>
      <c r="AX331">
        <v>94</v>
      </c>
      <c r="AY331">
        <v>94</v>
      </c>
      <c r="AZ331">
        <v>93</v>
      </c>
      <c r="BA331">
        <v>93</v>
      </c>
    </row>
    <row r="332" spans="2:53" ht="15">
      <c r="B332" s="93">
        <v>2400</v>
      </c>
      <c r="C332">
        <v>112</v>
      </c>
      <c r="D332">
        <v>107</v>
      </c>
      <c r="E332">
        <v>104</v>
      </c>
      <c r="F332">
        <v>102</v>
      </c>
      <c r="G332">
        <v>99</v>
      </c>
      <c r="H332">
        <v>97</v>
      </c>
      <c r="I332">
        <v>96</v>
      </c>
      <c r="J332">
        <v>94</v>
      </c>
      <c r="K332">
        <v>92</v>
      </c>
      <c r="L332">
        <v>91</v>
      </c>
      <c r="M332">
        <v>90</v>
      </c>
      <c r="N332">
        <v>89</v>
      </c>
      <c r="O332">
        <v>88</v>
      </c>
      <c r="P332">
        <v>87</v>
      </c>
      <c r="Q332">
        <v>86</v>
      </c>
      <c r="R332">
        <v>86</v>
      </c>
      <c r="S332">
        <v>85</v>
      </c>
      <c r="T332">
        <v>84</v>
      </c>
      <c r="U332">
        <v>84</v>
      </c>
      <c r="V332">
        <v>83</v>
      </c>
      <c r="W332">
        <v>83</v>
      </c>
      <c r="X332">
        <v>82</v>
      </c>
      <c r="Y332">
        <v>82</v>
      </c>
      <c r="Z332">
        <v>82</v>
      </c>
      <c r="AA332">
        <v>81</v>
      </c>
      <c r="AB332" s="1">
        <v>81</v>
      </c>
      <c r="AC332" s="1">
        <v>83</v>
      </c>
      <c r="AD332">
        <v>83</v>
      </c>
      <c r="AE332">
        <v>82</v>
      </c>
      <c r="AF332">
        <v>82</v>
      </c>
      <c r="AG332">
        <v>82</v>
      </c>
      <c r="AH332">
        <v>81</v>
      </c>
      <c r="AI332">
        <v>81</v>
      </c>
      <c r="AJ332">
        <v>95</v>
      </c>
      <c r="AK332">
        <v>94</v>
      </c>
      <c r="AL332">
        <v>94</v>
      </c>
      <c r="AM332">
        <v>94</v>
      </c>
      <c r="AN332">
        <v>94</v>
      </c>
      <c r="AO332">
        <v>93</v>
      </c>
      <c r="AP332">
        <v>93</v>
      </c>
      <c r="AQ332">
        <v>93</v>
      </c>
      <c r="AR332">
        <v>93</v>
      </c>
      <c r="AS332">
        <v>93</v>
      </c>
      <c r="AT332">
        <v>92</v>
      </c>
      <c r="AU332">
        <v>92</v>
      </c>
      <c r="AV332">
        <v>92</v>
      </c>
      <c r="AW332">
        <v>92</v>
      </c>
      <c r="AX332">
        <v>92</v>
      </c>
      <c r="AY332">
        <v>92</v>
      </c>
      <c r="AZ332">
        <v>91</v>
      </c>
      <c r="BA332">
        <v>91</v>
      </c>
    </row>
    <row r="333" spans="2:53" ht="15">
      <c r="B333" s="93">
        <v>2500</v>
      </c>
      <c r="C333">
        <v>110</v>
      </c>
      <c r="D333">
        <v>106</v>
      </c>
      <c r="E333">
        <v>103</v>
      </c>
      <c r="F333">
        <v>100</v>
      </c>
      <c r="G333">
        <v>97</v>
      </c>
      <c r="H333">
        <v>95</v>
      </c>
      <c r="I333">
        <v>94</v>
      </c>
      <c r="J333">
        <v>92</v>
      </c>
      <c r="K333">
        <v>91</v>
      </c>
      <c r="L333">
        <v>89</v>
      </c>
      <c r="M333">
        <v>88</v>
      </c>
      <c r="N333">
        <v>87</v>
      </c>
      <c r="O333">
        <v>87</v>
      </c>
      <c r="P333">
        <v>86</v>
      </c>
      <c r="Q333">
        <v>85</v>
      </c>
      <c r="R333">
        <v>84</v>
      </c>
      <c r="S333">
        <v>84</v>
      </c>
      <c r="T333">
        <v>83</v>
      </c>
      <c r="U333">
        <v>82</v>
      </c>
      <c r="V333">
        <v>82</v>
      </c>
      <c r="W333">
        <v>81</v>
      </c>
      <c r="X333">
        <v>81</v>
      </c>
      <c r="Y333">
        <v>80</v>
      </c>
      <c r="Z333">
        <v>80</v>
      </c>
      <c r="AA333">
        <v>80</v>
      </c>
      <c r="AB333" s="1">
        <v>79</v>
      </c>
      <c r="AC333" s="1">
        <v>82</v>
      </c>
      <c r="AD333">
        <v>81</v>
      </c>
      <c r="AE333">
        <v>81</v>
      </c>
      <c r="AF333">
        <v>81</v>
      </c>
      <c r="AG333">
        <v>80</v>
      </c>
      <c r="AH333">
        <v>80</v>
      </c>
      <c r="AI333">
        <v>93</v>
      </c>
      <c r="AJ333">
        <v>93</v>
      </c>
      <c r="AK333">
        <v>93</v>
      </c>
      <c r="AL333">
        <v>92</v>
      </c>
      <c r="AM333">
        <v>92</v>
      </c>
      <c r="AN333">
        <v>92</v>
      </c>
      <c r="AO333">
        <v>92</v>
      </c>
      <c r="AP333">
        <v>91</v>
      </c>
      <c r="AQ333">
        <v>91</v>
      </c>
      <c r="AR333">
        <v>91</v>
      </c>
      <c r="AS333">
        <v>91</v>
      </c>
      <c r="AT333">
        <v>91</v>
      </c>
      <c r="AU333">
        <v>90</v>
      </c>
      <c r="AV333">
        <v>90</v>
      </c>
      <c r="AW333">
        <v>90</v>
      </c>
      <c r="AX333">
        <v>90</v>
      </c>
      <c r="AY333">
        <v>90</v>
      </c>
      <c r="AZ333">
        <v>89</v>
      </c>
      <c r="BA333">
        <v>89</v>
      </c>
    </row>
    <row r="334" spans="2:53" ht="15">
      <c r="B334" s="93">
        <v>2600</v>
      </c>
      <c r="C334">
        <v>108</v>
      </c>
      <c r="D334">
        <v>104</v>
      </c>
      <c r="E334">
        <v>101</v>
      </c>
      <c r="F334">
        <v>98</v>
      </c>
      <c r="G334">
        <v>96</v>
      </c>
      <c r="H334">
        <v>94</v>
      </c>
      <c r="I334">
        <v>92</v>
      </c>
      <c r="J334">
        <v>91</v>
      </c>
      <c r="K334">
        <v>89</v>
      </c>
      <c r="L334">
        <v>88</v>
      </c>
      <c r="M334">
        <v>87</v>
      </c>
      <c r="N334">
        <v>86</v>
      </c>
      <c r="O334">
        <v>85</v>
      </c>
      <c r="P334">
        <v>84</v>
      </c>
      <c r="Q334">
        <v>83</v>
      </c>
      <c r="R334">
        <v>83</v>
      </c>
      <c r="S334">
        <v>82</v>
      </c>
      <c r="T334">
        <v>82</v>
      </c>
      <c r="U334">
        <v>81</v>
      </c>
      <c r="V334">
        <v>80</v>
      </c>
      <c r="W334">
        <v>80</v>
      </c>
      <c r="X334">
        <v>80</v>
      </c>
      <c r="Y334">
        <v>79</v>
      </c>
      <c r="Z334">
        <v>79</v>
      </c>
      <c r="AA334">
        <v>78</v>
      </c>
      <c r="AB334" s="1">
        <v>78</v>
      </c>
      <c r="AC334" s="1">
        <v>80</v>
      </c>
      <c r="AD334">
        <v>80</v>
      </c>
      <c r="AE334">
        <v>80</v>
      </c>
      <c r="AF334">
        <v>79</v>
      </c>
      <c r="AG334">
        <v>79</v>
      </c>
      <c r="AH334">
        <v>79</v>
      </c>
      <c r="AI334">
        <v>94</v>
      </c>
      <c r="AJ334">
        <v>94</v>
      </c>
      <c r="AK334">
        <v>94</v>
      </c>
      <c r="AL334">
        <v>93</v>
      </c>
      <c r="AM334">
        <v>93</v>
      </c>
      <c r="AN334">
        <v>93</v>
      </c>
      <c r="AO334">
        <v>93</v>
      </c>
      <c r="AP334">
        <v>92</v>
      </c>
      <c r="AQ334">
        <v>92</v>
      </c>
      <c r="AR334">
        <v>92</v>
      </c>
      <c r="AS334">
        <v>92</v>
      </c>
      <c r="AT334">
        <v>91</v>
      </c>
      <c r="AU334">
        <v>91</v>
      </c>
      <c r="AV334">
        <v>91</v>
      </c>
      <c r="AW334">
        <v>91</v>
      </c>
      <c r="AX334">
        <v>91</v>
      </c>
      <c r="AY334">
        <v>90</v>
      </c>
      <c r="AZ334">
        <v>90</v>
      </c>
      <c r="BA334">
        <v>90</v>
      </c>
    </row>
    <row r="335" spans="2:53" ht="15">
      <c r="B335" s="93">
        <v>2700</v>
      </c>
      <c r="C335">
        <v>107</v>
      </c>
      <c r="D335">
        <v>104</v>
      </c>
      <c r="E335">
        <v>101</v>
      </c>
      <c r="F335">
        <v>98</v>
      </c>
      <c r="G335">
        <v>96</v>
      </c>
      <c r="H335">
        <v>94</v>
      </c>
      <c r="I335">
        <v>92</v>
      </c>
      <c r="J335">
        <v>91</v>
      </c>
      <c r="K335">
        <v>89</v>
      </c>
      <c r="L335">
        <v>88</v>
      </c>
      <c r="M335">
        <v>87</v>
      </c>
      <c r="N335">
        <v>86</v>
      </c>
      <c r="O335">
        <v>85</v>
      </c>
      <c r="P335">
        <v>84</v>
      </c>
      <c r="Q335">
        <v>84</v>
      </c>
      <c r="R335">
        <v>83</v>
      </c>
      <c r="S335">
        <v>82</v>
      </c>
      <c r="T335">
        <v>82</v>
      </c>
      <c r="U335">
        <v>81</v>
      </c>
      <c r="V335">
        <v>81</v>
      </c>
      <c r="W335">
        <v>80</v>
      </c>
      <c r="X335">
        <v>80</v>
      </c>
      <c r="Y335">
        <v>79</v>
      </c>
      <c r="Z335">
        <v>79</v>
      </c>
      <c r="AA335">
        <v>79</v>
      </c>
      <c r="AB335" s="1">
        <v>78</v>
      </c>
      <c r="AC335" s="1">
        <v>81</v>
      </c>
      <c r="AD335">
        <v>80</v>
      </c>
      <c r="AE335">
        <v>80</v>
      </c>
      <c r="AF335">
        <v>80</v>
      </c>
      <c r="AG335">
        <v>79</v>
      </c>
      <c r="AH335">
        <v>93</v>
      </c>
      <c r="AI335">
        <v>92</v>
      </c>
      <c r="AJ335">
        <v>92</v>
      </c>
      <c r="AK335">
        <v>92</v>
      </c>
      <c r="AL335">
        <v>92</v>
      </c>
      <c r="AM335">
        <v>91</v>
      </c>
      <c r="AN335">
        <v>91</v>
      </c>
      <c r="AO335">
        <v>91</v>
      </c>
      <c r="AP335">
        <v>90</v>
      </c>
      <c r="AQ335">
        <v>90</v>
      </c>
      <c r="AR335">
        <v>90</v>
      </c>
      <c r="AS335">
        <v>90</v>
      </c>
      <c r="AT335">
        <v>90</v>
      </c>
      <c r="AU335">
        <v>89</v>
      </c>
      <c r="AV335">
        <v>89</v>
      </c>
      <c r="AW335">
        <v>89</v>
      </c>
      <c r="AX335">
        <v>89</v>
      </c>
      <c r="AY335">
        <v>89</v>
      </c>
      <c r="AZ335">
        <v>88</v>
      </c>
      <c r="BA335">
        <v>88</v>
      </c>
    </row>
    <row r="336" spans="2:53" ht="15">
      <c r="B336" s="93">
        <v>2800</v>
      </c>
      <c r="C336">
        <v>106</v>
      </c>
      <c r="D336">
        <v>102</v>
      </c>
      <c r="E336">
        <v>99</v>
      </c>
      <c r="F336">
        <v>96</v>
      </c>
      <c r="G336">
        <v>94</v>
      </c>
      <c r="H336">
        <v>92</v>
      </c>
      <c r="I336">
        <v>91</v>
      </c>
      <c r="J336">
        <v>89</v>
      </c>
      <c r="K336">
        <v>88</v>
      </c>
      <c r="L336">
        <v>87</v>
      </c>
      <c r="M336">
        <v>86</v>
      </c>
      <c r="N336">
        <v>85</v>
      </c>
      <c r="O336">
        <v>84</v>
      </c>
      <c r="P336">
        <v>83</v>
      </c>
      <c r="Q336">
        <v>82</v>
      </c>
      <c r="R336">
        <v>82</v>
      </c>
      <c r="S336">
        <v>81</v>
      </c>
      <c r="T336">
        <v>80</v>
      </c>
      <c r="U336">
        <v>80</v>
      </c>
      <c r="V336">
        <v>79</v>
      </c>
      <c r="W336">
        <v>79</v>
      </c>
      <c r="X336">
        <v>79</v>
      </c>
      <c r="Y336">
        <v>78</v>
      </c>
      <c r="Z336">
        <v>78</v>
      </c>
      <c r="AA336">
        <v>77</v>
      </c>
      <c r="AB336" s="1">
        <v>77</v>
      </c>
      <c r="AC336" s="1">
        <v>79</v>
      </c>
      <c r="AD336">
        <v>79</v>
      </c>
      <c r="AE336">
        <v>79</v>
      </c>
      <c r="AF336">
        <v>78</v>
      </c>
      <c r="AG336">
        <v>78</v>
      </c>
      <c r="AH336">
        <v>92</v>
      </c>
      <c r="AI336">
        <v>92</v>
      </c>
      <c r="AJ336">
        <v>92</v>
      </c>
      <c r="AK336">
        <v>92</v>
      </c>
      <c r="AL336">
        <v>91</v>
      </c>
      <c r="AM336">
        <v>91</v>
      </c>
      <c r="AN336">
        <v>91</v>
      </c>
      <c r="AO336">
        <v>91</v>
      </c>
      <c r="AP336">
        <v>90</v>
      </c>
      <c r="AQ336">
        <v>90</v>
      </c>
      <c r="AR336">
        <v>90</v>
      </c>
      <c r="AS336">
        <v>90</v>
      </c>
      <c r="AT336">
        <v>89</v>
      </c>
      <c r="AU336">
        <v>89</v>
      </c>
      <c r="AV336">
        <v>89</v>
      </c>
      <c r="AW336">
        <v>89</v>
      </c>
      <c r="AX336">
        <v>89</v>
      </c>
      <c r="AY336">
        <v>88</v>
      </c>
      <c r="AZ336">
        <v>88</v>
      </c>
      <c r="BA336">
        <v>88</v>
      </c>
    </row>
    <row r="337" spans="2:106" ht="15">
      <c r="B337" s="93">
        <v>2900</v>
      </c>
      <c r="C337">
        <v>104</v>
      </c>
      <c r="D337">
        <v>100</v>
      </c>
      <c r="E337">
        <v>98</v>
      </c>
      <c r="F337">
        <v>95</v>
      </c>
      <c r="G337">
        <v>93</v>
      </c>
      <c r="H337">
        <v>91</v>
      </c>
      <c r="I337">
        <v>89</v>
      </c>
      <c r="J337">
        <v>88</v>
      </c>
      <c r="K337">
        <v>87</v>
      </c>
      <c r="L337">
        <v>85</v>
      </c>
      <c r="M337">
        <v>84</v>
      </c>
      <c r="N337">
        <v>84</v>
      </c>
      <c r="O337">
        <v>83</v>
      </c>
      <c r="P337">
        <v>82</v>
      </c>
      <c r="Q337">
        <v>81</v>
      </c>
      <c r="R337">
        <v>81</v>
      </c>
      <c r="S337">
        <v>80</v>
      </c>
      <c r="T337">
        <v>79</v>
      </c>
      <c r="U337">
        <v>79</v>
      </c>
      <c r="V337">
        <v>78</v>
      </c>
      <c r="W337">
        <v>78</v>
      </c>
      <c r="X337">
        <v>77</v>
      </c>
      <c r="Y337">
        <v>77</v>
      </c>
      <c r="Z337">
        <v>77</v>
      </c>
      <c r="AA337">
        <v>76</v>
      </c>
      <c r="AB337" s="1">
        <v>76</v>
      </c>
      <c r="AC337" s="1">
        <v>78</v>
      </c>
      <c r="AD337">
        <v>78</v>
      </c>
      <c r="AE337">
        <v>78</v>
      </c>
      <c r="AF337">
        <v>77</v>
      </c>
      <c r="AG337">
        <v>91</v>
      </c>
      <c r="AH337">
        <v>91</v>
      </c>
      <c r="AI337">
        <v>91</v>
      </c>
      <c r="AJ337">
        <v>90</v>
      </c>
      <c r="AK337">
        <v>90</v>
      </c>
      <c r="AL337">
        <v>90</v>
      </c>
      <c r="AM337">
        <v>89</v>
      </c>
      <c r="AN337">
        <v>89</v>
      </c>
      <c r="AO337">
        <v>89</v>
      </c>
      <c r="AP337">
        <v>89</v>
      </c>
      <c r="AQ337">
        <v>88</v>
      </c>
      <c r="AR337">
        <v>88</v>
      </c>
      <c r="AS337">
        <v>88</v>
      </c>
      <c r="AT337">
        <v>88</v>
      </c>
      <c r="AU337">
        <v>88</v>
      </c>
      <c r="AV337">
        <v>87</v>
      </c>
      <c r="AW337">
        <v>87</v>
      </c>
      <c r="AX337">
        <v>87</v>
      </c>
      <c r="AY337">
        <v>87</v>
      </c>
      <c r="AZ337">
        <v>87</v>
      </c>
      <c r="BA337">
        <v>87</v>
      </c>
    </row>
    <row r="338" spans="2:106" ht="15">
      <c r="B338" s="93">
        <v>3000</v>
      </c>
      <c r="C338">
        <v>111</v>
      </c>
      <c r="D338">
        <v>106</v>
      </c>
      <c r="E338">
        <v>103</v>
      </c>
      <c r="F338">
        <v>100</v>
      </c>
      <c r="G338">
        <v>98</v>
      </c>
      <c r="H338">
        <v>95</v>
      </c>
      <c r="I338">
        <v>94</v>
      </c>
      <c r="J338">
        <v>92</v>
      </c>
      <c r="K338">
        <v>90</v>
      </c>
      <c r="L338">
        <v>89</v>
      </c>
      <c r="M338">
        <v>88</v>
      </c>
      <c r="N338">
        <v>87</v>
      </c>
      <c r="O338">
        <v>86</v>
      </c>
      <c r="P338">
        <v>85</v>
      </c>
      <c r="Q338">
        <v>84</v>
      </c>
      <c r="R338">
        <v>83</v>
      </c>
      <c r="S338">
        <v>82</v>
      </c>
      <c r="T338">
        <v>82</v>
      </c>
      <c r="U338">
        <v>81</v>
      </c>
      <c r="V338">
        <v>81</v>
      </c>
      <c r="W338">
        <v>80</v>
      </c>
      <c r="X338">
        <v>80</v>
      </c>
      <c r="Y338">
        <v>79</v>
      </c>
      <c r="Z338">
        <v>79</v>
      </c>
      <c r="AA338">
        <v>78</v>
      </c>
      <c r="AB338" s="1">
        <v>78</v>
      </c>
      <c r="AC338" s="1">
        <v>80</v>
      </c>
      <c r="AD338">
        <v>80</v>
      </c>
      <c r="AE338">
        <v>79</v>
      </c>
      <c r="AF338">
        <v>79</v>
      </c>
      <c r="AG338">
        <v>90</v>
      </c>
      <c r="AH338">
        <v>89</v>
      </c>
      <c r="AI338">
        <v>89</v>
      </c>
      <c r="AJ338">
        <v>89</v>
      </c>
      <c r="AK338">
        <v>89</v>
      </c>
      <c r="AL338">
        <v>88</v>
      </c>
      <c r="AM338">
        <v>88</v>
      </c>
      <c r="AN338">
        <v>88</v>
      </c>
      <c r="AO338">
        <v>88</v>
      </c>
      <c r="AP338">
        <v>87</v>
      </c>
      <c r="AQ338">
        <v>87</v>
      </c>
      <c r="AR338">
        <v>87</v>
      </c>
      <c r="AS338">
        <v>87</v>
      </c>
      <c r="AT338">
        <v>86</v>
      </c>
      <c r="AU338">
        <v>86</v>
      </c>
      <c r="AV338">
        <v>86</v>
      </c>
      <c r="AW338">
        <v>86</v>
      </c>
      <c r="AX338">
        <v>86</v>
      </c>
      <c r="AY338">
        <v>85</v>
      </c>
      <c r="AZ338">
        <v>85</v>
      </c>
      <c r="BA338">
        <v>85</v>
      </c>
    </row>
    <row r="339" spans="2:106" ht="15">
      <c r="B339" s="96"/>
    </row>
    <row r="340" spans="2:106" ht="15.75">
      <c r="B340" s="91" t="s">
        <v>38</v>
      </c>
      <c r="C340" s="92"/>
      <c r="E340" s="94">
        <v>0</v>
      </c>
    </row>
    <row r="342" spans="2:106" ht="15">
      <c r="B342" t="s">
        <v>0</v>
      </c>
      <c r="C342" s="93">
        <v>1000</v>
      </c>
      <c r="D342" s="93">
        <v>1100</v>
      </c>
      <c r="E342" s="93">
        <v>1200</v>
      </c>
      <c r="F342" s="93">
        <v>1300</v>
      </c>
      <c r="G342" s="93">
        <v>1400</v>
      </c>
      <c r="H342" s="93">
        <v>1500</v>
      </c>
      <c r="I342" s="93">
        <v>1600</v>
      </c>
      <c r="J342" s="93">
        <v>1700</v>
      </c>
      <c r="K342" s="93">
        <v>1800</v>
      </c>
      <c r="L342" s="93">
        <v>1900</v>
      </c>
      <c r="M342" s="93">
        <v>2000</v>
      </c>
      <c r="N342" s="93">
        <v>2100</v>
      </c>
      <c r="O342" s="93">
        <v>2200</v>
      </c>
      <c r="P342" s="93">
        <v>2300</v>
      </c>
      <c r="Q342" s="93">
        <v>2400</v>
      </c>
      <c r="R342" s="93">
        <v>2500</v>
      </c>
      <c r="S342" s="93">
        <v>2600</v>
      </c>
      <c r="T342" s="93">
        <v>2700</v>
      </c>
      <c r="U342" s="93">
        <v>2800</v>
      </c>
      <c r="V342" s="93">
        <v>2900</v>
      </c>
      <c r="W342" s="93">
        <v>3000</v>
      </c>
      <c r="X342" s="93">
        <v>3100</v>
      </c>
      <c r="Y342" s="93">
        <v>3200</v>
      </c>
      <c r="Z342" s="93">
        <v>3300</v>
      </c>
      <c r="AA342" s="93">
        <v>3400</v>
      </c>
      <c r="AB342" s="93">
        <f>CHOOSE($AF$19,3500,3500,3500,3500,3500,3500,3500,"")</f>
        <v>3500</v>
      </c>
      <c r="AC342" s="93">
        <f>CHOOSE($AF$19,3600,3600,3600,3600,3600,3600,3600,"")</f>
        <v>3600</v>
      </c>
      <c r="AD342" s="93">
        <f>CHOOSE($AF$19,3700,3700,3700,3700,3700,3700,"","")</f>
        <v>3700</v>
      </c>
      <c r="AE342" s="93">
        <f>CHOOSE($AF$19,3800,3800,3800,3800,3800,3800,"","")</f>
        <v>3800</v>
      </c>
      <c r="AF342" s="93">
        <f>CHOOSE($AF$19,3900,3900,3900,3900,3900,3900,"","")</f>
        <v>3900</v>
      </c>
      <c r="AG342" s="93">
        <f>CHOOSE($AF$19,4000,4000,4000,4000,4000,"","","")</f>
        <v>4000</v>
      </c>
      <c r="AH342" s="93">
        <f>CHOOSE($AF$19,4100,4100,4100,4100,4100,"","","")</f>
        <v>4100</v>
      </c>
      <c r="AI342" s="93">
        <f>CHOOSE($AF$19,4200,4200,4200,4200,4200,"","","")</f>
        <v>4200</v>
      </c>
      <c r="AJ342" s="93">
        <f>CHOOSE($AF$19,4300,4300,4300,4300,"","","","")</f>
        <v>4300</v>
      </c>
      <c r="AK342" s="93">
        <f>CHOOSE($AF$19,4400,4400,4400,4400,"","","","")</f>
        <v>4400</v>
      </c>
      <c r="AL342" s="93">
        <f>CHOOSE($AF$19,4500,4500,4500,4500,"","","","")</f>
        <v>4500</v>
      </c>
      <c r="AM342" s="93">
        <f>CHOOSE($AF$19,4600,4600,4600,4600,"","","","")</f>
        <v>4600</v>
      </c>
      <c r="AN342" s="93">
        <f>CHOOSE($AF$19,4700,4700,4700,"","","","","")</f>
        <v>4700</v>
      </c>
      <c r="AO342" s="93">
        <f>CHOOSE($AF$19,4800,4800,4800,"","","","","")</f>
        <v>4800</v>
      </c>
      <c r="AP342" s="93">
        <f>CHOOSE($AF$19,4900,4900,"","","","","","")</f>
        <v>4900</v>
      </c>
      <c r="AQ342" s="93">
        <f>CHOOSE($AF$19,5000,5000,"","","","","","")</f>
        <v>5000</v>
      </c>
      <c r="AR342" s="93">
        <f>CHOOSE($AF$19,5100,5100,"","","","","","")</f>
        <v>5100</v>
      </c>
      <c r="AS342" s="93">
        <f>CHOOSE($AF$19,5200,5200,"","","","","","")</f>
        <v>5200</v>
      </c>
      <c r="AT342" s="93">
        <f>CHOOSE($AF$19,5300,5300,"","","","","","")</f>
        <v>5300</v>
      </c>
      <c r="AU342" s="93">
        <f>CHOOSE($AF$19,5400,5400,"","","","","","")</f>
        <v>5400</v>
      </c>
      <c r="AV342" s="93">
        <f>CHOOSE($AF$19,5500,5500,"","","","","","")</f>
        <v>5500</v>
      </c>
      <c r="AW342" s="93">
        <f>CHOOSE($AF$19,5600,5600,"","","","","","")</f>
        <v>5600</v>
      </c>
      <c r="AX342" s="93">
        <f>CHOOSE($AF$19,5700,"","","","","","","")</f>
        <v>5700</v>
      </c>
      <c r="AY342" s="93">
        <f>CHOOSE($AF$19,5800,"","","","","","","")</f>
        <v>5800</v>
      </c>
      <c r="AZ342" s="93">
        <f>CHOOSE($AF$19,5900,"","","","","","","")</f>
        <v>5900</v>
      </c>
      <c r="BA342" s="93">
        <f>CHOOSE($AF$19,6000,"","","","","","","")</f>
        <v>6000</v>
      </c>
      <c r="BC342" t="s">
        <v>0</v>
      </c>
      <c r="BD342" s="93">
        <f>C342</f>
        <v>1000</v>
      </c>
      <c r="BE342" s="93">
        <f t="shared" ref="BE342:DA342" si="400">D342</f>
        <v>1100</v>
      </c>
      <c r="BF342" s="93">
        <f t="shared" si="400"/>
        <v>1200</v>
      </c>
      <c r="BG342" s="93">
        <f t="shared" si="400"/>
        <v>1300</v>
      </c>
      <c r="BH342" s="93">
        <f t="shared" si="400"/>
        <v>1400</v>
      </c>
      <c r="BI342" s="93">
        <f t="shared" si="400"/>
        <v>1500</v>
      </c>
      <c r="BJ342" s="93">
        <f t="shared" si="400"/>
        <v>1600</v>
      </c>
      <c r="BK342" s="93">
        <f t="shared" si="400"/>
        <v>1700</v>
      </c>
      <c r="BL342" s="93">
        <f t="shared" si="400"/>
        <v>1800</v>
      </c>
      <c r="BM342" s="93">
        <f t="shared" si="400"/>
        <v>1900</v>
      </c>
      <c r="BN342" s="93">
        <f t="shared" si="400"/>
        <v>2000</v>
      </c>
      <c r="BO342" s="93">
        <f t="shared" si="400"/>
        <v>2100</v>
      </c>
      <c r="BP342" s="93">
        <f t="shared" si="400"/>
        <v>2200</v>
      </c>
      <c r="BQ342" s="93">
        <f t="shared" si="400"/>
        <v>2300</v>
      </c>
      <c r="BR342" s="93">
        <f t="shared" si="400"/>
        <v>2400</v>
      </c>
      <c r="BS342" s="93">
        <f t="shared" si="400"/>
        <v>2500</v>
      </c>
      <c r="BT342" s="93">
        <f t="shared" si="400"/>
        <v>2600</v>
      </c>
      <c r="BU342" s="93">
        <f t="shared" si="400"/>
        <v>2700</v>
      </c>
      <c r="BV342" s="93">
        <f t="shared" si="400"/>
        <v>2800</v>
      </c>
      <c r="BW342" s="93">
        <f t="shared" si="400"/>
        <v>2900</v>
      </c>
      <c r="BX342" s="93">
        <f t="shared" si="400"/>
        <v>3000</v>
      </c>
      <c r="BY342" s="93">
        <f t="shared" si="400"/>
        <v>3100</v>
      </c>
      <c r="BZ342" s="93">
        <f t="shared" si="400"/>
        <v>3200</v>
      </c>
      <c r="CA342" s="93">
        <f t="shared" si="400"/>
        <v>3300</v>
      </c>
      <c r="CB342" s="93">
        <f t="shared" si="400"/>
        <v>3400</v>
      </c>
      <c r="CC342" s="93">
        <f t="shared" si="400"/>
        <v>3500</v>
      </c>
      <c r="CD342" s="93">
        <f t="shared" si="400"/>
        <v>3600</v>
      </c>
      <c r="CE342" s="93">
        <f t="shared" si="400"/>
        <v>3700</v>
      </c>
      <c r="CF342" s="93">
        <f t="shared" si="400"/>
        <v>3800</v>
      </c>
      <c r="CG342" s="93">
        <f t="shared" si="400"/>
        <v>3900</v>
      </c>
      <c r="CH342" s="93">
        <f t="shared" si="400"/>
        <v>4000</v>
      </c>
      <c r="CI342" s="93">
        <f t="shared" si="400"/>
        <v>4100</v>
      </c>
      <c r="CJ342" s="93">
        <f t="shared" si="400"/>
        <v>4200</v>
      </c>
      <c r="CK342" s="93">
        <f t="shared" si="400"/>
        <v>4300</v>
      </c>
      <c r="CL342" s="93">
        <f t="shared" si="400"/>
        <v>4400</v>
      </c>
      <c r="CM342" s="93">
        <f t="shared" si="400"/>
        <v>4500</v>
      </c>
      <c r="CN342" s="93">
        <f t="shared" si="400"/>
        <v>4600</v>
      </c>
      <c r="CO342" s="93">
        <f t="shared" si="400"/>
        <v>4700</v>
      </c>
      <c r="CP342" s="93">
        <f t="shared" si="400"/>
        <v>4800</v>
      </c>
      <c r="CQ342" s="93">
        <f t="shared" si="400"/>
        <v>4900</v>
      </c>
      <c r="CR342" s="93">
        <f t="shared" si="400"/>
        <v>5000</v>
      </c>
      <c r="CS342" s="93">
        <f t="shared" si="400"/>
        <v>5100</v>
      </c>
      <c r="CT342" s="93">
        <f t="shared" si="400"/>
        <v>5200</v>
      </c>
      <c r="CU342" s="93">
        <f t="shared" si="400"/>
        <v>5300</v>
      </c>
      <c r="CV342" s="93">
        <f t="shared" si="400"/>
        <v>5400</v>
      </c>
      <c r="CW342" s="93">
        <f t="shared" si="400"/>
        <v>5500</v>
      </c>
      <c r="CX342" s="93">
        <f t="shared" si="400"/>
        <v>5600</v>
      </c>
      <c r="CY342" s="93">
        <f t="shared" si="400"/>
        <v>5700</v>
      </c>
      <c r="CZ342" s="93">
        <f t="shared" si="400"/>
        <v>5800</v>
      </c>
      <c r="DA342" s="93">
        <f t="shared" si="400"/>
        <v>5900</v>
      </c>
      <c r="DB342" s="93">
        <f>BA342</f>
        <v>6000</v>
      </c>
    </row>
    <row r="343" spans="2:106" ht="15">
      <c r="B343" s="93">
        <v>1000</v>
      </c>
      <c r="C343" s="95">
        <f>IF(C342="","",ROUND(C318*(1+$E$340),2))</f>
        <v>156</v>
      </c>
      <c r="D343" s="95">
        <f t="shared" ref="D343:BA343" si="401">IF(D342="","",ROUND(D318*(1+$E$340),2))</f>
        <v>149</v>
      </c>
      <c r="E343" s="95">
        <f t="shared" si="401"/>
        <v>145</v>
      </c>
      <c r="F343" s="95">
        <f t="shared" si="401"/>
        <v>140</v>
      </c>
      <c r="G343" s="95">
        <f t="shared" si="401"/>
        <v>137</v>
      </c>
      <c r="H343" s="95">
        <f t="shared" si="401"/>
        <v>133</v>
      </c>
      <c r="I343" s="95">
        <f t="shared" si="401"/>
        <v>131</v>
      </c>
      <c r="J343" s="95">
        <f t="shared" si="401"/>
        <v>129</v>
      </c>
      <c r="K343" s="95">
        <f t="shared" si="401"/>
        <v>126</v>
      </c>
      <c r="L343" s="95">
        <f t="shared" si="401"/>
        <v>124</v>
      </c>
      <c r="M343" s="95">
        <f t="shared" si="401"/>
        <v>122</v>
      </c>
      <c r="N343" s="95">
        <f t="shared" si="401"/>
        <v>121</v>
      </c>
      <c r="O343" s="95">
        <f t="shared" si="401"/>
        <v>120</v>
      </c>
      <c r="P343" s="95">
        <f t="shared" si="401"/>
        <v>118</v>
      </c>
      <c r="Q343" s="95">
        <f t="shared" si="401"/>
        <v>117</v>
      </c>
      <c r="R343" s="95">
        <f t="shared" si="401"/>
        <v>116</v>
      </c>
      <c r="S343" s="95">
        <f t="shared" si="401"/>
        <v>115</v>
      </c>
      <c r="T343" s="95">
        <f t="shared" si="401"/>
        <v>114</v>
      </c>
      <c r="U343" s="95">
        <f t="shared" si="401"/>
        <v>113</v>
      </c>
      <c r="V343" s="95">
        <f t="shared" si="401"/>
        <v>112</v>
      </c>
      <c r="W343" s="95">
        <f t="shared" si="401"/>
        <v>112</v>
      </c>
      <c r="X343" s="95">
        <f t="shared" si="401"/>
        <v>111</v>
      </c>
      <c r="Y343" s="95">
        <f t="shared" si="401"/>
        <v>110</v>
      </c>
      <c r="Z343" s="95">
        <f t="shared" si="401"/>
        <v>110</v>
      </c>
      <c r="AA343" s="95">
        <f t="shared" si="401"/>
        <v>109</v>
      </c>
      <c r="AB343" s="95">
        <f t="shared" si="401"/>
        <v>109</v>
      </c>
      <c r="AC343" s="95">
        <f t="shared" si="401"/>
        <v>110</v>
      </c>
      <c r="AD343" s="95">
        <f t="shared" si="401"/>
        <v>110</v>
      </c>
      <c r="AE343" s="95">
        <f t="shared" si="401"/>
        <v>109</v>
      </c>
      <c r="AF343" s="95">
        <f t="shared" si="401"/>
        <v>109</v>
      </c>
      <c r="AG343" s="95">
        <f t="shared" si="401"/>
        <v>108</v>
      </c>
      <c r="AH343" s="95">
        <f t="shared" si="401"/>
        <v>108</v>
      </c>
      <c r="AI343" s="95">
        <f t="shared" si="401"/>
        <v>107</v>
      </c>
      <c r="AJ343" s="95">
        <f t="shared" si="401"/>
        <v>107</v>
      </c>
      <c r="AK343" s="95">
        <f t="shared" si="401"/>
        <v>107</v>
      </c>
      <c r="AL343" s="95">
        <f t="shared" si="401"/>
        <v>106</v>
      </c>
      <c r="AM343" s="95">
        <f t="shared" si="401"/>
        <v>106</v>
      </c>
      <c r="AN343" s="95">
        <f t="shared" si="401"/>
        <v>105</v>
      </c>
      <c r="AO343" s="95">
        <f t="shared" si="401"/>
        <v>105</v>
      </c>
      <c r="AP343" s="95">
        <f t="shared" si="401"/>
        <v>105</v>
      </c>
      <c r="AQ343" s="95">
        <f t="shared" si="401"/>
        <v>104</v>
      </c>
      <c r="AR343" s="95">
        <f t="shared" si="401"/>
        <v>104</v>
      </c>
      <c r="AS343" s="95">
        <f t="shared" si="401"/>
        <v>104</v>
      </c>
      <c r="AT343" s="95">
        <f t="shared" si="401"/>
        <v>104</v>
      </c>
      <c r="AU343" s="95">
        <f t="shared" si="401"/>
        <v>103</v>
      </c>
      <c r="AV343" s="95">
        <f t="shared" si="401"/>
        <v>103</v>
      </c>
      <c r="AW343" s="95">
        <f t="shared" si="401"/>
        <v>103</v>
      </c>
      <c r="AX343" s="95">
        <f t="shared" si="401"/>
        <v>103</v>
      </c>
      <c r="AY343" s="95">
        <f t="shared" si="401"/>
        <v>136</v>
      </c>
      <c r="AZ343" s="95">
        <f t="shared" si="401"/>
        <v>136</v>
      </c>
      <c r="BA343" s="95">
        <f t="shared" si="401"/>
        <v>135</v>
      </c>
      <c r="BC343" s="93">
        <v>1000</v>
      </c>
      <c r="BD343" s="95">
        <f>IF(BD342="","",ROUND(C343*(C$342*$B343/1000000),0))</f>
        <v>156</v>
      </c>
      <c r="BE343" s="95">
        <f t="shared" ref="BE343:DB343" si="402">IF(BE342="","",ROUND(D343*(D$342*$B343/1000000),0))</f>
        <v>164</v>
      </c>
      <c r="BF343" s="95">
        <f t="shared" si="402"/>
        <v>174</v>
      </c>
      <c r="BG343" s="95">
        <f t="shared" si="402"/>
        <v>182</v>
      </c>
      <c r="BH343" s="95">
        <f t="shared" si="402"/>
        <v>192</v>
      </c>
      <c r="BI343" s="95">
        <f t="shared" si="402"/>
        <v>200</v>
      </c>
      <c r="BJ343" s="95">
        <f t="shared" si="402"/>
        <v>210</v>
      </c>
      <c r="BK343" s="95">
        <f t="shared" si="402"/>
        <v>219</v>
      </c>
      <c r="BL343" s="95">
        <f t="shared" si="402"/>
        <v>227</v>
      </c>
      <c r="BM343" s="95">
        <f t="shared" si="402"/>
        <v>236</v>
      </c>
      <c r="BN343" s="95">
        <f t="shared" si="402"/>
        <v>244</v>
      </c>
      <c r="BO343" s="95">
        <f t="shared" si="402"/>
        <v>254</v>
      </c>
      <c r="BP343" s="95">
        <f t="shared" si="402"/>
        <v>264</v>
      </c>
      <c r="BQ343" s="95">
        <f t="shared" si="402"/>
        <v>271</v>
      </c>
      <c r="BR343" s="95">
        <f t="shared" si="402"/>
        <v>281</v>
      </c>
      <c r="BS343" s="95">
        <f t="shared" si="402"/>
        <v>290</v>
      </c>
      <c r="BT343" s="95">
        <f t="shared" si="402"/>
        <v>299</v>
      </c>
      <c r="BU343" s="95">
        <f t="shared" si="402"/>
        <v>308</v>
      </c>
      <c r="BV343" s="95">
        <f t="shared" si="402"/>
        <v>316</v>
      </c>
      <c r="BW343" s="95">
        <f t="shared" si="402"/>
        <v>325</v>
      </c>
      <c r="BX343" s="95">
        <f t="shared" si="402"/>
        <v>336</v>
      </c>
      <c r="BY343" s="95">
        <f t="shared" si="402"/>
        <v>344</v>
      </c>
      <c r="BZ343" s="95">
        <f t="shared" si="402"/>
        <v>352</v>
      </c>
      <c r="CA343" s="95">
        <f t="shared" si="402"/>
        <v>363</v>
      </c>
      <c r="CB343" s="95">
        <f t="shared" si="402"/>
        <v>371</v>
      </c>
      <c r="CC343" s="95">
        <f t="shared" si="402"/>
        <v>382</v>
      </c>
      <c r="CD343" s="95">
        <f t="shared" si="402"/>
        <v>396</v>
      </c>
      <c r="CE343" s="95">
        <f t="shared" si="402"/>
        <v>407</v>
      </c>
      <c r="CF343" s="95">
        <f t="shared" si="402"/>
        <v>414</v>
      </c>
      <c r="CG343" s="95">
        <f t="shared" si="402"/>
        <v>425</v>
      </c>
      <c r="CH343" s="95">
        <f t="shared" si="402"/>
        <v>432</v>
      </c>
      <c r="CI343" s="95">
        <f t="shared" si="402"/>
        <v>443</v>
      </c>
      <c r="CJ343" s="95">
        <f t="shared" si="402"/>
        <v>449</v>
      </c>
      <c r="CK343" s="95">
        <f t="shared" si="402"/>
        <v>460</v>
      </c>
      <c r="CL343" s="95">
        <f t="shared" si="402"/>
        <v>471</v>
      </c>
      <c r="CM343" s="95">
        <f t="shared" si="402"/>
        <v>477</v>
      </c>
      <c r="CN343" s="95">
        <f t="shared" si="402"/>
        <v>488</v>
      </c>
      <c r="CO343" s="95">
        <f t="shared" si="402"/>
        <v>494</v>
      </c>
      <c r="CP343" s="95">
        <f t="shared" si="402"/>
        <v>504</v>
      </c>
      <c r="CQ343" s="95">
        <f t="shared" si="402"/>
        <v>515</v>
      </c>
      <c r="CR343" s="95">
        <f t="shared" si="402"/>
        <v>520</v>
      </c>
      <c r="CS343" s="95">
        <f t="shared" si="402"/>
        <v>530</v>
      </c>
      <c r="CT343" s="95">
        <f t="shared" si="402"/>
        <v>541</v>
      </c>
      <c r="CU343" s="95">
        <f t="shared" si="402"/>
        <v>551</v>
      </c>
      <c r="CV343" s="95">
        <f t="shared" si="402"/>
        <v>556</v>
      </c>
      <c r="CW343" s="95">
        <f t="shared" si="402"/>
        <v>567</v>
      </c>
      <c r="CX343" s="95">
        <f t="shared" si="402"/>
        <v>577</v>
      </c>
      <c r="CY343" s="95">
        <f t="shared" si="402"/>
        <v>587</v>
      </c>
      <c r="CZ343" s="95">
        <f t="shared" si="402"/>
        <v>789</v>
      </c>
      <c r="DA343" s="95">
        <f t="shared" si="402"/>
        <v>802</v>
      </c>
      <c r="DB343" s="95">
        <f t="shared" si="402"/>
        <v>810</v>
      </c>
    </row>
    <row r="344" spans="2:106" ht="15">
      <c r="B344" s="93">
        <v>1100</v>
      </c>
      <c r="C344" s="95">
        <f t="shared" ref="C344:C363" si="403">IF(C343="","",ROUND(C319*(1+$E$340),2))</f>
        <v>147</v>
      </c>
      <c r="D344" s="95">
        <f t="shared" ref="D344:D363" si="404">IF(D343="","",ROUND(D319*(1+$E$340),2))</f>
        <v>141</v>
      </c>
      <c r="E344" s="95">
        <f t="shared" ref="E344:E363" si="405">IF(E343="","",ROUND(E319*(1+$E$340),2))</f>
        <v>137</v>
      </c>
      <c r="F344" s="95">
        <f t="shared" ref="F344:F363" si="406">IF(F343="","",ROUND(F319*(1+$E$340),2))</f>
        <v>133</v>
      </c>
      <c r="G344" s="95">
        <f t="shared" ref="G344:G363" si="407">IF(G343="","",ROUND(G319*(1+$E$340),2))</f>
        <v>129</v>
      </c>
      <c r="H344" s="95">
        <f t="shared" ref="H344:H363" si="408">IF(H343="","",ROUND(H319*(1+$E$340),2))</f>
        <v>126</v>
      </c>
      <c r="I344" s="95">
        <f t="shared" ref="I344:I363" si="409">IF(I343="","",ROUND(I319*(1+$E$340),2))</f>
        <v>124</v>
      </c>
      <c r="J344" s="95">
        <f t="shared" ref="J344:J363" si="410">IF(J343="","",ROUND(J319*(1+$E$340),2))</f>
        <v>122</v>
      </c>
      <c r="K344" s="95">
        <f t="shared" ref="K344:K363" si="411">IF(K343="","",ROUND(K319*(1+$E$340),2))</f>
        <v>119</v>
      </c>
      <c r="L344" s="95">
        <f t="shared" ref="L344:L363" si="412">IF(L343="","",ROUND(L319*(1+$E$340),2))</f>
        <v>117</v>
      </c>
      <c r="M344" s="95">
        <f t="shared" ref="M344:M363" si="413">IF(M343="","",ROUND(M319*(1+$E$340),2))</f>
        <v>116</v>
      </c>
      <c r="N344" s="95">
        <f t="shared" ref="N344:N363" si="414">IF(N343="","",ROUND(N319*(1+$E$340),2))</f>
        <v>115</v>
      </c>
      <c r="O344" s="95">
        <f t="shared" ref="O344:O363" si="415">IF(O343="","",ROUND(O319*(1+$E$340),2))</f>
        <v>113</v>
      </c>
      <c r="P344" s="95">
        <f t="shared" ref="P344:P363" si="416">IF(P343="","",ROUND(P319*(1+$E$340),2))</f>
        <v>112</v>
      </c>
      <c r="Q344" s="95">
        <f t="shared" ref="Q344:Q363" si="417">IF(Q343="","",ROUND(Q319*(1+$E$340),2))</f>
        <v>111</v>
      </c>
      <c r="R344" s="95">
        <f t="shared" ref="R344:R363" si="418">IF(R343="","",ROUND(R319*(1+$E$340),2))</f>
        <v>110</v>
      </c>
      <c r="S344" s="95">
        <f t="shared" ref="S344:S363" si="419">IF(S343="","",ROUND(S319*(1+$E$340),2))</f>
        <v>109</v>
      </c>
      <c r="T344" s="95">
        <f t="shared" ref="T344:T363" si="420">IF(T343="","",ROUND(T319*(1+$E$340),2))</f>
        <v>108</v>
      </c>
      <c r="U344" s="95">
        <f t="shared" ref="U344:U363" si="421">IF(U343="","",ROUND(U319*(1+$E$340),2))</f>
        <v>107</v>
      </c>
      <c r="V344" s="95">
        <f t="shared" ref="V344:V363" si="422">IF(V343="","",ROUND(V319*(1+$E$340),2))</f>
        <v>106</v>
      </c>
      <c r="W344" s="95">
        <f t="shared" ref="W344:W363" si="423">IF(W343="","",ROUND(W319*(1+$E$340),2))</f>
        <v>106</v>
      </c>
      <c r="X344" s="95">
        <f t="shared" ref="X344:X363" si="424">IF(X343="","",ROUND(X319*(1+$E$340),2))</f>
        <v>105</v>
      </c>
      <c r="Y344" s="95">
        <f t="shared" ref="Y344:Y363" si="425">IF(Y343="","",ROUND(Y319*(1+$E$340),2))</f>
        <v>104</v>
      </c>
      <c r="Z344" s="95">
        <f t="shared" ref="Z344:Z363" si="426">IF(Z343="","",ROUND(Z319*(1+$E$340),2))</f>
        <v>104</v>
      </c>
      <c r="AA344" s="95">
        <f t="shared" ref="AA344:AA363" si="427">IF(AA343="","",ROUND(AA319*(1+$E$340),2))</f>
        <v>103</v>
      </c>
      <c r="AB344" s="95">
        <f t="shared" ref="AB344:AB363" si="428">IF(AB343="","",ROUND(AB319*(1+$E$340),2))</f>
        <v>103</v>
      </c>
      <c r="AC344" s="95">
        <f t="shared" ref="AC344:AC363" si="429">IF(AC343="","",ROUND(AC319*(1+$E$340),2))</f>
        <v>104</v>
      </c>
      <c r="AD344" s="95">
        <f t="shared" ref="AD344:AD363" si="430">IF(AD343="","",ROUND(AD319*(1+$E$340),2))</f>
        <v>104</v>
      </c>
      <c r="AE344" s="95">
        <f t="shared" ref="AE344:AE363" si="431">IF(AE343="","",ROUND(AE319*(1+$E$340),2))</f>
        <v>103</v>
      </c>
      <c r="AF344" s="95">
        <f t="shared" ref="AF344:AF363" si="432">IF(AF343="","",ROUND(AF319*(1+$E$340),2))</f>
        <v>103</v>
      </c>
      <c r="AG344" s="95">
        <f t="shared" ref="AG344:AG363" si="433">IF(AG343="","",ROUND(AG319*(1+$E$340),2))</f>
        <v>103</v>
      </c>
      <c r="AH344" s="95">
        <f t="shared" ref="AH344:AH363" si="434">IF(AH343="","",ROUND(AH319*(1+$E$340),2))</f>
        <v>102</v>
      </c>
      <c r="AI344" s="95">
        <f t="shared" ref="AI344:AI363" si="435">IF(AI343="","",ROUND(AI319*(1+$E$340),2))</f>
        <v>102</v>
      </c>
      <c r="AJ344" s="95">
        <f t="shared" ref="AJ344:AJ363" si="436">IF(AJ343="","",ROUND(AJ319*(1+$E$340),2))</f>
        <v>101</v>
      </c>
      <c r="AK344" s="95">
        <f t="shared" ref="AK344:AK363" si="437">IF(AK343="","",ROUND(AK319*(1+$E$340),2))</f>
        <v>101</v>
      </c>
      <c r="AL344" s="95">
        <f t="shared" ref="AL344:AL363" si="438">IF(AL343="","",ROUND(AL319*(1+$E$340),2))</f>
        <v>101</v>
      </c>
      <c r="AM344" s="95">
        <f t="shared" ref="AM344:AM363" si="439">IF(AM343="","",ROUND(AM319*(1+$E$340),2))</f>
        <v>100</v>
      </c>
      <c r="AN344" s="95">
        <f t="shared" ref="AN344:AN363" si="440">IF(AN343="","",ROUND(AN319*(1+$E$340),2))</f>
        <v>100</v>
      </c>
      <c r="AO344" s="95">
        <f t="shared" ref="AO344:AO363" si="441">IF(AO343="","",ROUND(AO319*(1+$E$340),2))</f>
        <v>100</v>
      </c>
      <c r="AP344" s="95">
        <f t="shared" ref="AP344:AP363" si="442">IF(AP343="","",ROUND(AP319*(1+$E$340),2))</f>
        <v>99</v>
      </c>
      <c r="AQ344" s="95">
        <f t="shared" ref="AQ344:AQ363" si="443">IF(AQ343="","",ROUND(AQ319*(1+$E$340),2))</f>
        <v>99</v>
      </c>
      <c r="AR344" s="95">
        <f t="shared" ref="AR344:AR363" si="444">IF(AR343="","",ROUND(AR319*(1+$E$340),2))</f>
        <v>99</v>
      </c>
      <c r="AS344" s="95">
        <f t="shared" ref="AS344:AS363" si="445">IF(AS343="","",ROUND(AS319*(1+$E$340),2))</f>
        <v>99</v>
      </c>
      <c r="AT344" s="95">
        <f t="shared" ref="AT344:AT363" si="446">IF(AT343="","",ROUND(AT319*(1+$E$340),2))</f>
        <v>98</v>
      </c>
      <c r="AU344" s="95">
        <f t="shared" ref="AU344:AU363" si="447">IF(AU343="","",ROUND(AU319*(1+$E$340),2))</f>
        <v>98</v>
      </c>
      <c r="AV344" s="95">
        <f t="shared" ref="AV344:AV363" si="448">IF(AV343="","",ROUND(AV319*(1+$E$340),2))</f>
        <v>98</v>
      </c>
      <c r="AW344" s="95">
        <f t="shared" ref="AW344:AW363" si="449">IF(AW343="","",ROUND(AW319*(1+$E$340),2))</f>
        <v>128</v>
      </c>
      <c r="AX344" s="95">
        <f t="shared" ref="AX344:AX363" si="450">IF(AX343="","",ROUND(AX319*(1+$E$340),2))</f>
        <v>128</v>
      </c>
      <c r="AY344" s="95">
        <f t="shared" ref="AY344:AY363" si="451">IF(AY343="","",ROUND(AY319*(1+$E$340),2))</f>
        <v>128</v>
      </c>
      <c r="AZ344" s="95">
        <f t="shared" ref="AZ344:AZ363" si="452">IF(AZ343="","",ROUND(AZ319*(1+$E$340),2))</f>
        <v>127</v>
      </c>
      <c r="BA344" s="95">
        <f t="shared" ref="BA344:BA363" si="453">IF(BA343="","",ROUND(BA319*(1+$E$340),2))</f>
        <v>127</v>
      </c>
      <c r="BC344" s="93">
        <v>1100</v>
      </c>
      <c r="BD344" s="95">
        <f t="shared" ref="BD344:BD363" si="454">IF(BD343="","",ROUND(C344*(C$342*$B344/1000000),0))</f>
        <v>162</v>
      </c>
      <c r="BE344" s="95">
        <f t="shared" ref="BE344:BE363" si="455">IF(BE343="","",ROUND(D344*(D$342*$B344/1000000),0))</f>
        <v>171</v>
      </c>
      <c r="BF344" s="95">
        <f t="shared" ref="BF344:BF363" si="456">IF(BF343="","",ROUND(E344*(E$342*$B344/1000000),0))</f>
        <v>181</v>
      </c>
      <c r="BG344" s="95">
        <f t="shared" ref="BG344:BG363" si="457">IF(BG343="","",ROUND(F344*(F$342*$B344/1000000),0))</f>
        <v>190</v>
      </c>
      <c r="BH344" s="95">
        <f t="shared" ref="BH344:BH363" si="458">IF(BH343="","",ROUND(G344*(G$342*$B344/1000000),0))</f>
        <v>199</v>
      </c>
      <c r="BI344" s="95">
        <f t="shared" ref="BI344:BI363" si="459">IF(BI343="","",ROUND(H344*(H$342*$B344/1000000),0))</f>
        <v>208</v>
      </c>
      <c r="BJ344" s="95">
        <f t="shared" ref="BJ344:BJ363" si="460">IF(BJ343="","",ROUND(I344*(I$342*$B344/1000000),0))</f>
        <v>218</v>
      </c>
      <c r="BK344" s="95">
        <f t="shared" ref="BK344:BK363" si="461">IF(BK343="","",ROUND(J344*(J$342*$B344/1000000),0))</f>
        <v>228</v>
      </c>
      <c r="BL344" s="95">
        <f t="shared" ref="BL344:BL363" si="462">IF(BL343="","",ROUND(K344*(K$342*$B344/1000000),0))</f>
        <v>236</v>
      </c>
      <c r="BM344" s="95">
        <f t="shared" ref="BM344:BM363" si="463">IF(BM343="","",ROUND(L344*(L$342*$B344/1000000),0))</f>
        <v>245</v>
      </c>
      <c r="BN344" s="95">
        <f t="shared" ref="BN344:BN363" si="464">IF(BN343="","",ROUND(M344*(M$342*$B344/1000000),0))</f>
        <v>255</v>
      </c>
      <c r="BO344" s="95">
        <f t="shared" ref="BO344:BO363" si="465">IF(BO343="","",ROUND(N344*(N$342*$B344/1000000),0))</f>
        <v>266</v>
      </c>
      <c r="BP344" s="95">
        <f t="shared" ref="BP344:BP363" si="466">IF(BP343="","",ROUND(O344*(O$342*$B344/1000000),0))</f>
        <v>273</v>
      </c>
      <c r="BQ344" s="95">
        <f t="shared" ref="BQ344:BQ363" si="467">IF(BQ343="","",ROUND(P344*(P$342*$B344/1000000),0))</f>
        <v>283</v>
      </c>
      <c r="BR344" s="95">
        <f t="shared" ref="BR344:BR363" si="468">IF(BR343="","",ROUND(Q344*(Q$342*$B344/1000000),0))</f>
        <v>293</v>
      </c>
      <c r="BS344" s="95">
        <f t="shared" ref="BS344:BS363" si="469">IF(BS343="","",ROUND(R344*(R$342*$B344/1000000),0))</f>
        <v>303</v>
      </c>
      <c r="BT344" s="95">
        <f t="shared" ref="BT344:BT363" si="470">IF(BT343="","",ROUND(S344*(S$342*$B344/1000000),0))</f>
        <v>312</v>
      </c>
      <c r="BU344" s="95">
        <f t="shared" ref="BU344:BU363" si="471">IF(BU343="","",ROUND(T344*(T$342*$B344/1000000),0))</f>
        <v>321</v>
      </c>
      <c r="BV344" s="95">
        <f t="shared" ref="BV344:BV363" si="472">IF(BV343="","",ROUND(U344*(U$342*$B344/1000000),0))</f>
        <v>330</v>
      </c>
      <c r="BW344" s="95">
        <f t="shared" ref="BW344:BW363" si="473">IF(BW343="","",ROUND(V344*(V$342*$B344/1000000),0))</f>
        <v>338</v>
      </c>
      <c r="BX344" s="95">
        <f t="shared" ref="BX344:BX363" si="474">IF(BX343="","",ROUND(W344*(W$342*$B344/1000000),0))</f>
        <v>350</v>
      </c>
      <c r="BY344" s="95">
        <f t="shared" ref="BY344:BY363" si="475">IF(BY343="","",ROUND(X344*(X$342*$B344/1000000),0))</f>
        <v>358</v>
      </c>
      <c r="BZ344" s="95">
        <f t="shared" ref="BZ344:BZ363" si="476">IF(BZ343="","",ROUND(Y344*(Y$342*$B344/1000000),0))</f>
        <v>366</v>
      </c>
      <c r="CA344" s="95">
        <f t="shared" ref="CA344:CA363" si="477">IF(CA343="","",ROUND(Z344*(Z$342*$B344/1000000),0))</f>
        <v>378</v>
      </c>
      <c r="CB344" s="95">
        <f t="shared" ref="CB344:CB363" si="478">IF(CB343="","",ROUND(AA344*(AA$342*$B344/1000000),0))</f>
        <v>385</v>
      </c>
      <c r="CC344" s="95">
        <f t="shared" ref="CC344:CC363" si="479">IF(CC343="","",ROUND(AB344*(AB$342*$B344/1000000),0))</f>
        <v>397</v>
      </c>
      <c r="CD344" s="95">
        <f t="shared" ref="CD344:CD363" si="480">IF(CD343="","",ROUND(AC344*(AC$342*$B344/1000000),0))</f>
        <v>412</v>
      </c>
      <c r="CE344" s="95">
        <f t="shared" ref="CE344:CE363" si="481">IF(CE343="","",ROUND(AD344*(AD$342*$B344/1000000),0))</f>
        <v>423</v>
      </c>
      <c r="CF344" s="95">
        <f t="shared" ref="CF344:CF363" si="482">IF(CF343="","",ROUND(AE344*(AE$342*$B344/1000000),0))</f>
        <v>431</v>
      </c>
      <c r="CG344" s="95">
        <f t="shared" ref="CG344:CG363" si="483">IF(CG343="","",ROUND(AF344*(AF$342*$B344/1000000),0))</f>
        <v>442</v>
      </c>
      <c r="CH344" s="95">
        <f t="shared" ref="CH344:CH363" si="484">IF(CH343="","",ROUND(AG344*(AG$342*$B344/1000000),0))</f>
        <v>453</v>
      </c>
      <c r="CI344" s="95">
        <f t="shared" ref="CI344:CI363" si="485">IF(CI343="","",ROUND(AH344*(AH$342*$B344/1000000),0))</f>
        <v>460</v>
      </c>
      <c r="CJ344" s="95">
        <f t="shared" ref="CJ344:CJ363" si="486">IF(CJ343="","",ROUND(AI344*(AI$342*$B344/1000000),0))</f>
        <v>471</v>
      </c>
      <c r="CK344" s="95">
        <f t="shared" ref="CK344:CK363" si="487">IF(CK343="","",ROUND(AJ344*(AJ$342*$B344/1000000),0))</f>
        <v>478</v>
      </c>
      <c r="CL344" s="95">
        <f t="shared" ref="CL344:CL363" si="488">IF(CL343="","",ROUND(AK344*(AK$342*$B344/1000000),0))</f>
        <v>489</v>
      </c>
      <c r="CM344" s="95">
        <f t="shared" ref="CM344:CM363" si="489">IF(CM343="","",ROUND(AL344*(AL$342*$B344/1000000),0))</f>
        <v>500</v>
      </c>
      <c r="CN344" s="95">
        <f t="shared" ref="CN344:CN363" si="490">IF(CN343="","",ROUND(AM344*(AM$342*$B344/1000000),0))</f>
        <v>506</v>
      </c>
      <c r="CO344" s="95">
        <f t="shared" ref="CO344:CO363" si="491">IF(CO343="","",ROUND(AN344*(AN$342*$B344/1000000),0))</f>
        <v>517</v>
      </c>
      <c r="CP344" s="95">
        <f t="shared" ref="CP344:CP363" si="492">IF(CP343="","",ROUND(AO344*(AO$342*$B344/1000000),0))</f>
        <v>528</v>
      </c>
      <c r="CQ344" s="95">
        <f t="shared" ref="CQ344:CQ363" si="493">IF(CQ343="","",ROUND(AP344*(AP$342*$B344/1000000),0))</f>
        <v>534</v>
      </c>
      <c r="CR344" s="95">
        <f t="shared" ref="CR344:CR363" si="494">IF(CR343="","",ROUND(AQ344*(AQ$342*$B344/1000000),0))</f>
        <v>545</v>
      </c>
      <c r="CS344" s="95">
        <f t="shared" ref="CS344:CS363" si="495">IF(CS343="","",ROUND(AR344*(AR$342*$B344/1000000),0))</f>
        <v>555</v>
      </c>
      <c r="CT344" s="95">
        <f t="shared" ref="CT344:CT363" si="496">IF(CT343="","",ROUND(AS344*(AS$342*$B344/1000000),0))</f>
        <v>566</v>
      </c>
      <c r="CU344" s="95">
        <f t="shared" ref="CU344:CU363" si="497">IF(CU343="","",ROUND(AT344*(AT$342*$B344/1000000),0))</f>
        <v>571</v>
      </c>
      <c r="CV344" s="95">
        <f t="shared" ref="CV344:CV363" si="498">IF(CV343="","",ROUND(AU344*(AU$342*$B344/1000000),0))</f>
        <v>582</v>
      </c>
      <c r="CW344" s="95">
        <f t="shared" ref="CW344:CW363" si="499">IF(CW343="","",ROUND(AV344*(AV$342*$B344/1000000),0))</f>
        <v>593</v>
      </c>
      <c r="CX344" s="95">
        <f t="shared" ref="CX344:CX363" si="500">IF(CX343="","",ROUND(AW344*(AW$342*$B344/1000000),0))</f>
        <v>788</v>
      </c>
      <c r="CY344" s="95">
        <f t="shared" ref="CY344:CY363" si="501">IF(CY343="","",ROUND(AX344*(AX$342*$B344/1000000),0))</f>
        <v>803</v>
      </c>
      <c r="CZ344" s="95">
        <f t="shared" ref="CZ344:CZ363" si="502">IF(CZ343="","",ROUND(AY344*(AY$342*$B344/1000000),0))</f>
        <v>817</v>
      </c>
      <c r="DA344" s="95">
        <f t="shared" ref="DA344:DA363" si="503">IF(DA343="","",ROUND(AZ344*(AZ$342*$B344/1000000),0))</f>
        <v>824</v>
      </c>
      <c r="DB344" s="95">
        <f t="shared" ref="DB344:DB363" si="504">IF(DB343="","",ROUND(BA344*(BA$342*$B344/1000000),0))</f>
        <v>838</v>
      </c>
    </row>
    <row r="345" spans="2:106" ht="15">
      <c r="B345" s="93">
        <v>1200</v>
      </c>
      <c r="C345" s="95">
        <f t="shared" si="403"/>
        <v>140</v>
      </c>
      <c r="D345" s="95">
        <f t="shared" si="404"/>
        <v>134</v>
      </c>
      <c r="E345" s="95">
        <f t="shared" si="405"/>
        <v>130</v>
      </c>
      <c r="F345" s="95">
        <f t="shared" si="406"/>
        <v>126</v>
      </c>
      <c r="G345" s="95">
        <f t="shared" si="407"/>
        <v>123</v>
      </c>
      <c r="H345" s="95">
        <f t="shared" si="408"/>
        <v>120</v>
      </c>
      <c r="I345" s="95">
        <f t="shared" si="409"/>
        <v>118</v>
      </c>
      <c r="J345" s="95">
        <f t="shared" si="410"/>
        <v>116</v>
      </c>
      <c r="K345" s="95">
        <f t="shared" si="411"/>
        <v>114</v>
      </c>
      <c r="L345" s="95">
        <f t="shared" si="412"/>
        <v>112</v>
      </c>
      <c r="M345" s="95">
        <f t="shared" si="413"/>
        <v>110</v>
      </c>
      <c r="N345" s="95">
        <f t="shared" si="414"/>
        <v>109</v>
      </c>
      <c r="O345" s="95">
        <f t="shared" si="415"/>
        <v>108</v>
      </c>
      <c r="P345" s="95">
        <f t="shared" si="416"/>
        <v>107</v>
      </c>
      <c r="Q345" s="95">
        <f t="shared" si="417"/>
        <v>105</v>
      </c>
      <c r="R345" s="95">
        <f t="shared" si="418"/>
        <v>105</v>
      </c>
      <c r="S345" s="95">
        <f t="shared" si="419"/>
        <v>104</v>
      </c>
      <c r="T345" s="95">
        <f t="shared" si="420"/>
        <v>103</v>
      </c>
      <c r="U345" s="95">
        <f t="shared" si="421"/>
        <v>102</v>
      </c>
      <c r="V345" s="95">
        <f t="shared" si="422"/>
        <v>101</v>
      </c>
      <c r="W345" s="95">
        <f t="shared" si="423"/>
        <v>101</v>
      </c>
      <c r="X345" s="95">
        <f t="shared" si="424"/>
        <v>100</v>
      </c>
      <c r="Y345" s="95">
        <f t="shared" si="425"/>
        <v>99</v>
      </c>
      <c r="Z345" s="95">
        <f t="shared" si="426"/>
        <v>99</v>
      </c>
      <c r="AA345" s="95">
        <f t="shared" si="427"/>
        <v>99</v>
      </c>
      <c r="AB345" s="95">
        <f t="shared" si="428"/>
        <v>98</v>
      </c>
      <c r="AC345" s="95">
        <f t="shared" si="429"/>
        <v>100</v>
      </c>
      <c r="AD345" s="95">
        <f t="shared" si="430"/>
        <v>99</v>
      </c>
      <c r="AE345" s="95">
        <f t="shared" si="431"/>
        <v>99</v>
      </c>
      <c r="AF345" s="95">
        <f t="shared" si="432"/>
        <v>98</v>
      </c>
      <c r="AG345" s="95">
        <f t="shared" si="433"/>
        <v>98</v>
      </c>
      <c r="AH345" s="95">
        <f t="shared" si="434"/>
        <v>97</v>
      </c>
      <c r="AI345" s="95">
        <f t="shared" si="435"/>
        <v>97</v>
      </c>
      <c r="AJ345" s="95">
        <f t="shared" si="436"/>
        <v>97</v>
      </c>
      <c r="AK345" s="95">
        <f t="shared" si="437"/>
        <v>96</v>
      </c>
      <c r="AL345" s="95">
        <f t="shared" si="438"/>
        <v>96</v>
      </c>
      <c r="AM345" s="95">
        <f t="shared" si="439"/>
        <v>96</v>
      </c>
      <c r="AN345" s="95">
        <f t="shared" si="440"/>
        <v>95</v>
      </c>
      <c r="AO345" s="95">
        <f t="shared" si="441"/>
        <v>95</v>
      </c>
      <c r="AP345" s="95">
        <f t="shared" si="442"/>
        <v>95</v>
      </c>
      <c r="AQ345" s="95">
        <f t="shared" si="443"/>
        <v>95</v>
      </c>
      <c r="AR345" s="95">
        <f t="shared" si="444"/>
        <v>94</v>
      </c>
      <c r="AS345" s="95">
        <f t="shared" si="445"/>
        <v>94</v>
      </c>
      <c r="AT345" s="95">
        <f t="shared" si="446"/>
        <v>94</v>
      </c>
      <c r="AU345" s="95">
        <f t="shared" si="447"/>
        <v>94</v>
      </c>
      <c r="AV345" s="95">
        <f t="shared" si="448"/>
        <v>124</v>
      </c>
      <c r="AW345" s="95">
        <f t="shared" si="449"/>
        <v>124</v>
      </c>
      <c r="AX345" s="95">
        <f t="shared" si="450"/>
        <v>124</v>
      </c>
      <c r="AY345" s="95">
        <f t="shared" si="451"/>
        <v>124</v>
      </c>
      <c r="AZ345" s="95">
        <f t="shared" si="452"/>
        <v>124</v>
      </c>
      <c r="BA345" s="95">
        <f t="shared" si="453"/>
        <v>123</v>
      </c>
      <c r="BC345" s="93">
        <v>1200</v>
      </c>
      <c r="BD345" s="95">
        <f t="shared" si="454"/>
        <v>168</v>
      </c>
      <c r="BE345" s="95">
        <f t="shared" si="455"/>
        <v>177</v>
      </c>
      <c r="BF345" s="95">
        <f t="shared" si="456"/>
        <v>187</v>
      </c>
      <c r="BG345" s="95">
        <f t="shared" si="457"/>
        <v>197</v>
      </c>
      <c r="BH345" s="95">
        <f t="shared" si="458"/>
        <v>207</v>
      </c>
      <c r="BI345" s="95">
        <f t="shared" si="459"/>
        <v>216</v>
      </c>
      <c r="BJ345" s="95">
        <f t="shared" si="460"/>
        <v>227</v>
      </c>
      <c r="BK345" s="95">
        <f t="shared" si="461"/>
        <v>237</v>
      </c>
      <c r="BL345" s="95">
        <f t="shared" si="462"/>
        <v>246</v>
      </c>
      <c r="BM345" s="95">
        <f t="shared" si="463"/>
        <v>255</v>
      </c>
      <c r="BN345" s="95">
        <f t="shared" si="464"/>
        <v>264</v>
      </c>
      <c r="BO345" s="95">
        <f t="shared" si="465"/>
        <v>275</v>
      </c>
      <c r="BP345" s="95">
        <f t="shared" si="466"/>
        <v>285</v>
      </c>
      <c r="BQ345" s="95">
        <f t="shared" si="467"/>
        <v>295</v>
      </c>
      <c r="BR345" s="95">
        <f t="shared" si="468"/>
        <v>302</v>
      </c>
      <c r="BS345" s="95">
        <f t="shared" si="469"/>
        <v>315</v>
      </c>
      <c r="BT345" s="95">
        <f t="shared" si="470"/>
        <v>324</v>
      </c>
      <c r="BU345" s="95">
        <f t="shared" si="471"/>
        <v>334</v>
      </c>
      <c r="BV345" s="95">
        <f t="shared" si="472"/>
        <v>343</v>
      </c>
      <c r="BW345" s="95">
        <f t="shared" si="473"/>
        <v>351</v>
      </c>
      <c r="BX345" s="95">
        <f t="shared" si="474"/>
        <v>364</v>
      </c>
      <c r="BY345" s="95">
        <f t="shared" si="475"/>
        <v>372</v>
      </c>
      <c r="BZ345" s="95">
        <f t="shared" si="476"/>
        <v>380</v>
      </c>
      <c r="CA345" s="95">
        <f t="shared" si="477"/>
        <v>392</v>
      </c>
      <c r="CB345" s="95">
        <f t="shared" si="478"/>
        <v>404</v>
      </c>
      <c r="CC345" s="95">
        <f t="shared" si="479"/>
        <v>412</v>
      </c>
      <c r="CD345" s="95">
        <f t="shared" si="480"/>
        <v>432</v>
      </c>
      <c r="CE345" s="95">
        <f t="shared" si="481"/>
        <v>440</v>
      </c>
      <c r="CF345" s="95">
        <f t="shared" si="482"/>
        <v>451</v>
      </c>
      <c r="CG345" s="95">
        <f t="shared" si="483"/>
        <v>459</v>
      </c>
      <c r="CH345" s="95">
        <f t="shared" si="484"/>
        <v>470</v>
      </c>
      <c r="CI345" s="95">
        <f t="shared" si="485"/>
        <v>477</v>
      </c>
      <c r="CJ345" s="95">
        <f t="shared" si="486"/>
        <v>489</v>
      </c>
      <c r="CK345" s="95">
        <f t="shared" si="487"/>
        <v>501</v>
      </c>
      <c r="CL345" s="95">
        <f t="shared" si="488"/>
        <v>507</v>
      </c>
      <c r="CM345" s="95">
        <f t="shared" si="489"/>
        <v>518</v>
      </c>
      <c r="CN345" s="95">
        <f t="shared" si="490"/>
        <v>530</v>
      </c>
      <c r="CO345" s="95">
        <f t="shared" si="491"/>
        <v>536</v>
      </c>
      <c r="CP345" s="95">
        <f t="shared" si="492"/>
        <v>547</v>
      </c>
      <c r="CQ345" s="95">
        <f t="shared" si="493"/>
        <v>559</v>
      </c>
      <c r="CR345" s="95">
        <f t="shared" si="494"/>
        <v>570</v>
      </c>
      <c r="CS345" s="95">
        <f t="shared" si="495"/>
        <v>575</v>
      </c>
      <c r="CT345" s="95">
        <f t="shared" si="496"/>
        <v>587</v>
      </c>
      <c r="CU345" s="95">
        <f t="shared" si="497"/>
        <v>598</v>
      </c>
      <c r="CV345" s="95">
        <f t="shared" si="498"/>
        <v>609</v>
      </c>
      <c r="CW345" s="95">
        <f t="shared" si="499"/>
        <v>818</v>
      </c>
      <c r="CX345" s="95">
        <f t="shared" si="500"/>
        <v>833</v>
      </c>
      <c r="CY345" s="95">
        <f t="shared" si="501"/>
        <v>848</v>
      </c>
      <c r="CZ345" s="95">
        <f t="shared" si="502"/>
        <v>863</v>
      </c>
      <c r="DA345" s="95">
        <f t="shared" si="503"/>
        <v>878</v>
      </c>
      <c r="DB345" s="95">
        <f t="shared" si="504"/>
        <v>886</v>
      </c>
    </row>
    <row r="346" spans="2:106" ht="15">
      <c r="B346" s="93">
        <v>1300</v>
      </c>
      <c r="C346" s="95">
        <f t="shared" si="403"/>
        <v>137</v>
      </c>
      <c r="D346" s="95">
        <f t="shared" si="404"/>
        <v>131</v>
      </c>
      <c r="E346" s="95">
        <f t="shared" si="405"/>
        <v>128</v>
      </c>
      <c r="F346" s="95">
        <f t="shared" si="406"/>
        <v>124</v>
      </c>
      <c r="G346" s="95">
        <f t="shared" si="407"/>
        <v>121</v>
      </c>
      <c r="H346" s="95">
        <f t="shared" si="408"/>
        <v>118</v>
      </c>
      <c r="I346" s="95">
        <f t="shared" si="409"/>
        <v>116</v>
      </c>
      <c r="J346" s="95">
        <f t="shared" si="410"/>
        <v>114</v>
      </c>
      <c r="K346" s="95">
        <f t="shared" si="411"/>
        <v>112</v>
      </c>
      <c r="L346" s="95">
        <f t="shared" si="412"/>
        <v>110</v>
      </c>
      <c r="M346" s="95">
        <f t="shared" si="413"/>
        <v>109</v>
      </c>
      <c r="N346" s="95">
        <f t="shared" si="414"/>
        <v>108</v>
      </c>
      <c r="O346" s="95">
        <f t="shared" si="415"/>
        <v>106</v>
      </c>
      <c r="P346" s="95">
        <f t="shared" si="416"/>
        <v>105</v>
      </c>
      <c r="Q346" s="95">
        <f t="shared" si="417"/>
        <v>104</v>
      </c>
      <c r="R346" s="95">
        <f t="shared" si="418"/>
        <v>103</v>
      </c>
      <c r="S346" s="95">
        <f t="shared" si="419"/>
        <v>102</v>
      </c>
      <c r="T346" s="95">
        <f t="shared" si="420"/>
        <v>102</v>
      </c>
      <c r="U346" s="95">
        <f t="shared" si="421"/>
        <v>101</v>
      </c>
      <c r="V346" s="95">
        <f t="shared" si="422"/>
        <v>100</v>
      </c>
      <c r="W346" s="95">
        <f t="shared" si="423"/>
        <v>100</v>
      </c>
      <c r="X346" s="95">
        <f t="shared" si="424"/>
        <v>99</v>
      </c>
      <c r="Y346" s="95">
        <f t="shared" si="425"/>
        <v>98</v>
      </c>
      <c r="Z346" s="95">
        <f t="shared" si="426"/>
        <v>98</v>
      </c>
      <c r="AA346" s="95">
        <f t="shared" si="427"/>
        <v>97</v>
      </c>
      <c r="AB346" s="95">
        <f t="shared" si="428"/>
        <v>97</v>
      </c>
      <c r="AC346" s="95">
        <f t="shared" si="429"/>
        <v>99</v>
      </c>
      <c r="AD346" s="95">
        <f t="shared" si="430"/>
        <v>98</v>
      </c>
      <c r="AE346" s="95">
        <f t="shared" si="431"/>
        <v>98</v>
      </c>
      <c r="AF346" s="95">
        <f t="shared" si="432"/>
        <v>97</v>
      </c>
      <c r="AG346" s="95">
        <f t="shared" si="433"/>
        <v>97</v>
      </c>
      <c r="AH346" s="95">
        <f t="shared" si="434"/>
        <v>97</v>
      </c>
      <c r="AI346" s="95">
        <f t="shared" si="435"/>
        <v>96</v>
      </c>
      <c r="AJ346" s="95">
        <f t="shared" si="436"/>
        <v>96</v>
      </c>
      <c r="AK346" s="95">
        <f t="shared" si="437"/>
        <v>96</v>
      </c>
      <c r="AL346" s="95">
        <f t="shared" si="438"/>
        <v>95</v>
      </c>
      <c r="AM346" s="95">
        <f t="shared" si="439"/>
        <v>95</v>
      </c>
      <c r="AN346" s="95">
        <f t="shared" si="440"/>
        <v>94</v>
      </c>
      <c r="AO346" s="95">
        <f t="shared" si="441"/>
        <v>94</v>
      </c>
      <c r="AP346" s="95">
        <f t="shared" si="442"/>
        <v>94</v>
      </c>
      <c r="AQ346" s="95">
        <f t="shared" si="443"/>
        <v>94</v>
      </c>
      <c r="AR346" s="95">
        <f t="shared" si="444"/>
        <v>93</v>
      </c>
      <c r="AS346" s="95">
        <f t="shared" si="445"/>
        <v>93</v>
      </c>
      <c r="AT346" s="95">
        <f t="shared" si="446"/>
        <v>124</v>
      </c>
      <c r="AU346" s="95">
        <f t="shared" si="447"/>
        <v>123</v>
      </c>
      <c r="AV346" s="95">
        <f t="shared" si="448"/>
        <v>123</v>
      </c>
      <c r="AW346" s="95">
        <f t="shared" si="449"/>
        <v>123</v>
      </c>
      <c r="AX346" s="95">
        <f t="shared" si="450"/>
        <v>123</v>
      </c>
      <c r="AY346" s="95">
        <f t="shared" si="451"/>
        <v>123</v>
      </c>
      <c r="AZ346" s="95">
        <f t="shared" si="452"/>
        <v>122</v>
      </c>
      <c r="BA346" s="95">
        <f t="shared" si="453"/>
        <v>122</v>
      </c>
      <c r="BC346" s="93">
        <v>1300</v>
      </c>
      <c r="BD346" s="95">
        <f t="shared" si="454"/>
        <v>178</v>
      </c>
      <c r="BE346" s="95">
        <f t="shared" si="455"/>
        <v>187</v>
      </c>
      <c r="BF346" s="95">
        <f t="shared" si="456"/>
        <v>200</v>
      </c>
      <c r="BG346" s="95">
        <f t="shared" si="457"/>
        <v>210</v>
      </c>
      <c r="BH346" s="95">
        <f t="shared" si="458"/>
        <v>220</v>
      </c>
      <c r="BI346" s="95">
        <f t="shared" si="459"/>
        <v>230</v>
      </c>
      <c r="BJ346" s="95">
        <f t="shared" si="460"/>
        <v>241</v>
      </c>
      <c r="BK346" s="95">
        <f t="shared" si="461"/>
        <v>252</v>
      </c>
      <c r="BL346" s="95">
        <f t="shared" si="462"/>
        <v>262</v>
      </c>
      <c r="BM346" s="95">
        <f t="shared" si="463"/>
        <v>272</v>
      </c>
      <c r="BN346" s="95">
        <f t="shared" si="464"/>
        <v>283</v>
      </c>
      <c r="BO346" s="95">
        <f t="shared" si="465"/>
        <v>295</v>
      </c>
      <c r="BP346" s="95">
        <f t="shared" si="466"/>
        <v>303</v>
      </c>
      <c r="BQ346" s="95">
        <f t="shared" si="467"/>
        <v>314</v>
      </c>
      <c r="BR346" s="95">
        <f t="shared" si="468"/>
        <v>324</v>
      </c>
      <c r="BS346" s="95">
        <f t="shared" si="469"/>
        <v>335</v>
      </c>
      <c r="BT346" s="95">
        <f t="shared" si="470"/>
        <v>345</v>
      </c>
      <c r="BU346" s="95">
        <f t="shared" si="471"/>
        <v>358</v>
      </c>
      <c r="BV346" s="95">
        <f t="shared" si="472"/>
        <v>368</v>
      </c>
      <c r="BW346" s="95">
        <f t="shared" si="473"/>
        <v>377</v>
      </c>
      <c r="BX346" s="95">
        <f t="shared" si="474"/>
        <v>390</v>
      </c>
      <c r="BY346" s="95">
        <f t="shared" si="475"/>
        <v>399</v>
      </c>
      <c r="BZ346" s="95">
        <f t="shared" si="476"/>
        <v>408</v>
      </c>
      <c r="CA346" s="95">
        <f t="shared" si="477"/>
        <v>420</v>
      </c>
      <c r="CB346" s="95">
        <f t="shared" si="478"/>
        <v>429</v>
      </c>
      <c r="CC346" s="95">
        <f t="shared" si="479"/>
        <v>441</v>
      </c>
      <c r="CD346" s="95">
        <f t="shared" si="480"/>
        <v>463</v>
      </c>
      <c r="CE346" s="95">
        <f t="shared" si="481"/>
        <v>471</v>
      </c>
      <c r="CF346" s="95">
        <f t="shared" si="482"/>
        <v>484</v>
      </c>
      <c r="CG346" s="95">
        <f t="shared" si="483"/>
        <v>492</v>
      </c>
      <c r="CH346" s="95">
        <f t="shared" si="484"/>
        <v>504</v>
      </c>
      <c r="CI346" s="95">
        <f t="shared" si="485"/>
        <v>517</v>
      </c>
      <c r="CJ346" s="95">
        <f t="shared" si="486"/>
        <v>524</v>
      </c>
      <c r="CK346" s="95">
        <f t="shared" si="487"/>
        <v>537</v>
      </c>
      <c r="CL346" s="95">
        <f t="shared" si="488"/>
        <v>549</v>
      </c>
      <c r="CM346" s="95">
        <f t="shared" si="489"/>
        <v>556</v>
      </c>
      <c r="CN346" s="95">
        <f t="shared" si="490"/>
        <v>568</v>
      </c>
      <c r="CO346" s="95">
        <f t="shared" si="491"/>
        <v>574</v>
      </c>
      <c r="CP346" s="95">
        <f t="shared" si="492"/>
        <v>587</v>
      </c>
      <c r="CQ346" s="95">
        <f t="shared" si="493"/>
        <v>599</v>
      </c>
      <c r="CR346" s="95">
        <f t="shared" si="494"/>
        <v>611</v>
      </c>
      <c r="CS346" s="95">
        <f t="shared" si="495"/>
        <v>617</v>
      </c>
      <c r="CT346" s="95">
        <f t="shared" si="496"/>
        <v>629</v>
      </c>
      <c r="CU346" s="95">
        <f t="shared" si="497"/>
        <v>854</v>
      </c>
      <c r="CV346" s="95">
        <f t="shared" si="498"/>
        <v>863</v>
      </c>
      <c r="CW346" s="95">
        <f t="shared" si="499"/>
        <v>879</v>
      </c>
      <c r="CX346" s="95">
        <f t="shared" si="500"/>
        <v>895</v>
      </c>
      <c r="CY346" s="95">
        <f t="shared" si="501"/>
        <v>911</v>
      </c>
      <c r="CZ346" s="95">
        <f t="shared" si="502"/>
        <v>927</v>
      </c>
      <c r="DA346" s="95">
        <f t="shared" si="503"/>
        <v>936</v>
      </c>
      <c r="DB346" s="95">
        <f t="shared" si="504"/>
        <v>952</v>
      </c>
    </row>
    <row r="347" spans="2:106" ht="15">
      <c r="B347" s="93">
        <v>1400</v>
      </c>
      <c r="C347" s="95">
        <f t="shared" si="403"/>
        <v>131</v>
      </c>
      <c r="D347" s="95">
        <f t="shared" si="404"/>
        <v>126</v>
      </c>
      <c r="E347" s="95">
        <f t="shared" si="405"/>
        <v>123</v>
      </c>
      <c r="F347" s="95">
        <f t="shared" si="406"/>
        <v>119</v>
      </c>
      <c r="G347" s="95">
        <f t="shared" si="407"/>
        <v>116</v>
      </c>
      <c r="H347" s="95">
        <f t="shared" si="408"/>
        <v>113</v>
      </c>
      <c r="I347" s="95">
        <f t="shared" si="409"/>
        <v>111</v>
      </c>
      <c r="J347" s="95">
        <f t="shared" si="410"/>
        <v>109</v>
      </c>
      <c r="K347" s="95">
        <f t="shared" si="411"/>
        <v>107</v>
      </c>
      <c r="L347" s="95">
        <f t="shared" si="412"/>
        <v>106</v>
      </c>
      <c r="M347" s="95">
        <f t="shared" si="413"/>
        <v>104</v>
      </c>
      <c r="N347" s="95">
        <f t="shared" si="414"/>
        <v>103</v>
      </c>
      <c r="O347" s="95">
        <f t="shared" si="415"/>
        <v>102</v>
      </c>
      <c r="P347" s="95">
        <f t="shared" si="416"/>
        <v>101</v>
      </c>
      <c r="Q347" s="95">
        <f t="shared" si="417"/>
        <v>100</v>
      </c>
      <c r="R347" s="95">
        <f t="shared" si="418"/>
        <v>99</v>
      </c>
      <c r="S347" s="95">
        <f t="shared" si="419"/>
        <v>98</v>
      </c>
      <c r="T347" s="95">
        <f t="shared" si="420"/>
        <v>98</v>
      </c>
      <c r="U347" s="95">
        <f t="shared" si="421"/>
        <v>97</v>
      </c>
      <c r="V347" s="95">
        <f t="shared" si="422"/>
        <v>96</v>
      </c>
      <c r="W347" s="95">
        <f t="shared" si="423"/>
        <v>96</v>
      </c>
      <c r="X347" s="95">
        <f t="shared" si="424"/>
        <v>95</v>
      </c>
      <c r="Y347" s="95">
        <f t="shared" si="425"/>
        <v>94</v>
      </c>
      <c r="Z347" s="95">
        <f t="shared" si="426"/>
        <v>94</v>
      </c>
      <c r="AA347" s="95">
        <f t="shared" si="427"/>
        <v>94</v>
      </c>
      <c r="AB347" s="95">
        <f t="shared" si="428"/>
        <v>93</v>
      </c>
      <c r="AC347" s="95">
        <f t="shared" si="429"/>
        <v>95</v>
      </c>
      <c r="AD347" s="95">
        <f t="shared" si="430"/>
        <v>95</v>
      </c>
      <c r="AE347" s="95">
        <f t="shared" si="431"/>
        <v>94</v>
      </c>
      <c r="AF347" s="95">
        <f t="shared" si="432"/>
        <v>94</v>
      </c>
      <c r="AG347" s="95">
        <f t="shared" si="433"/>
        <v>93</v>
      </c>
      <c r="AH347" s="95">
        <f t="shared" si="434"/>
        <v>93</v>
      </c>
      <c r="AI347" s="95">
        <f t="shared" si="435"/>
        <v>93</v>
      </c>
      <c r="AJ347" s="95">
        <f t="shared" si="436"/>
        <v>92</v>
      </c>
      <c r="AK347" s="95">
        <f t="shared" si="437"/>
        <v>92</v>
      </c>
      <c r="AL347" s="95">
        <f t="shared" si="438"/>
        <v>92</v>
      </c>
      <c r="AM347" s="95">
        <f t="shared" si="439"/>
        <v>91</v>
      </c>
      <c r="AN347" s="95">
        <f t="shared" si="440"/>
        <v>91</v>
      </c>
      <c r="AO347" s="95">
        <f t="shared" si="441"/>
        <v>91</v>
      </c>
      <c r="AP347" s="95">
        <f t="shared" si="442"/>
        <v>91</v>
      </c>
      <c r="AQ347" s="95">
        <f t="shared" si="443"/>
        <v>90</v>
      </c>
      <c r="AR347" s="95">
        <f t="shared" si="444"/>
        <v>90</v>
      </c>
      <c r="AS347" s="95">
        <f t="shared" si="445"/>
        <v>118</v>
      </c>
      <c r="AT347" s="95">
        <f t="shared" si="446"/>
        <v>118</v>
      </c>
      <c r="AU347" s="95">
        <f t="shared" si="447"/>
        <v>118</v>
      </c>
      <c r="AV347" s="95">
        <f t="shared" si="448"/>
        <v>118</v>
      </c>
      <c r="AW347" s="95">
        <f t="shared" si="449"/>
        <v>117</v>
      </c>
      <c r="AX347" s="95">
        <f t="shared" si="450"/>
        <v>117</v>
      </c>
      <c r="AY347" s="95">
        <f t="shared" si="451"/>
        <v>117</v>
      </c>
      <c r="AZ347" s="95">
        <f t="shared" si="452"/>
        <v>117</v>
      </c>
      <c r="BA347" s="95">
        <f t="shared" si="453"/>
        <v>117</v>
      </c>
      <c r="BC347" s="93">
        <v>1400</v>
      </c>
      <c r="BD347" s="95">
        <f t="shared" si="454"/>
        <v>183</v>
      </c>
      <c r="BE347" s="95">
        <f t="shared" si="455"/>
        <v>194</v>
      </c>
      <c r="BF347" s="95">
        <f t="shared" si="456"/>
        <v>207</v>
      </c>
      <c r="BG347" s="95">
        <f t="shared" si="457"/>
        <v>217</v>
      </c>
      <c r="BH347" s="95">
        <f t="shared" si="458"/>
        <v>227</v>
      </c>
      <c r="BI347" s="95">
        <f t="shared" si="459"/>
        <v>237</v>
      </c>
      <c r="BJ347" s="95">
        <f t="shared" si="460"/>
        <v>249</v>
      </c>
      <c r="BK347" s="95">
        <f t="shared" si="461"/>
        <v>259</v>
      </c>
      <c r="BL347" s="95">
        <f t="shared" si="462"/>
        <v>270</v>
      </c>
      <c r="BM347" s="95">
        <f t="shared" si="463"/>
        <v>282</v>
      </c>
      <c r="BN347" s="95">
        <f t="shared" si="464"/>
        <v>291</v>
      </c>
      <c r="BO347" s="95">
        <f t="shared" si="465"/>
        <v>303</v>
      </c>
      <c r="BP347" s="95">
        <f t="shared" si="466"/>
        <v>314</v>
      </c>
      <c r="BQ347" s="95">
        <f t="shared" si="467"/>
        <v>325</v>
      </c>
      <c r="BR347" s="95">
        <f t="shared" si="468"/>
        <v>336</v>
      </c>
      <c r="BS347" s="95">
        <f t="shared" si="469"/>
        <v>347</v>
      </c>
      <c r="BT347" s="95">
        <f t="shared" si="470"/>
        <v>357</v>
      </c>
      <c r="BU347" s="95">
        <f t="shared" si="471"/>
        <v>370</v>
      </c>
      <c r="BV347" s="95">
        <f t="shared" si="472"/>
        <v>380</v>
      </c>
      <c r="BW347" s="95">
        <f t="shared" si="473"/>
        <v>390</v>
      </c>
      <c r="BX347" s="95">
        <f t="shared" si="474"/>
        <v>403</v>
      </c>
      <c r="BY347" s="95">
        <f t="shared" si="475"/>
        <v>412</v>
      </c>
      <c r="BZ347" s="95">
        <f t="shared" si="476"/>
        <v>421</v>
      </c>
      <c r="CA347" s="95">
        <f t="shared" si="477"/>
        <v>434</v>
      </c>
      <c r="CB347" s="95">
        <f t="shared" si="478"/>
        <v>447</v>
      </c>
      <c r="CC347" s="95">
        <f t="shared" si="479"/>
        <v>456</v>
      </c>
      <c r="CD347" s="95">
        <f t="shared" si="480"/>
        <v>479</v>
      </c>
      <c r="CE347" s="95">
        <f t="shared" si="481"/>
        <v>492</v>
      </c>
      <c r="CF347" s="95">
        <f t="shared" si="482"/>
        <v>500</v>
      </c>
      <c r="CG347" s="95">
        <f t="shared" si="483"/>
        <v>513</v>
      </c>
      <c r="CH347" s="95">
        <f t="shared" si="484"/>
        <v>521</v>
      </c>
      <c r="CI347" s="95">
        <f t="shared" si="485"/>
        <v>534</v>
      </c>
      <c r="CJ347" s="95">
        <f t="shared" si="486"/>
        <v>547</v>
      </c>
      <c r="CK347" s="95">
        <f t="shared" si="487"/>
        <v>554</v>
      </c>
      <c r="CL347" s="95">
        <f t="shared" si="488"/>
        <v>567</v>
      </c>
      <c r="CM347" s="95">
        <f t="shared" si="489"/>
        <v>580</v>
      </c>
      <c r="CN347" s="95">
        <f t="shared" si="490"/>
        <v>586</v>
      </c>
      <c r="CO347" s="95">
        <f t="shared" si="491"/>
        <v>599</v>
      </c>
      <c r="CP347" s="95">
        <f t="shared" si="492"/>
        <v>612</v>
      </c>
      <c r="CQ347" s="95">
        <f t="shared" si="493"/>
        <v>624</v>
      </c>
      <c r="CR347" s="95">
        <f t="shared" si="494"/>
        <v>630</v>
      </c>
      <c r="CS347" s="95">
        <f t="shared" si="495"/>
        <v>643</v>
      </c>
      <c r="CT347" s="95">
        <f t="shared" si="496"/>
        <v>859</v>
      </c>
      <c r="CU347" s="95">
        <f t="shared" si="497"/>
        <v>876</v>
      </c>
      <c r="CV347" s="95">
        <f t="shared" si="498"/>
        <v>892</v>
      </c>
      <c r="CW347" s="95">
        <f t="shared" si="499"/>
        <v>909</v>
      </c>
      <c r="CX347" s="95">
        <f t="shared" si="500"/>
        <v>917</v>
      </c>
      <c r="CY347" s="95">
        <f t="shared" si="501"/>
        <v>934</v>
      </c>
      <c r="CZ347" s="95">
        <f t="shared" si="502"/>
        <v>950</v>
      </c>
      <c r="DA347" s="95">
        <f t="shared" si="503"/>
        <v>966</v>
      </c>
      <c r="DB347" s="95">
        <f t="shared" si="504"/>
        <v>983</v>
      </c>
    </row>
    <row r="348" spans="2:106" ht="15">
      <c r="B348" s="93">
        <v>1500</v>
      </c>
      <c r="C348" s="95">
        <f t="shared" si="403"/>
        <v>127</v>
      </c>
      <c r="D348" s="95">
        <f t="shared" si="404"/>
        <v>122</v>
      </c>
      <c r="E348" s="95">
        <f t="shared" si="405"/>
        <v>118</v>
      </c>
      <c r="F348" s="95">
        <f t="shared" si="406"/>
        <v>115</v>
      </c>
      <c r="G348" s="95">
        <f t="shared" si="407"/>
        <v>112</v>
      </c>
      <c r="H348" s="95">
        <f t="shared" si="408"/>
        <v>109</v>
      </c>
      <c r="I348" s="95">
        <f t="shared" si="409"/>
        <v>108</v>
      </c>
      <c r="J348" s="95">
        <f t="shared" si="410"/>
        <v>106</v>
      </c>
      <c r="K348" s="95">
        <f t="shared" si="411"/>
        <v>104</v>
      </c>
      <c r="L348" s="95">
        <f t="shared" si="412"/>
        <v>102</v>
      </c>
      <c r="M348" s="95">
        <f t="shared" si="413"/>
        <v>101</v>
      </c>
      <c r="N348" s="95">
        <f t="shared" si="414"/>
        <v>100</v>
      </c>
      <c r="O348" s="95">
        <f t="shared" si="415"/>
        <v>99</v>
      </c>
      <c r="P348" s="95">
        <f t="shared" si="416"/>
        <v>98</v>
      </c>
      <c r="Q348" s="95">
        <f t="shared" si="417"/>
        <v>97</v>
      </c>
      <c r="R348" s="95">
        <f t="shared" si="418"/>
        <v>96</v>
      </c>
      <c r="S348" s="95">
        <f t="shared" si="419"/>
        <v>95</v>
      </c>
      <c r="T348" s="95">
        <f t="shared" si="420"/>
        <v>94</v>
      </c>
      <c r="U348" s="95">
        <f t="shared" si="421"/>
        <v>94</v>
      </c>
      <c r="V348" s="95">
        <f t="shared" si="422"/>
        <v>93</v>
      </c>
      <c r="W348" s="95">
        <f t="shared" si="423"/>
        <v>92</v>
      </c>
      <c r="X348" s="95">
        <f t="shared" si="424"/>
        <v>92</v>
      </c>
      <c r="Y348" s="95">
        <f t="shared" si="425"/>
        <v>91</v>
      </c>
      <c r="Z348" s="95">
        <f t="shared" si="426"/>
        <v>91</v>
      </c>
      <c r="AA348" s="95">
        <f t="shared" si="427"/>
        <v>90</v>
      </c>
      <c r="AB348" s="95">
        <f t="shared" si="428"/>
        <v>90</v>
      </c>
      <c r="AC348" s="95">
        <f t="shared" si="429"/>
        <v>92</v>
      </c>
      <c r="AD348" s="95">
        <f t="shared" si="430"/>
        <v>91</v>
      </c>
      <c r="AE348" s="95">
        <f t="shared" si="431"/>
        <v>91</v>
      </c>
      <c r="AF348" s="95">
        <f t="shared" si="432"/>
        <v>91</v>
      </c>
      <c r="AG348" s="95">
        <f t="shared" si="433"/>
        <v>90</v>
      </c>
      <c r="AH348" s="95">
        <f t="shared" si="434"/>
        <v>90</v>
      </c>
      <c r="AI348" s="95">
        <f t="shared" si="435"/>
        <v>89</v>
      </c>
      <c r="AJ348" s="95">
        <f t="shared" si="436"/>
        <v>89</v>
      </c>
      <c r="AK348" s="95">
        <f t="shared" si="437"/>
        <v>89</v>
      </c>
      <c r="AL348" s="95">
        <f t="shared" si="438"/>
        <v>89</v>
      </c>
      <c r="AM348" s="95">
        <f t="shared" si="439"/>
        <v>88</v>
      </c>
      <c r="AN348" s="95">
        <f t="shared" si="440"/>
        <v>88</v>
      </c>
      <c r="AO348" s="95">
        <f t="shared" si="441"/>
        <v>88</v>
      </c>
      <c r="AP348" s="95">
        <f t="shared" si="442"/>
        <v>88</v>
      </c>
      <c r="AQ348" s="95">
        <f t="shared" si="443"/>
        <v>114</v>
      </c>
      <c r="AR348" s="95">
        <f t="shared" si="444"/>
        <v>114</v>
      </c>
      <c r="AS348" s="95">
        <f t="shared" si="445"/>
        <v>114</v>
      </c>
      <c r="AT348" s="95">
        <f t="shared" si="446"/>
        <v>113</v>
      </c>
      <c r="AU348" s="95">
        <f t="shared" si="447"/>
        <v>113</v>
      </c>
      <c r="AV348" s="95">
        <f t="shared" si="448"/>
        <v>113</v>
      </c>
      <c r="AW348" s="95">
        <f t="shared" si="449"/>
        <v>112</v>
      </c>
      <c r="AX348" s="95">
        <f t="shared" si="450"/>
        <v>112</v>
      </c>
      <c r="AY348" s="95">
        <f t="shared" si="451"/>
        <v>112</v>
      </c>
      <c r="AZ348" s="95">
        <f t="shared" si="452"/>
        <v>112</v>
      </c>
      <c r="BA348" s="95">
        <f t="shared" si="453"/>
        <v>112</v>
      </c>
      <c r="BC348" s="93">
        <v>1500</v>
      </c>
      <c r="BD348" s="95">
        <f t="shared" si="454"/>
        <v>191</v>
      </c>
      <c r="BE348" s="95">
        <f t="shared" si="455"/>
        <v>201</v>
      </c>
      <c r="BF348" s="95">
        <f t="shared" si="456"/>
        <v>212</v>
      </c>
      <c r="BG348" s="95">
        <f t="shared" si="457"/>
        <v>224</v>
      </c>
      <c r="BH348" s="95">
        <f t="shared" si="458"/>
        <v>235</v>
      </c>
      <c r="BI348" s="95">
        <f t="shared" si="459"/>
        <v>245</v>
      </c>
      <c r="BJ348" s="95">
        <f t="shared" si="460"/>
        <v>259</v>
      </c>
      <c r="BK348" s="95">
        <f t="shared" si="461"/>
        <v>270</v>
      </c>
      <c r="BL348" s="95">
        <f t="shared" si="462"/>
        <v>281</v>
      </c>
      <c r="BM348" s="95">
        <f t="shared" si="463"/>
        <v>291</v>
      </c>
      <c r="BN348" s="95">
        <f t="shared" si="464"/>
        <v>303</v>
      </c>
      <c r="BO348" s="95">
        <f t="shared" si="465"/>
        <v>315</v>
      </c>
      <c r="BP348" s="95">
        <f t="shared" si="466"/>
        <v>327</v>
      </c>
      <c r="BQ348" s="95">
        <f t="shared" si="467"/>
        <v>338</v>
      </c>
      <c r="BR348" s="95">
        <f t="shared" si="468"/>
        <v>349</v>
      </c>
      <c r="BS348" s="95">
        <f t="shared" si="469"/>
        <v>360</v>
      </c>
      <c r="BT348" s="95">
        <f t="shared" si="470"/>
        <v>371</v>
      </c>
      <c r="BU348" s="95">
        <f t="shared" si="471"/>
        <v>381</v>
      </c>
      <c r="BV348" s="95">
        <f t="shared" si="472"/>
        <v>395</v>
      </c>
      <c r="BW348" s="95">
        <f t="shared" si="473"/>
        <v>405</v>
      </c>
      <c r="BX348" s="95">
        <f t="shared" si="474"/>
        <v>414</v>
      </c>
      <c r="BY348" s="95">
        <f t="shared" si="475"/>
        <v>428</v>
      </c>
      <c r="BZ348" s="95">
        <f t="shared" si="476"/>
        <v>437</v>
      </c>
      <c r="CA348" s="95">
        <f t="shared" si="477"/>
        <v>450</v>
      </c>
      <c r="CB348" s="95">
        <f t="shared" si="478"/>
        <v>459</v>
      </c>
      <c r="CC348" s="95">
        <f t="shared" si="479"/>
        <v>473</v>
      </c>
      <c r="CD348" s="95">
        <f t="shared" si="480"/>
        <v>497</v>
      </c>
      <c r="CE348" s="95">
        <f t="shared" si="481"/>
        <v>505</v>
      </c>
      <c r="CF348" s="95">
        <f t="shared" si="482"/>
        <v>519</v>
      </c>
      <c r="CG348" s="95">
        <f t="shared" si="483"/>
        <v>532</v>
      </c>
      <c r="CH348" s="95">
        <f t="shared" si="484"/>
        <v>540</v>
      </c>
      <c r="CI348" s="95">
        <f t="shared" si="485"/>
        <v>554</v>
      </c>
      <c r="CJ348" s="95">
        <f t="shared" si="486"/>
        <v>561</v>
      </c>
      <c r="CK348" s="95">
        <f t="shared" si="487"/>
        <v>574</v>
      </c>
      <c r="CL348" s="95">
        <f t="shared" si="488"/>
        <v>587</v>
      </c>
      <c r="CM348" s="95">
        <f t="shared" si="489"/>
        <v>601</v>
      </c>
      <c r="CN348" s="95">
        <f t="shared" si="490"/>
        <v>607</v>
      </c>
      <c r="CO348" s="95">
        <f t="shared" si="491"/>
        <v>620</v>
      </c>
      <c r="CP348" s="95">
        <f t="shared" si="492"/>
        <v>634</v>
      </c>
      <c r="CQ348" s="95">
        <f t="shared" si="493"/>
        <v>647</v>
      </c>
      <c r="CR348" s="95">
        <f t="shared" si="494"/>
        <v>855</v>
      </c>
      <c r="CS348" s="95">
        <f t="shared" si="495"/>
        <v>872</v>
      </c>
      <c r="CT348" s="95">
        <f t="shared" si="496"/>
        <v>889</v>
      </c>
      <c r="CU348" s="95">
        <f t="shared" si="497"/>
        <v>898</v>
      </c>
      <c r="CV348" s="95">
        <f t="shared" si="498"/>
        <v>915</v>
      </c>
      <c r="CW348" s="95">
        <f t="shared" si="499"/>
        <v>932</v>
      </c>
      <c r="CX348" s="95">
        <f t="shared" si="500"/>
        <v>941</v>
      </c>
      <c r="CY348" s="95">
        <f t="shared" si="501"/>
        <v>958</v>
      </c>
      <c r="CZ348" s="95">
        <f t="shared" si="502"/>
        <v>974</v>
      </c>
      <c r="DA348" s="95">
        <f t="shared" si="503"/>
        <v>991</v>
      </c>
      <c r="DB348" s="95">
        <f t="shared" si="504"/>
        <v>1008</v>
      </c>
    </row>
    <row r="349" spans="2:106" ht="15">
      <c r="B349" s="93">
        <v>1600</v>
      </c>
      <c r="C349" s="95">
        <f t="shared" si="403"/>
        <v>130</v>
      </c>
      <c r="D349" s="95">
        <f t="shared" si="404"/>
        <v>125</v>
      </c>
      <c r="E349" s="95">
        <f t="shared" si="405"/>
        <v>121</v>
      </c>
      <c r="F349" s="95">
        <f t="shared" si="406"/>
        <v>117</v>
      </c>
      <c r="G349" s="95">
        <f t="shared" si="407"/>
        <v>114</v>
      </c>
      <c r="H349" s="95">
        <f t="shared" si="408"/>
        <v>112</v>
      </c>
      <c r="I349" s="95">
        <f t="shared" si="409"/>
        <v>110</v>
      </c>
      <c r="J349" s="95">
        <f t="shared" si="410"/>
        <v>108</v>
      </c>
      <c r="K349" s="95">
        <f t="shared" si="411"/>
        <v>106</v>
      </c>
      <c r="L349" s="95">
        <f t="shared" si="412"/>
        <v>104</v>
      </c>
      <c r="M349" s="95">
        <f t="shared" si="413"/>
        <v>103</v>
      </c>
      <c r="N349" s="95">
        <f t="shared" si="414"/>
        <v>102</v>
      </c>
      <c r="O349" s="95">
        <f t="shared" si="415"/>
        <v>101</v>
      </c>
      <c r="P349" s="95">
        <f t="shared" si="416"/>
        <v>99</v>
      </c>
      <c r="Q349" s="95">
        <f t="shared" si="417"/>
        <v>98</v>
      </c>
      <c r="R349" s="95">
        <f t="shared" si="418"/>
        <v>98</v>
      </c>
      <c r="S349" s="95">
        <f t="shared" si="419"/>
        <v>97</v>
      </c>
      <c r="T349" s="95">
        <f t="shared" si="420"/>
        <v>96</v>
      </c>
      <c r="U349" s="95">
        <f t="shared" si="421"/>
        <v>95</v>
      </c>
      <c r="V349" s="95">
        <f t="shared" si="422"/>
        <v>95</v>
      </c>
      <c r="W349" s="95">
        <f t="shared" si="423"/>
        <v>94</v>
      </c>
      <c r="X349" s="95">
        <f t="shared" si="424"/>
        <v>94</v>
      </c>
      <c r="Y349" s="95">
        <f t="shared" si="425"/>
        <v>93</v>
      </c>
      <c r="Z349" s="95">
        <f t="shared" si="426"/>
        <v>92</v>
      </c>
      <c r="AA349" s="95">
        <f t="shared" si="427"/>
        <v>92</v>
      </c>
      <c r="AB349" s="95">
        <f t="shared" si="428"/>
        <v>92</v>
      </c>
      <c r="AC349" s="95">
        <f t="shared" si="429"/>
        <v>93</v>
      </c>
      <c r="AD349" s="95">
        <f t="shared" si="430"/>
        <v>93</v>
      </c>
      <c r="AE349" s="95">
        <f t="shared" si="431"/>
        <v>92</v>
      </c>
      <c r="AF349" s="95">
        <f t="shared" si="432"/>
        <v>92</v>
      </c>
      <c r="AG349" s="95">
        <f t="shared" si="433"/>
        <v>92</v>
      </c>
      <c r="AH349" s="95">
        <f t="shared" si="434"/>
        <v>91</v>
      </c>
      <c r="AI349" s="95">
        <f t="shared" si="435"/>
        <v>91</v>
      </c>
      <c r="AJ349" s="95">
        <f t="shared" si="436"/>
        <v>91</v>
      </c>
      <c r="AK349" s="95">
        <f t="shared" si="437"/>
        <v>90</v>
      </c>
      <c r="AL349" s="95">
        <f t="shared" si="438"/>
        <v>90</v>
      </c>
      <c r="AM349" s="95">
        <f t="shared" si="439"/>
        <v>90</v>
      </c>
      <c r="AN349" s="95">
        <f t="shared" si="440"/>
        <v>89</v>
      </c>
      <c r="AO349" s="95">
        <f t="shared" si="441"/>
        <v>89</v>
      </c>
      <c r="AP349" s="95">
        <f t="shared" si="442"/>
        <v>110</v>
      </c>
      <c r="AQ349" s="95">
        <f t="shared" si="443"/>
        <v>110</v>
      </c>
      <c r="AR349" s="95">
        <f t="shared" si="444"/>
        <v>109</v>
      </c>
      <c r="AS349" s="95">
        <f t="shared" si="445"/>
        <v>109</v>
      </c>
      <c r="AT349" s="95">
        <f t="shared" si="446"/>
        <v>109</v>
      </c>
      <c r="AU349" s="95">
        <f t="shared" si="447"/>
        <v>109</v>
      </c>
      <c r="AV349" s="95">
        <f t="shared" si="448"/>
        <v>108</v>
      </c>
      <c r="AW349" s="95">
        <f t="shared" si="449"/>
        <v>108</v>
      </c>
      <c r="AX349" s="95">
        <f t="shared" si="450"/>
        <v>108</v>
      </c>
      <c r="AY349" s="95">
        <f t="shared" si="451"/>
        <v>108</v>
      </c>
      <c r="AZ349" s="95">
        <f t="shared" si="452"/>
        <v>108</v>
      </c>
      <c r="BA349" s="95">
        <f t="shared" si="453"/>
        <v>107</v>
      </c>
      <c r="BC349" s="93">
        <v>1600</v>
      </c>
      <c r="BD349" s="95">
        <f t="shared" si="454"/>
        <v>208</v>
      </c>
      <c r="BE349" s="95">
        <f t="shared" si="455"/>
        <v>220</v>
      </c>
      <c r="BF349" s="95">
        <f t="shared" si="456"/>
        <v>232</v>
      </c>
      <c r="BG349" s="95">
        <f t="shared" si="457"/>
        <v>243</v>
      </c>
      <c r="BH349" s="95">
        <f t="shared" si="458"/>
        <v>255</v>
      </c>
      <c r="BI349" s="95">
        <f t="shared" si="459"/>
        <v>269</v>
      </c>
      <c r="BJ349" s="95">
        <f t="shared" si="460"/>
        <v>282</v>
      </c>
      <c r="BK349" s="95">
        <f t="shared" si="461"/>
        <v>294</v>
      </c>
      <c r="BL349" s="95">
        <f t="shared" si="462"/>
        <v>305</v>
      </c>
      <c r="BM349" s="95">
        <f t="shared" si="463"/>
        <v>316</v>
      </c>
      <c r="BN349" s="95">
        <f t="shared" si="464"/>
        <v>330</v>
      </c>
      <c r="BO349" s="95">
        <f t="shared" si="465"/>
        <v>343</v>
      </c>
      <c r="BP349" s="95">
        <f t="shared" si="466"/>
        <v>356</v>
      </c>
      <c r="BQ349" s="95">
        <f t="shared" si="467"/>
        <v>364</v>
      </c>
      <c r="BR349" s="95">
        <f t="shared" si="468"/>
        <v>376</v>
      </c>
      <c r="BS349" s="95">
        <f t="shared" si="469"/>
        <v>392</v>
      </c>
      <c r="BT349" s="95">
        <f t="shared" si="470"/>
        <v>404</v>
      </c>
      <c r="BU349" s="95">
        <f t="shared" si="471"/>
        <v>415</v>
      </c>
      <c r="BV349" s="95">
        <f t="shared" si="472"/>
        <v>426</v>
      </c>
      <c r="BW349" s="95">
        <f t="shared" si="473"/>
        <v>441</v>
      </c>
      <c r="BX349" s="95">
        <f t="shared" si="474"/>
        <v>451</v>
      </c>
      <c r="BY349" s="95">
        <f t="shared" si="475"/>
        <v>466</v>
      </c>
      <c r="BZ349" s="95">
        <f t="shared" si="476"/>
        <v>476</v>
      </c>
      <c r="CA349" s="95">
        <f t="shared" si="477"/>
        <v>486</v>
      </c>
      <c r="CB349" s="95">
        <f t="shared" si="478"/>
        <v>500</v>
      </c>
      <c r="CC349" s="95">
        <f t="shared" si="479"/>
        <v>515</v>
      </c>
      <c r="CD349" s="95">
        <f t="shared" si="480"/>
        <v>536</v>
      </c>
      <c r="CE349" s="95">
        <f t="shared" si="481"/>
        <v>551</v>
      </c>
      <c r="CF349" s="95">
        <f t="shared" si="482"/>
        <v>559</v>
      </c>
      <c r="CG349" s="95">
        <f t="shared" si="483"/>
        <v>574</v>
      </c>
      <c r="CH349" s="95">
        <f t="shared" si="484"/>
        <v>589</v>
      </c>
      <c r="CI349" s="95">
        <f t="shared" si="485"/>
        <v>597</v>
      </c>
      <c r="CJ349" s="95">
        <f t="shared" si="486"/>
        <v>612</v>
      </c>
      <c r="CK349" s="95">
        <f t="shared" si="487"/>
        <v>626</v>
      </c>
      <c r="CL349" s="95">
        <f t="shared" si="488"/>
        <v>634</v>
      </c>
      <c r="CM349" s="95">
        <f t="shared" si="489"/>
        <v>648</v>
      </c>
      <c r="CN349" s="95">
        <f t="shared" si="490"/>
        <v>662</v>
      </c>
      <c r="CO349" s="95">
        <f t="shared" si="491"/>
        <v>669</v>
      </c>
      <c r="CP349" s="95">
        <f t="shared" si="492"/>
        <v>684</v>
      </c>
      <c r="CQ349" s="95">
        <f t="shared" si="493"/>
        <v>862</v>
      </c>
      <c r="CR349" s="95">
        <f t="shared" si="494"/>
        <v>880</v>
      </c>
      <c r="CS349" s="95">
        <f t="shared" si="495"/>
        <v>889</v>
      </c>
      <c r="CT349" s="95">
        <f t="shared" si="496"/>
        <v>907</v>
      </c>
      <c r="CU349" s="95">
        <f t="shared" si="497"/>
        <v>924</v>
      </c>
      <c r="CV349" s="95">
        <f t="shared" si="498"/>
        <v>942</v>
      </c>
      <c r="CW349" s="95">
        <f t="shared" si="499"/>
        <v>950</v>
      </c>
      <c r="CX349" s="95">
        <f t="shared" si="500"/>
        <v>968</v>
      </c>
      <c r="CY349" s="95">
        <f t="shared" si="501"/>
        <v>985</v>
      </c>
      <c r="CZ349" s="95">
        <f t="shared" si="502"/>
        <v>1002</v>
      </c>
      <c r="DA349" s="95">
        <f t="shared" si="503"/>
        <v>1020</v>
      </c>
      <c r="DB349" s="95">
        <f t="shared" si="504"/>
        <v>1027</v>
      </c>
    </row>
    <row r="350" spans="2:106" ht="15">
      <c r="B350" s="93">
        <v>1700</v>
      </c>
      <c r="C350" s="95">
        <f t="shared" si="403"/>
        <v>128</v>
      </c>
      <c r="D350" s="95">
        <f t="shared" si="404"/>
        <v>123</v>
      </c>
      <c r="E350" s="95">
        <f t="shared" si="405"/>
        <v>119</v>
      </c>
      <c r="F350" s="95">
        <f t="shared" si="406"/>
        <v>116</v>
      </c>
      <c r="G350" s="95">
        <f t="shared" si="407"/>
        <v>113</v>
      </c>
      <c r="H350" s="95">
        <f t="shared" si="408"/>
        <v>110</v>
      </c>
      <c r="I350" s="95">
        <f t="shared" si="409"/>
        <v>109</v>
      </c>
      <c r="J350" s="95">
        <f t="shared" si="410"/>
        <v>107</v>
      </c>
      <c r="K350" s="95">
        <f t="shared" si="411"/>
        <v>105</v>
      </c>
      <c r="L350" s="95">
        <f t="shared" si="412"/>
        <v>103</v>
      </c>
      <c r="M350" s="95">
        <f t="shared" si="413"/>
        <v>102</v>
      </c>
      <c r="N350" s="95">
        <f t="shared" si="414"/>
        <v>101</v>
      </c>
      <c r="O350" s="95">
        <f t="shared" si="415"/>
        <v>100</v>
      </c>
      <c r="P350" s="95">
        <f t="shared" si="416"/>
        <v>99</v>
      </c>
      <c r="Q350" s="95">
        <f t="shared" si="417"/>
        <v>98</v>
      </c>
      <c r="R350" s="95">
        <f t="shared" si="418"/>
        <v>97</v>
      </c>
      <c r="S350" s="95">
        <f t="shared" si="419"/>
        <v>96</v>
      </c>
      <c r="T350" s="95">
        <f t="shared" si="420"/>
        <v>95</v>
      </c>
      <c r="U350" s="95">
        <f t="shared" si="421"/>
        <v>95</v>
      </c>
      <c r="V350" s="95">
        <f t="shared" si="422"/>
        <v>94</v>
      </c>
      <c r="W350" s="95">
        <f t="shared" si="423"/>
        <v>94</v>
      </c>
      <c r="X350" s="95">
        <f t="shared" si="424"/>
        <v>93</v>
      </c>
      <c r="Y350" s="95">
        <f t="shared" si="425"/>
        <v>92</v>
      </c>
      <c r="Z350" s="95">
        <f t="shared" si="426"/>
        <v>92</v>
      </c>
      <c r="AA350" s="95">
        <f t="shared" si="427"/>
        <v>92</v>
      </c>
      <c r="AB350" s="95">
        <f t="shared" si="428"/>
        <v>91</v>
      </c>
      <c r="AC350" s="95">
        <f t="shared" si="429"/>
        <v>93</v>
      </c>
      <c r="AD350" s="95">
        <f t="shared" si="430"/>
        <v>93</v>
      </c>
      <c r="AE350" s="95">
        <f t="shared" si="431"/>
        <v>92</v>
      </c>
      <c r="AF350" s="95">
        <f t="shared" si="432"/>
        <v>92</v>
      </c>
      <c r="AG350" s="95">
        <f t="shared" si="433"/>
        <v>91</v>
      </c>
      <c r="AH350" s="95">
        <f t="shared" si="434"/>
        <v>91</v>
      </c>
      <c r="AI350" s="95">
        <f t="shared" si="435"/>
        <v>91</v>
      </c>
      <c r="AJ350" s="95">
        <f t="shared" si="436"/>
        <v>90</v>
      </c>
      <c r="AK350" s="95">
        <f t="shared" si="437"/>
        <v>90</v>
      </c>
      <c r="AL350" s="95">
        <f t="shared" si="438"/>
        <v>90</v>
      </c>
      <c r="AM350" s="95">
        <f t="shared" si="439"/>
        <v>89</v>
      </c>
      <c r="AN350" s="95">
        <f t="shared" si="440"/>
        <v>89</v>
      </c>
      <c r="AO350" s="95">
        <f t="shared" si="441"/>
        <v>109</v>
      </c>
      <c r="AP350" s="95">
        <f t="shared" si="442"/>
        <v>108</v>
      </c>
      <c r="AQ350" s="95">
        <f t="shared" si="443"/>
        <v>108</v>
      </c>
      <c r="AR350" s="95">
        <f t="shared" si="444"/>
        <v>108</v>
      </c>
      <c r="AS350" s="95">
        <f t="shared" si="445"/>
        <v>108</v>
      </c>
      <c r="AT350" s="95">
        <f t="shared" si="446"/>
        <v>107</v>
      </c>
      <c r="AU350" s="95">
        <f t="shared" si="447"/>
        <v>107</v>
      </c>
      <c r="AV350" s="95">
        <f t="shared" si="448"/>
        <v>107</v>
      </c>
      <c r="AW350" s="95">
        <f t="shared" si="449"/>
        <v>107</v>
      </c>
      <c r="AX350" s="95">
        <f t="shared" si="450"/>
        <v>107</v>
      </c>
      <c r="AY350" s="95">
        <f t="shared" si="451"/>
        <v>106</v>
      </c>
      <c r="AZ350" s="95">
        <f t="shared" si="452"/>
        <v>106</v>
      </c>
      <c r="BA350" s="95">
        <f t="shared" si="453"/>
        <v>106</v>
      </c>
      <c r="BC350" s="93">
        <v>1700</v>
      </c>
      <c r="BD350" s="95">
        <f t="shared" si="454"/>
        <v>218</v>
      </c>
      <c r="BE350" s="95">
        <f t="shared" si="455"/>
        <v>230</v>
      </c>
      <c r="BF350" s="95">
        <f t="shared" si="456"/>
        <v>243</v>
      </c>
      <c r="BG350" s="95">
        <f t="shared" si="457"/>
        <v>256</v>
      </c>
      <c r="BH350" s="95">
        <f t="shared" si="458"/>
        <v>269</v>
      </c>
      <c r="BI350" s="95">
        <f t="shared" si="459"/>
        <v>281</v>
      </c>
      <c r="BJ350" s="95">
        <f t="shared" si="460"/>
        <v>296</v>
      </c>
      <c r="BK350" s="95">
        <f t="shared" si="461"/>
        <v>309</v>
      </c>
      <c r="BL350" s="95">
        <f t="shared" si="462"/>
        <v>321</v>
      </c>
      <c r="BM350" s="95">
        <f t="shared" si="463"/>
        <v>333</v>
      </c>
      <c r="BN350" s="95">
        <f t="shared" si="464"/>
        <v>347</v>
      </c>
      <c r="BO350" s="95">
        <f t="shared" si="465"/>
        <v>361</v>
      </c>
      <c r="BP350" s="95">
        <f t="shared" si="466"/>
        <v>374</v>
      </c>
      <c r="BQ350" s="95">
        <f t="shared" si="467"/>
        <v>387</v>
      </c>
      <c r="BR350" s="95">
        <f t="shared" si="468"/>
        <v>400</v>
      </c>
      <c r="BS350" s="95">
        <f t="shared" si="469"/>
        <v>412</v>
      </c>
      <c r="BT350" s="95">
        <f t="shared" si="470"/>
        <v>424</v>
      </c>
      <c r="BU350" s="95">
        <f t="shared" si="471"/>
        <v>436</v>
      </c>
      <c r="BV350" s="95">
        <f t="shared" si="472"/>
        <v>452</v>
      </c>
      <c r="BW350" s="95">
        <f t="shared" si="473"/>
        <v>463</v>
      </c>
      <c r="BX350" s="95">
        <f t="shared" si="474"/>
        <v>479</v>
      </c>
      <c r="BY350" s="95">
        <f t="shared" si="475"/>
        <v>490</v>
      </c>
      <c r="BZ350" s="95">
        <f t="shared" si="476"/>
        <v>500</v>
      </c>
      <c r="CA350" s="95">
        <f t="shared" si="477"/>
        <v>516</v>
      </c>
      <c r="CB350" s="95">
        <f t="shared" si="478"/>
        <v>532</v>
      </c>
      <c r="CC350" s="95">
        <f t="shared" si="479"/>
        <v>541</v>
      </c>
      <c r="CD350" s="95">
        <f t="shared" si="480"/>
        <v>569</v>
      </c>
      <c r="CE350" s="95">
        <f t="shared" si="481"/>
        <v>585</v>
      </c>
      <c r="CF350" s="95">
        <f t="shared" si="482"/>
        <v>594</v>
      </c>
      <c r="CG350" s="95">
        <f t="shared" si="483"/>
        <v>610</v>
      </c>
      <c r="CH350" s="95">
        <f t="shared" si="484"/>
        <v>619</v>
      </c>
      <c r="CI350" s="95">
        <f t="shared" si="485"/>
        <v>634</v>
      </c>
      <c r="CJ350" s="95">
        <f t="shared" si="486"/>
        <v>650</v>
      </c>
      <c r="CK350" s="95">
        <f t="shared" si="487"/>
        <v>658</v>
      </c>
      <c r="CL350" s="95">
        <f t="shared" si="488"/>
        <v>673</v>
      </c>
      <c r="CM350" s="95">
        <f t="shared" si="489"/>
        <v>689</v>
      </c>
      <c r="CN350" s="95">
        <f t="shared" si="490"/>
        <v>696</v>
      </c>
      <c r="CO350" s="95">
        <f t="shared" si="491"/>
        <v>711</v>
      </c>
      <c r="CP350" s="95">
        <f t="shared" si="492"/>
        <v>889</v>
      </c>
      <c r="CQ350" s="95">
        <f t="shared" si="493"/>
        <v>900</v>
      </c>
      <c r="CR350" s="95">
        <f t="shared" si="494"/>
        <v>918</v>
      </c>
      <c r="CS350" s="95">
        <f t="shared" si="495"/>
        <v>936</v>
      </c>
      <c r="CT350" s="95">
        <f t="shared" si="496"/>
        <v>955</v>
      </c>
      <c r="CU350" s="95">
        <f t="shared" si="497"/>
        <v>964</v>
      </c>
      <c r="CV350" s="95">
        <f t="shared" si="498"/>
        <v>982</v>
      </c>
      <c r="CW350" s="95">
        <f t="shared" si="499"/>
        <v>1000</v>
      </c>
      <c r="CX350" s="95">
        <f t="shared" si="500"/>
        <v>1019</v>
      </c>
      <c r="CY350" s="95">
        <f t="shared" si="501"/>
        <v>1037</v>
      </c>
      <c r="CZ350" s="95">
        <f t="shared" si="502"/>
        <v>1045</v>
      </c>
      <c r="DA350" s="95">
        <f t="shared" si="503"/>
        <v>1063</v>
      </c>
      <c r="DB350" s="95">
        <f t="shared" si="504"/>
        <v>1081</v>
      </c>
    </row>
    <row r="351" spans="2:106" ht="15">
      <c r="B351" s="93">
        <v>1800</v>
      </c>
      <c r="C351" s="95">
        <f t="shared" si="403"/>
        <v>124</v>
      </c>
      <c r="D351" s="95">
        <f t="shared" si="404"/>
        <v>119</v>
      </c>
      <c r="E351" s="95">
        <f t="shared" si="405"/>
        <v>116</v>
      </c>
      <c r="F351" s="95">
        <f t="shared" si="406"/>
        <v>113</v>
      </c>
      <c r="G351" s="95">
        <f t="shared" si="407"/>
        <v>110</v>
      </c>
      <c r="H351" s="95">
        <f t="shared" si="408"/>
        <v>107</v>
      </c>
      <c r="I351" s="95">
        <f t="shared" si="409"/>
        <v>106</v>
      </c>
      <c r="J351" s="95">
        <f t="shared" si="410"/>
        <v>104</v>
      </c>
      <c r="K351" s="95">
        <f t="shared" si="411"/>
        <v>102</v>
      </c>
      <c r="L351" s="95">
        <f t="shared" si="412"/>
        <v>100</v>
      </c>
      <c r="M351" s="95">
        <f t="shared" si="413"/>
        <v>99</v>
      </c>
      <c r="N351" s="95">
        <f t="shared" si="414"/>
        <v>98</v>
      </c>
      <c r="O351" s="95">
        <f t="shared" si="415"/>
        <v>97</v>
      </c>
      <c r="P351" s="95">
        <f t="shared" si="416"/>
        <v>96</v>
      </c>
      <c r="Q351" s="95">
        <f t="shared" si="417"/>
        <v>95</v>
      </c>
      <c r="R351" s="95">
        <f t="shared" si="418"/>
        <v>94</v>
      </c>
      <c r="S351" s="95">
        <f t="shared" si="419"/>
        <v>93</v>
      </c>
      <c r="T351" s="95">
        <f t="shared" si="420"/>
        <v>93</v>
      </c>
      <c r="U351" s="95">
        <f t="shared" si="421"/>
        <v>92</v>
      </c>
      <c r="V351" s="95">
        <f t="shared" si="422"/>
        <v>91</v>
      </c>
      <c r="W351" s="95">
        <f t="shared" si="423"/>
        <v>91</v>
      </c>
      <c r="X351" s="95">
        <f t="shared" si="424"/>
        <v>90</v>
      </c>
      <c r="Y351" s="95">
        <f t="shared" si="425"/>
        <v>90</v>
      </c>
      <c r="Z351" s="95">
        <f t="shared" si="426"/>
        <v>89</v>
      </c>
      <c r="AA351" s="95">
        <f t="shared" si="427"/>
        <v>89</v>
      </c>
      <c r="AB351" s="95">
        <f t="shared" si="428"/>
        <v>89</v>
      </c>
      <c r="AC351" s="95">
        <f t="shared" si="429"/>
        <v>91</v>
      </c>
      <c r="AD351" s="95">
        <f t="shared" si="430"/>
        <v>90</v>
      </c>
      <c r="AE351" s="95">
        <f t="shared" si="431"/>
        <v>90</v>
      </c>
      <c r="AF351" s="95">
        <f t="shared" si="432"/>
        <v>89</v>
      </c>
      <c r="AG351" s="95">
        <f t="shared" si="433"/>
        <v>89</v>
      </c>
      <c r="AH351" s="95">
        <f t="shared" si="434"/>
        <v>89</v>
      </c>
      <c r="AI351" s="95">
        <f t="shared" si="435"/>
        <v>88</v>
      </c>
      <c r="AJ351" s="95">
        <f t="shared" si="436"/>
        <v>88</v>
      </c>
      <c r="AK351" s="95">
        <f t="shared" si="437"/>
        <v>88</v>
      </c>
      <c r="AL351" s="95">
        <f t="shared" si="438"/>
        <v>87</v>
      </c>
      <c r="AM351" s="95">
        <f t="shared" si="439"/>
        <v>87</v>
      </c>
      <c r="AN351" s="95">
        <f t="shared" si="440"/>
        <v>105</v>
      </c>
      <c r="AO351" s="95">
        <f t="shared" si="441"/>
        <v>105</v>
      </c>
      <c r="AP351" s="95">
        <f t="shared" si="442"/>
        <v>105</v>
      </c>
      <c r="AQ351" s="95">
        <f t="shared" si="443"/>
        <v>105</v>
      </c>
      <c r="AR351" s="95">
        <f t="shared" si="444"/>
        <v>104</v>
      </c>
      <c r="AS351" s="95">
        <f t="shared" si="445"/>
        <v>104</v>
      </c>
      <c r="AT351" s="95">
        <f t="shared" si="446"/>
        <v>104</v>
      </c>
      <c r="AU351" s="95">
        <f t="shared" si="447"/>
        <v>104</v>
      </c>
      <c r="AV351" s="95">
        <f t="shared" si="448"/>
        <v>104</v>
      </c>
      <c r="AW351" s="95">
        <f t="shared" si="449"/>
        <v>103</v>
      </c>
      <c r="AX351" s="95">
        <f t="shared" si="450"/>
        <v>103</v>
      </c>
      <c r="AY351" s="95">
        <f t="shared" si="451"/>
        <v>103</v>
      </c>
      <c r="AZ351" s="95">
        <f t="shared" si="452"/>
        <v>103</v>
      </c>
      <c r="BA351" s="95">
        <f t="shared" si="453"/>
        <v>103</v>
      </c>
      <c r="BC351" s="93">
        <v>1800</v>
      </c>
      <c r="BD351" s="95">
        <f t="shared" si="454"/>
        <v>223</v>
      </c>
      <c r="BE351" s="95">
        <f t="shared" si="455"/>
        <v>236</v>
      </c>
      <c r="BF351" s="95">
        <f t="shared" si="456"/>
        <v>251</v>
      </c>
      <c r="BG351" s="95">
        <f t="shared" si="457"/>
        <v>264</v>
      </c>
      <c r="BH351" s="95">
        <f t="shared" si="458"/>
        <v>277</v>
      </c>
      <c r="BI351" s="95">
        <f t="shared" si="459"/>
        <v>289</v>
      </c>
      <c r="BJ351" s="95">
        <f t="shared" si="460"/>
        <v>305</v>
      </c>
      <c r="BK351" s="95">
        <f t="shared" si="461"/>
        <v>318</v>
      </c>
      <c r="BL351" s="95">
        <f t="shared" si="462"/>
        <v>330</v>
      </c>
      <c r="BM351" s="95">
        <f t="shared" si="463"/>
        <v>342</v>
      </c>
      <c r="BN351" s="95">
        <f t="shared" si="464"/>
        <v>356</v>
      </c>
      <c r="BO351" s="95">
        <f t="shared" si="465"/>
        <v>370</v>
      </c>
      <c r="BP351" s="95">
        <f t="shared" si="466"/>
        <v>384</v>
      </c>
      <c r="BQ351" s="95">
        <f t="shared" si="467"/>
        <v>397</v>
      </c>
      <c r="BR351" s="95">
        <f t="shared" si="468"/>
        <v>410</v>
      </c>
      <c r="BS351" s="95">
        <f t="shared" si="469"/>
        <v>423</v>
      </c>
      <c r="BT351" s="95">
        <f t="shared" si="470"/>
        <v>435</v>
      </c>
      <c r="BU351" s="95">
        <f t="shared" si="471"/>
        <v>452</v>
      </c>
      <c r="BV351" s="95">
        <f t="shared" si="472"/>
        <v>464</v>
      </c>
      <c r="BW351" s="95">
        <f t="shared" si="473"/>
        <v>475</v>
      </c>
      <c r="BX351" s="95">
        <f t="shared" si="474"/>
        <v>491</v>
      </c>
      <c r="BY351" s="95">
        <f t="shared" si="475"/>
        <v>502</v>
      </c>
      <c r="BZ351" s="95">
        <f t="shared" si="476"/>
        <v>518</v>
      </c>
      <c r="CA351" s="95">
        <f t="shared" si="477"/>
        <v>529</v>
      </c>
      <c r="CB351" s="95">
        <f t="shared" si="478"/>
        <v>545</v>
      </c>
      <c r="CC351" s="95">
        <f t="shared" si="479"/>
        <v>561</v>
      </c>
      <c r="CD351" s="95">
        <f t="shared" si="480"/>
        <v>590</v>
      </c>
      <c r="CE351" s="95">
        <f t="shared" si="481"/>
        <v>599</v>
      </c>
      <c r="CF351" s="95">
        <f t="shared" si="482"/>
        <v>616</v>
      </c>
      <c r="CG351" s="95">
        <f t="shared" si="483"/>
        <v>625</v>
      </c>
      <c r="CH351" s="95">
        <f t="shared" si="484"/>
        <v>641</v>
      </c>
      <c r="CI351" s="95">
        <f t="shared" si="485"/>
        <v>657</v>
      </c>
      <c r="CJ351" s="95">
        <f t="shared" si="486"/>
        <v>665</v>
      </c>
      <c r="CK351" s="95">
        <f t="shared" si="487"/>
        <v>681</v>
      </c>
      <c r="CL351" s="95">
        <f t="shared" si="488"/>
        <v>697</v>
      </c>
      <c r="CM351" s="95">
        <f t="shared" si="489"/>
        <v>705</v>
      </c>
      <c r="CN351" s="95">
        <f t="shared" si="490"/>
        <v>720</v>
      </c>
      <c r="CO351" s="95">
        <f t="shared" si="491"/>
        <v>888</v>
      </c>
      <c r="CP351" s="95">
        <f t="shared" si="492"/>
        <v>907</v>
      </c>
      <c r="CQ351" s="95">
        <f t="shared" si="493"/>
        <v>926</v>
      </c>
      <c r="CR351" s="95">
        <f t="shared" si="494"/>
        <v>945</v>
      </c>
      <c r="CS351" s="95">
        <f t="shared" si="495"/>
        <v>955</v>
      </c>
      <c r="CT351" s="95">
        <f t="shared" si="496"/>
        <v>973</v>
      </c>
      <c r="CU351" s="95">
        <f t="shared" si="497"/>
        <v>992</v>
      </c>
      <c r="CV351" s="95">
        <f t="shared" si="498"/>
        <v>1011</v>
      </c>
      <c r="CW351" s="95">
        <f t="shared" si="499"/>
        <v>1030</v>
      </c>
      <c r="CX351" s="95">
        <f t="shared" si="500"/>
        <v>1038</v>
      </c>
      <c r="CY351" s="95">
        <f t="shared" si="501"/>
        <v>1057</v>
      </c>
      <c r="CZ351" s="95">
        <f t="shared" si="502"/>
        <v>1075</v>
      </c>
      <c r="DA351" s="95">
        <f t="shared" si="503"/>
        <v>1094</v>
      </c>
      <c r="DB351" s="95">
        <f t="shared" si="504"/>
        <v>1112</v>
      </c>
    </row>
    <row r="352" spans="2:106" ht="15">
      <c r="B352" s="93">
        <v>1900</v>
      </c>
      <c r="C352" s="95">
        <f t="shared" si="403"/>
        <v>121</v>
      </c>
      <c r="D352" s="95">
        <f t="shared" si="404"/>
        <v>116</v>
      </c>
      <c r="E352" s="95">
        <f t="shared" si="405"/>
        <v>113</v>
      </c>
      <c r="F352" s="95">
        <f t="shared" si="406"/>
        <v>110</v>
      </c>
      <c r="G352" s="95">
        <f t="shared" si="407"/>
        <v>107</v>
      </c>
      <c r="H352" s="95">
        <f t="shared" si="408"/>
        <v>105</v>
      </c>
      <c r="I352" s="95">
        <f t="shared" si="409"/>
        <v>103</v>
      </c>
      <c r="J352" s="95">
        <f t="shared" si="410"/>
        <v>101</v>
      </c>
      <c r="K352" s="95">
        <f t="shared" si="411"/>
        <v>99</v>
      </c>
      <c r="L352" s="95">
        <f t="shared" si="412"/>
        <v>98</v>
      </c>
      <c r="M352" s="95">
        <f t="shared" si="413"/>
        <v>96</v>
      </c>
      <c r="N352" s="95">
        <f t="shared" si="414"/>
        <v>96</v>
      </c>
      <c r="O352" s="95">
        <f t="shared" si="415"/>
        <v>94</v>
      </c>
      <c r="P352" s="95">
        <f t="shared" si="416"/>
        <v>93</v>
      </c>
      <c r="Q352" s="95">
        <f t="shared" si="417"/>
        <v>92</v>
      </c>
      <c r="R352" s="95">
        <f t="shared" si="418"/>
        <v>92</v>
      </c>
      <c r="S352" s="95">
        <f t="shared" si="419"/>
        <v>91</v>
      </c>
      <c r="T352" s="95">
        <f t="shared" si="420"/>
        <v>90</v>
      </c>
      <c r="U352" s="95">
        <f t="shared" si="421"/>
        <v>90</v>
      </c>
      <c r="V352" s="95">
        <f t="shared" si="422"/>
        <v>89</v>
      </c>
      <c r="W352" s="95">
        <f t="shared" si="423"/>
        <v>89</v>
      </c>
      <c r="X352" s="95">
        <f t="shared" si="424"/>
        <v>88</v>
      </c>
      <c r="Y352" s="95">
        <f t="shared" si="425"/>
        <v>87</v>
      </c>
      <c r="Z352" s="95">
        <f t="shared" si="426"/>
        <v>87</v>
      </c>
      <c r="AA352" s="95">
        <f t="shared" si="427"/>
        <v>87</v>
      </c>
      <c r="AB352" s="95">
        <f t="shared" si="428"/>
        <v>86</v>
      </c>
      <c r="AC352" s="95">
        <f t="shared" si="429"/>
        <v>88</v>
      </c>
      <c r="AD352" s="95">
        <f t="shared" si="430"/>
        <v>88</v>
      </c>
      <c r="AE352" s="95">
        <f t="shared" si="431"/>
        <v>87</v>
      </c>
      <c r="AF352" s="95">
        <f t="shared" si="432"/>
        <v>87</v>
      </c>
      <c r="AG352" s="95">
        <f t="shared" si="433"/>
        <v>87</v>
      </c>
      <c r="AH352" s="95">
        <f t="shared" si="434"/>
        <v>86</v>
      </c>
      <c r="AI352" s="95">
        <f t="shared" si="435"/>
        <v>86</v>
      </c>
      <c r="AJ352" s="95">
        <f t="shared" si="436"/>
        <v>86</v>
      </c>
      <c r="AK352" s="95">
        <f t="shared" si="437"/>
        <v>85</v>
      </c>
      <c r="AL352" s="95">
        <f t="shared" si="438"/>
        <v>85</v>
      </c>
      <c r="AM352" s="95">
        <f t="shared" si="439"/>
        <v>102</v>
      </c>
      <c r="AN352" s="95">
        <f t="shared" si="440"/>
        <v>102</v>
      </c>
      <c r="AO352" s="95">
        <f t="shared" si="441"/>
        <v>102</v>
      </c>
      <c r="AP352" s="95">
        <f t="shared" si="442"/>
        <v>102</v>
      </c>
      <c r="AQ352" s="95">
        <f t="shared" si="443"/>
        <v>101</v>
      </c>
      <c r="AR352" s="95">
        <f t="shared" si="444"/>
        <v>101</v>
      </c>
      <c r="AS352" s="95">
        <f t="shared" si="445"/>
        <v>101</v>
      </c>
      <c r="AT352" s="95">
        <f t="shared" si="446"/>
        <v>101</v>
      </c>
      <c r="AU352" s="95">
        <f t="shared" si="447"/>
        <v>101</v>
      </c>
      <c r="AV352" s="95">
        <f t="shared" si="448"/>
        <v>100</v>
      </c>
      <c r="AW352" s="95">
        <f t="shared" si="449"/>
        <v>100</v>
      </c>
      <c r="AX352" s="95">
        <f t="shared" si="450"/>
        <v>100</v>
      </c>
      <c r="AY352" s="95">
        <f t="shared" si="451"/>
        <v>100</v>
      </c>
      <c r="AZ352" s="95">
        <f t="shared" si="452"/>
        <v>100</v>
      </c>
      <c r="BA352" s="95">
        <f t="shared" si="453"/>
        <v>100</v>
      </c>
      <c r="BC352" s="93">
        <v>1900</v>
      </c>
      <c r="BD352" s="95">
        <f t="shared" si="454"/>
        <v>230</v>
      </c>
      <c r="BE352" s="95">
        <f t="shared" si="455"/>
        <v>242</v>
      </c>
      <c r="BF352" s="95">
        <f t="shared" si="456"/>
        <v>258</v>
      </c>
      <c r="BG352" s="95">
        <f t="shared" si="457"/>
        <v>272</v>
      </c>
      <c r="BH352" s="95">
        <f t="shared" si="458"/>
        <v>285</v>
      </c>
      <c r="BI352" s="95">
        <f t="shared" si="459"/>
        <v>299</v>
      </c>
      <c r="BJ352" s="95">
        <f t="shared" si="460"/>
        <v>313</v>
      </c>
      <c r="BK352" s="95">
        <f t="shared" si="461"/>
        <v>326</v>
      </c>
      <c r="BL352" s="95">
        <f t="shared" si="462"/>
        <v>339</v>
      </c>
      <c r="BM352" s="95">
        <f t="shared" si="463"/>
        <v>354</v>
      </c>
      <c r="BN352" s="95">
        <f t="shared" si="464"/>
        <v>365</v>
      </c>
      <c r="BO352" s="95">
        <f t="shared" si="465"/>
        <v>383</v>
      </c>
      <c r="BP352" s="95">
        <f t="shared" si="466"/>
        <v>393</v>
      </c>
      <c r="BQ352" s="95">
        <f t="shared" si="467"/>
        <v>406</v>
      </c>
      <c r="BR352" s="95">
        <f t="shared" si="468"/>
        <v>420</v>
      </c>
      <c r="BS352" s="95">
        <f t="shared" si="469"/>
        <v>437</v>
      </c>
      <c r="BT352" s="95">
        <f t="shared" si="470"/>
        <v>450</v>
      </c>
      <c r="BU352" s="95">
        <f t="shared" si="471"/>
        <v>462</v>
      </c>
      <c r="BV352" s="95">
        <f t="shared" si="472"/>
        <v>479</v>
      </c>
      <c r="BW352" s="95">
        <f t="shared" si="473"/>
        <v>490</v>
      </c>
      <c r="BX352" s="95">
        <f t="shared" si="474"/>
        <v>507</v>
      </c>
      <c r="BY352" s="95">
        <f t="shared" si="475"/>
        <v>518</v>
      </c>
      <c r="BZ352" s="95">
        <f t="shared" si="476"/>
        <v>529</v>
      </c>
      <c r="CA352" s="95">
        <f t="shared" si="477"/>
        <v>545</v>
      </c>
      <c r="CB352" s="95">
        <f t="shared" si="478"/>
        <v>562</v>
      </c>
      <c r="CC352" s="95">
        <f t="shared" si="479"/>
        <v>572</v>
      </c>
      <c r="CD352" s="95">
        <f t="shared" si="480"/>
        <v>602</v>
      </c>
      <c r="CE352" s="95">
        <f t="shared" si="481"/>
        <v>619</v>
      </c>
      <c r="CF352" s="95">
        <f t="shared" si="482"/>
        <v>628</v>
      </c>
      <c r="CG352" s="95">
        <f t="shared" si="483"/>
        <v>645</v>
      </c>
      <c r="CH352" s="95">
        <f t="shared" si="484"/>
        <v>661</v>
      </c>
      <c r="CI352" s="95">
        <f t="shared" si="485"/>
        <v>670</v>
      </c>
      <c r="CJ352" s="95">
        <f t="shared" si="486"/>
        <v>686</v>
      </c>
      <c r="CK352" s="95">
        <f t="shared" si="487"/>
        <v>703</v>
      </c>
      <c r="CL352" s="95">
        <f t="shared" si="488"/>
        <v>711</v>
      </c>
      <c r="CM352" s="95">
        <f t="shared" si="489"/>
        <v>727</v>
      </c>
      <c r="CN352" s="95">
        <f t="shared" si="490"/>
        <v>891</v>
      </c>
      <c r="CO352" s="95">
        <f t="shared" si="491"/>
        <v>911</v>
      </c>
      <c r="CP352" s="95">
        <f t="shared" si="492"/>
        <v>930</v>
      </c>
      <c r="CQ352" s="95">
        <f t="shared" si="493"/>
        <v>950</v>
      </c>
      <c r="CR352" s="95">
        <f t="shared" si="494"/>
        <v>960</v>
      </c>
      <c r="CS352" s="95">
        <f t="shared" si="495"/>
        <v>979</v>
      </c>
      <c r="CT352" s="95">
        <f t="shared" si="496"/>
        <v>998</v>
      </c>
      <c r="CU352" s="95">
        <f t="shared" si="497"/>
        <v>1017</v>
      </c>
      <c r="CV352" s="95">
        <f t="shared" si="498"/>
        <v>1036</v>
      </c>
      <c r="CW352" s="95">
        <f t="shared" si="499"/>
        <v>1045</v>
      </c>
      <c r="CX352" s="95">
        <f t="shared" si="500"/>
        <v>1064</v>
      </c>
      <c r="CY352" s="95">
        <f t="shared" si="501"/>
        <v>1083</v>
      </c>
      <c r="CZ352" s="95">
        <f t="shared" si="502"/>
        <v>1102</v>
      </c>
      <c r="DA352" s="95">
        <f t="shared" si="503"/>
        <v>1121</v>
      </c>
      <c r="DB352" s="95">
        <f t="shared" si="504"/>
        <v>1140</v>
      </c>
    </row>
    <row r="353" spans="2:106" ht="15">
      <c r="B353" s="93">
        <v>2000</v>
      </c>
      <c r="C353" s="95">
        <f t="shared" si="403"/>
        <v>118</v>
      </c>
      <c r="D353" s="95">
        <f t="shared" si="404"/>
        <v>113</v>
      </c>
      <c r="E353" s="95">
        <f t="shared" si="405"/>
        <v>110</v>
      </c>
      <c r="F353" s="95">
        <f t="shared" si="406"/>
        <v>107</v>
      </c>
      <c r="G353" s="95">
        <f t="shared" si="407"/>
        <v>104</v>
      </c>
      <c r="H353" s="95">
        <f t="shared" si="408"/>
        <v>102</v>
      </c>
      <c r="I353" s="95">
        <f t="shared" si="409"/>
        <v>100</v>
      </c>
      <c r="J353" s="95">
        <f t="shared" si="410"/>
        <v>99</v>
      </c>
      <c r="K353" s="95">
        <f t="shared" si="411"/>
        <v>97</v>
      </c>
      <c r="L353" s="95">
        <f t="shared" si="412"/>
        <v>95</v>
      </c>
      <c r="M353" s="95">
        <f t="shared" si="413"/>
        <v>94</v>
      </c>
      <c r="N353" s="95">
        <f t="shared" si="414"/>
        <v>93</v>
      </c>
      <c r="O353" s="95">
        <f t="shared" si="415"/>
        <v>92</v>
      </c>
      <c r="P353" s="95">
        <f t="shared" si="416"/>
        <v>91</v>
      </c>
      <c r="Q353" s="95">
        <f t="shared" si="417"/>
        <v>90</v>
      </c>
      <c r="R353" s="95">
        <f t="shared" si="418"/>
        <v>90</v>
      </c>
      <c r="S353" s="95">
        <f t="shared" si="419"/>
        <v>89</v>
      </c>
      <c r="T353" s="95">
        <f t="shared" si="420"/>
        <v>88</v>
      </c>
      <c r="U353" s="95">
        <f t="shared" si="421"/>
        <v>87</v>
      </c>
      <c r="V353" s="95">
        <f t="shared" si="422"/>
        <v>87</v>
      </c>
      <c r="W353" s="95">
        <f t="shared" si="423"/>
        <v>86</v>
      </c>
      <c r="X353" s="95">
        <f t="shared" si="424"/>
        <v>86</v>
      </c>
      <c r="Y353" s="95">
        <f t="shared" si="425"/>
        <v>85</v>
      </c>
      <c r="Z353" s="95">
        <f t="shared" si="426"/>
        <v>85</v>
      </c>
      <c r="AA353" s="95">
        <f t="shared" si="427"/>
        <v>85</v>
      </c>
      <c r="AB353" s="95">
        <f t="shared" si="428"/>
        <v>84</v>
      </c>
      <c r="AC353" s="95">
        <f t="shared" si="429"/>
        <v>86</v>
      </c>
      <c r="AD353" s="95">
        <f t="shared" si="430"/>
        <v>86</v>
      </c>
      <c r="AE353" s="95">
        <f t="shared" si="431"/>
        <v>85</v>
      </c>
      <c r="AF353" s="95">
        <f t="shared" si="432"/>
        <v>85</v>
      </c>
      <c r="AG353" s="95">
        <f t="shared" si="433"/>
        <v>85</v>
      </c>
      <c r="AH353" s="95">
        <f t="shared" si="434"/>
        <v>84</v>
      </c>
      <c r="AI353" s="95">
        <f t="shared" si="435"/>
        <v>84</v>
      </c>
      <c r="AJ353" s="95">
        <f t="shared" si="436"/>
        <v>84</v>
      </c>
      <c r="AK353" s="95">
        <f t="shared" si="437"/>
        <v>83</v>
      </c>
      <c r="AL353" s="95">
        <f t="shared" si="438"/>
        <v>83</v>
      </c>
      <c r="AM353" s="95">
        <f t="shared" si="439"/>
        <v>102</v>
      </c>
      <c r="AN353" s="95">
        <f t="shared" si="440"/>
        <v>101</v>
      </c>
      <c r="AO353" s="95">
        <f t="shared" si="441"/>
        <v>101</v>
      </c>
      <c r="AP353" s="95">
        <f t="shared" si="442"/>
        <v>101</v>
      </c>
      <c r="AQ353" s="95">
        <f t="shared" si="443"/>
        <v>101</v>
      </c>
      <c r="AR353" s="95">
        <f t="shared" si="444"/>
        <v>100</v>
      </c>
      <c r="AS353" s="95">
        <f t="shared" si="445"/>
        <v>100</v>
      </c>
      <c r="AT353" s="95">
        <f t="shared" si="446"/>
        <v>100</v>
      </c>
      <c r="AU353" s="95">
        <f t="shared" si="447"/>
        <v>100</v>
      </c>
      <c r="AV353" s="95">
        <f t="shared" si="448"/>
        <v>100</v>
      </c>
      <c r="AW353" s="95">
        <f t="shared" si="449"/>
        <v>99</v>
      </c>
      <c r="AX353" s="95">
        <f t="shared" si="450"/>
        <v>99</v>
      </c>
      <c r="AY353" s="95">
        <f t="shared" si="451"/>
        <v>99</v>
      </c>
      <c r="AZ353" s="95">
        <f t="shared" si="452"/>
        <v>99</v>
      </c>
      <c r="BA353" s="95">
        <f t="shared" si="453"/>
        <v>99</v>
      </c>
      <c r="BC353" s="93">
        <v>2000</v>
      </c>
      <c r="BD353" s="95">
        <f t="shared" si="454"/>
        <v>236</v>
      </c>
      <c r="BE353" s="95">
        <f t="shared" si="455"/>
        <v>249</v>
      </c>
      <c r="BF353" s="95">
        <f t="shared" si="456"/>
        <v>264</v>
      </c>
      <c r="BG353" s="95">
        <f t="shared" si="457"/>
        <v>278</v>
      </c>
      <c r="BH353" s="95">
        <f t="shared" si="458"/>
        <v>291</v>
      </c>
      <c r="BI353" s="95">
        <f t="shared" si="459"/>
        <v>306</v>
      </c>
      <c r="BJ353" s="95">
        <f t="shared" si="460"/>
        <v>320</v>
      </c>
      <c r="BK353" s="95">
        <f t="shared" si="461"/>
        <v>337</v>
      </c>
      <c r="BL353" s="95">
        <f t="shared" si="462"/>
        <v>349</v>
      </c>
      <c r="BM353" s="95">
        <f t="shared" si="463"/>
        <v>361</v>
      </c>
      <c r="BN353" s="95">
        <f t="shared" si="464"/>
        <v>376</v>
      </c>
      <c r="BO353" s="95">
        <f t="shared" si="465"/>
        <v>391</v>
      </c>
      <c r="BP353" s="95">
        <f t="shared" si="466"/>
        <v>405</v>
      </c>
      <c r="BQ353" s="95">
        <f t="shared" si="467"/>
        <v>419</v>
      </c>
      <c r="BR353" s="95">
        <f t="shared" si="468"/>
        <v>432</v>
      </c>
      <c r="BS353" s="95">
        <f t="shared" si="469"/>
        <v>450</v>
      </c>
      <c r="BT353" s="95">
        <f t="shared" si="470"/>
        <v>463</v>
      </c>
      <c r="BU353" s="95">
        <f t="shared" si="471"/>
        <v>475</v>
      </c>
      <c r="BV353" s="95">
        <f t="shared" si="472"/>
        <v>487</v>
      </c>
      <c r="BW353" s="95">
        <f t="shared" si="473"/>
        <v>505</v>
      </c>
      <c r="BX353" s="95">
        <f t="shared" si="474"/>
        <v>516</v>
      </c>
      <c r="BY353" s="95">
        <f t="shared" si="475"/>
        <v>533</v>
      </c>
      <c r="BZ353" s="95">
        <f t="shared" si="476"/>
        <v>544</v>
      </c>
      <c r="CA353" s="95">
        <f t="shared" si="477"/>
        <v>561</v>
      </c>
      <c r="CB353" s="95">
        <f t="shared" si="478"/>
        <v>578</v>
      </c>
      <c r="CC353" s="95">
        <f t="shared" si="479"/>
        <v>588</v>
      </c>
      <c r="CD353" s="95">
        <f t="shared" si="480"/>
        <v>619</v>
      </c>
      <c r="CE353" s="95">
        <f t="shared" si="481"/>
        <v>636</v>
      </c>
      <c r="CF353" s="95">
        <f t="shared" si="482"/>
        <v>646</v>
      </c>
      <c r="CG353" s="95">
        <f t="shared" si="483"/>
        <v>663</v>
      </c>
      <c r="CH353" s="95">
        <f t="shared" si="484"/>
        <v>680</v>
      </c>
      <c r="CI353" s="95">
        <f t="shared" si="485"/>
        <v>689</v>
      </c>
      <c r="CJ353" s="95">
        <f t="shared" si="486"/>
        <v>706</v>
      </c>
      <c r="CK353" s="95">
        <f t="shared" si="487"/>
        <v>722</v>
      </c>
      <c r="CL353" s="95">
        <f t="shared" si="488"/>
        <v>730</v>
      </c>
      <c r="CM353" s="95">
        <f t="shared" si="489"/>
        <v>747</v>
      </c>
      <c r="CN353" s="95">
        <f t="shared" si="490"/>
        <v>938</v>
      </c>
      <c r="CO353" s="95">
        <f t="shared" si="491"/>
        <v>949</v>
      </c>
      <c r="CP353" s="95">
        <f t="shared" si="492"/>
        <v>970</v>
      </c>
      <c r="CQ353" s="95">
        <f t="shared" si="493"/>
        <v>990</v>
      </c>
      <c r="CR353" s="95">
        <f t="shared" si="494"/>
        <v>1010</v>
      </c>
      <c r="CS353" s="95">
        <f t="shared" si="495"/>
        <v>1020</v>
      </c>
      <c r="CT353" s="95">
        <f t="shared" si="496"/>
        <v>1040</v>
      </c>
      <c r="CU353" s="95">
        <f t="shared" si="497"/>
        <v>1060</v>
      </c>
      <c r="CV353" s="95">
        <f t="shared" si="498"/>
        <v>1080</v>
      </c>
      <c r="CW353" s="95">
        <f t="shared" si="499"/>
        <v>1100</v>
      </c>
      <c r="CX353" s="95">
        <f t="shared" si="500"/>
        <v>1109</v>
      </c>
      <c r="CY353" s="95">
        <f t="shared" si="501"/>
        <v>1129</v>
      </c>
      <c r="CZ353" s="95">
        <f t="shared" si="502"/>
        <v>1148</v>
      </c>
      <c r="DA353" s="95">
        <f t="shared" si="503"/>
        <v>1168</v>
      </c>
      <c r="DB353" s="95">
        <f t="shared" si="504"/>
        <v>1188</v>
      </c>
    </row>
    <row r="354" spans="2:106" ht="15">
      <c r="B354" s="93">
        <v>2100</v>
      </c>
      <c r="C354" s="95">
        <f t="shared" si="403"/>
        <v>117</v>
      </c>
      <c r="D354" s="95">
        <f t="shared" si="404"/>
        <v>113</v>
      </c>
      <c r="E354" s="95">
        <f t="shared" si="405"/>
        <v>109</v>
      </c>
      <c r="F354" s="95">
        <f t="shared" si="406"/>
        <v>106</v>
      </c>
      <c r="G354" s="95">
        <f t="shared" si="407"/>
        <v>104</v>
      </c>
      <c r="H354" s="95">
        <f t="shared" si="408"/>
        <v>101</v>
      </c>
      <c r="I354" s="95">
        <f t="shared" si="409"/>
        <v>100</v>
      </c>
      <c r="J354" s="95">
        <f t="shared" si="410"/>
        <v>98</v>
      </c>
      <c r="K354" s="95">
        <f t="shared" si="411"/>
        <v>97</v>
      </c>
      <c r="L354" s="95">
        <f t="shared" si="412"/>
        <v>95</v>
      </c>
      <c r="M354" s="95">
        <f t="shared" si="413"/>
        <v>94</v>
      </c>
      <c r="N354" s="95">
        <f t="shared" si="414"/>
        <v>93</v>
      </c>
      <c r="O354" s="95">
        <f t="shared" si="415"/>
        <v>92</v>
      </c>
      <c r="P354" s="95">
        <f t="shared" si="416"/>
        <v>91</v>
      </c>
      <c r="Q354" s="95">
        <f t="shared" si="417"/>
        <v>90</v>
      </c>
      <c r="R354" s="95">
        <f t="shared" si="418"/>
        <v>89</v>
      </c>
      <c r="S354" s="95">
        <f t="shared" si="419"/>
        <v>89</v>
      </c>
      <c r="T354" s="95">
        <f t="shared" si="420"/>
        <v>88</v>
      </c>
      <c r="U354" s="95">
        <f t="shared" si="421"/>
        <v>87</v>
      </c>
      <c r="V354" s="95">
        <f t="shared" si="422"/>
        <v>87</v>
      </c>
      <c r="W354" s="95">
        <f t="shared" si="423"/>
        <v>86</v>
      </c>
      <c r="X354" s="95">
        <f t="shared" si="424"/>
        <v>86</v>
      </c>
      <c r="Y354" s="95">
        <f t="shared" si="425"/>
        <v>85</v>
      </c>
      <c r="Z354" s="95">
        <f t="shared" si="426"/>
        <v>85</v>
      </c>
      <c r="AA354" s="95">
        <f t="shared" si="427"/>
        <v>85</v>
      </c>
      <c r="AB354" s="95">
        <f t="shared" si="428"/>
        <v>84</v>
      </c>
      <c r="AC354" s="95">
        <f t="shared" si="429"/>
        <v>86</v>
      </c>
      <c r="AD354" s="95">
        <f t="shared" si="430"/>
        <v>86</v>
      </c>
      <c r="AE354" s="95">
        <f t="shared" si="431"/>
        <v>85</v>
      </c>
      <c r="AF354" s="95">
        <f t="shared" si="432"/>
        <v>85</v>
      </c>
      <c r="AG354" s="95">
        <f t="shared" si="433"/>
        <v>85</v>
      </c>
      <c r="AH354" s="95">
        <f t="shared" si="434"/>
        <v>84</v>
      </c>
      <c r="AI354" s="95">
        <f t="shared" si="435"/>
        <v>84</v>
      </c>
      <c r="AJ354" s="95">
        <f t="shared" si="436"/>
        <v>84</v>
      </c>
      <c r="AK354" s="95">
        <f t="shared" si="437"/>
        <v>84</v>
      </c>
      <c r="AL354" s="95">
        <f t="shared" si="438"/>
        <v>99</v>
      </c>
      <c r="AM354" s="95">
        <f t="shared" si="439"/>
        <v>99</v>
      </c>
      <c r="AN354" s="95">
        <f t="shared" si="440"/>
        <v>99</v>
      </c>
      <c r="AO354" s="95">
        <f t="shared" si="441"/>
        <v>98</v>
      </c>
      <c r="AP354" s="95">
        <f t="shared" si="442"/>
        <v>98</v>
      </c>
      <c r="AQ354" s="95">
        <f t="shared" si="443"/>
        <v>98</v>
      </c>
      <c r="AR354" s="95">
        <f t="shared" si="444"/>
        <v>98</v>
      </c>
      <c r="AS354" s="95">
        <f t="shared" si="445"/>
        <v>98</v>
      </c>
      <c r="AT354" s="95">
        <f t="shared" si="446"/>
        <v>97</v>
      </c>
      <c r="AU354" s="95">
        <f t="shared" si="447"/>
        <v>97</v>
      </c>
      <c r="AV354" s="95">
        <f t="shared" si="448"/>
        <v>97</v>
      </c>
      <c r="AW354" s="95">
        <f t="shared" si="449"/>
        <v>97</v>
      </c>
      <c r="AX354" s="95">
        <f t="shared" si="450"/>
        <v>97</v>
      </c>
      <c r="AY354" s="95">
        <f t="shared" si="451"/>
        <v>96</v>
      </c>
      <c r="AZ354" s="95">
        <f t="shared" si="452"/>
        <v>96</v>
      </c>
      <c r="BA354" s="95">
        <f t="shared" si="453"/>
        <v>96</v>
      </c>
      <c r="BC354" s="93">
        <v>2100</v>
      </c>
      <c r="BD354" s="95">
        <f t="shared" si="454"/>
        <v>246</v>
      </c>
      <c r="BE354" s="95">
        <f t="shared" si="455"/>
        <v>261</v>
      </c>
      <c r="BF354" s="95">
        <f t="shared" si="456"/>
        <v>275</v>
      </c>
      <c r="BG354" s="95">
        <f t="shared" si="457"/>
        <v>289</v>
      </c>
      <c r="BH354" s="95">
        <f t="shared" si="458"/>
        <v>306</v>
      </c>
      <c r="BI354" s="95">
        <f t="shared" si="459"/>
        <v>318</v>
      </c>
      <c r="BJ354" s="95">
        <f t="shared" si="460"/>
        <v>336</v>
      </c>
      <c r="BK354" s="95">
        <f t="shared" si="461"/>
        <v>350</v>
      </c>
      <c r="BL354" s="95">
        <f t="shared" si="462"/>
        <v>367</v>
      </c>
      <c r="BM354" s="95">
        <f t="shared" si="463"/>
        <v>379</v>
      </c>
      <c r="BN354" s="95">
        <f t="shared" si="464"/>
        <v>395</v>
      </c>
      <c r="BO354" s="95">
        <f t="shared" si="465"/>
        <v>410</v>
      </c>
      <c r="BP354" s="95">
        <f t="shared" si="466"/>
        <v>425</v>
      </c>
      <c r="BQ354" s="95">
        <f t="shared" si="467"/>
        <v>440</v>
      </c>
      <c r="BR354" s="95">
        <f t="shared" si="468"/>
        <v>454</v>
      </c>
      <c r="BS354" s="95">
        <f t="shared" si="469"/>
        <v>467</v>
      </c>
      <c r="BT354" s="95">
        <f t="shared" si="470"/>
        <v>486</v>
      </c>
      <c r="BU354" s="95">
        <f t="shared" si="471"/>
        <v>499</v>
      </c>
      <c r="BV354" s="95">
        <f t="shared" si="472"/>
        <v>512</v>
      </c>
      <c r="BW354" s="95">
        <f t="shared" si="473"/>
        <v>530</v>
      </c>
      <c r="BX354" s="95">
        <f t="shared" si="474"/>
        <v>542</v>
      </c>
      <c r="BY354" s="95">
        <f t="shared" si="475"/>
        <v>560</v>
      </c>
      <c r="BZ354" s="95">
        <f t="shared" si="476"/>
        <v>571</v>
      </c>
      <c r="CA354" s="95">
        <f t="shared" si="477"/>
        <v>589</v>
      </c>
      <c r="CB354" s="95">
        <f t="shared" si="478"/>
        <v>607</v>
      </c>
      <c r="CC354" s="95">
        <f t="shared" si="479"/>
        <v>617</v>
      </c>
      <c r="CD354" s="95">
        <f t="shared" si="480"/>
        <v>650</v>
      </c>
      <c r="CE354" s="95">
        <f t="shared" si="481"/>
        <v>668</v>
      </c>
      <c r="CF354" s="95">
        <f t="shared" si="482"/>
        <v>678</v>
      </c>
      <c r="CG354" s="95">
        <f t="shared" si="483"/>
        <v>696</v>
      </c>
      <c r="CH354" s="95">
        <f t="shared" si="484"/>
        <v>714</v>
      </c>
      <c r="CI354" s="95">
        <f t="shared" si="485"/>
        <v>723</v>
      </c>
      <c r="CJ354" s="95">
        <f t="shared" si="486"/>
        <v>741</v>
      </c>
      <c r="CK354" s="95">
        <f t="shared" si="487"/>
        <v>759</v>
      </c>
      <c r="CL354" s="95">
        <f t="shared" si="488"/>
        <v>776</v>
      </c>
      <c r="CM354" s="95">
        <f t="shared" si="489"/>
        <v>936</v>
      </c>
      <c r="CN354" s="95">
        <f t="shared" si="490"/>
        <v>956</v>
      </c>
      <c r="CO354" s="95">
        <f t="shared" si="491"/>
        <v>977</v>
      </c>
      <c r="CP354" s="95">
        <f t="shared" si="492"/>
        <v>988</v>
      </c>
      <c r="CQ354" s="95">
        <f t="shared" si="493"/>
        <v>1008</v>
      </c>
      <c r="CR354" s="95">
        <f t="shared" si="494"/>
        <v>1029</v>
      </c>
      <c r="CS354" s="95">
        <f t="shared" si="495"/>
        <v>1050</v>
      </c>
      <c r="CT354" s="95">
        <f t="shared" si="496"/>
        <v>1070</v>
      </c>
      <c r="CU354" s="95">
        <f t="shared" si="497"/>
        <v>1080</v>
      </c>
      <c r="CV354" s="95">
        <f t="shared" si="498"/>
        <v>1100</v>
      </c>
      <c r="CW354" s="95">
        <f t="shared" si="499"/>
        <v>1120</v>
      </c>
      <c r="CX354" s="95">
        <f t="shared" si="500"/>
        <v>1141</v>
      </c>
      <c r="CY354" s="95">
        <f t="shared" si="501"/>
        <v>1161</v>
      </c>
      <c r="CZ354" s="95">
        <f t="shared" si="502"/>
        <v>1169</v>
      </c>
      <c r="DA354" s="95">
        <f t="shared" si="503"/>
        <v>1189</v>
      </c>
      <c r="DB354" s="95">
        <f t="shared" si="504"/>
        <v>1210</v>
      </c>
    </row>
    <row r="355" spans="2:106" ht="15">
      <c r="B355" s="93">
        <v>2200</v>
      </c>
      <c r="C355" s="95">
        <f t="shared" si="403"/>
        <v>114</v>
      </c>
      <c r="D355" s="95">
        <f t="shared" si="404"/>
        <v>110</v>
      </c>
      <c r="E355" s="95">
        <f t="shared" si="405"/>
        <v>107</v>
      </c>
      <c r="F355" s="95">
        <f t="shared" si="406"/>
        <v>104</v>
      </c>
      <c r="G355" s="95">
        <f t="shared" si="407"/>
        <v>102</v>
      </c>
      <c r="H355" s="95">
        <f t="shared" si="408"/>
        <v>99</v>
      </c>
      <c r="I355" s="95">
        <f t="shared" si="409"/>
        <v>98</v>
      </c>
      <c r="J355" s="95">
        <f t="shared" si="410"/>
        <v>96</v>
      </c>
      <c r="K355" s="95">
        <f t="shared" si="411"/>
        <v>94</v>
      </c>
      <c r="L355" s="95">
        <f t="shared" si="412"/>
        <v>93</v>
      </c>
      <c r="M355" s="95">
        <f t="shared" si="413"/>
        <v>92</v>
      </c>
      <c r="N355" s="95">
        <f t="shared" si="414"/>
        <v>91</v>
      </c>
      <c r="O355" s="95">
        <f t="shared" si="415"/>
        <v>90</v>
      </c>
      <c r="P355" s="95">
        <f t="shared" si="416"/>
        <v>89</v>
      </c>
      <c r="Q355" s="95">
        <f t="shared" si="417"/>
        <v>88</v>
      </c>
      <c r="R355" s="95">
        <f t="shared" si="418"/>
        <v>88</v>
      </c>
      <c r="S355" s="95">
        <f t="shared" si="419"/>
        <v>87</v>
      </c>
      <c r="T355" s="95">
        <f t="shared" si="420"/>
        <v>86</v>
      </c>
      <c r="U355" s="95">
        <f t="shared" si="421"/>
        <v>85</v>
      </c>
      <c r="V355" s="95">
        <f t="shared" si="422"/>
        <v>85</v>
      </c>
      <c r="W355" s="95">
        <f t="shared" si="423"/>
        <v>85</v>
      </c>
      <c r="X355" s="95">
        <f t="shared" si="424"/>
        <v>84</v>
      </c>
      <c r="Y355" s="95">
        <f t="shared" si="425"/>
        <v>84</v>
      </c>
      <c r="Z355" s="95">
        <f t="shared" si="426"/>
        <v>83</v>
      </c>
      <c r="AA355" s="95">
        <f t="shared" si="427"/>
        <v>83</v>
      </c>
      <c r="AB355" s="95">
        <f t="shared" si="428"/>
        <v>82</v>
      </c>
      <c r="AC355" s="95">
        <f t="shared" si="429"/>
        <v>85</v>
      </c>
      <c r="AD355" s="95">
        <f t="shared" si="430"/>
        <v>84</v>
      </c>
      <c r="AE355" s="95">
        <f t="shared" si="431"/>
        <v>84</v>
      </c>
      <c r="AF355" s="95">
        <f t="shared" si="432"/>
        <v>83</v>
      </c>
      <c r="AG355" s="95">
        <f t="shared" si="433"/>
        <v>83</v>
      </c>
      <c r="AH355" s="95">
        <f t="shared" si="434"/>
        <v>83</v>
      </c>
      <c r="AI355" s="95">
        <f t="shared" si="435"/>
        <v>82</v>
      </c>
      <c r="AJ355" s="95">
        <f t="shared" si="436"/>
        <v>82</v>
      </c>
      <c r="AK355" s="95">
        <f t="shared" si="437"/>
        <v>97</v>
      </c>
      <c r="AL355" s="95">
        <f t="shared" si="438"/>
        <v>97</v>
      </c>
      <c r="AM355" s="95">
        <f t="shared" si="439"/>
        <v>96</v>
      </c>
      <c r="AN355" s="95">
        <f t="shared" si="440"/>
        <v>96</v>
      </c>
      <c r="AO355" s="95">
        <f t="shared" si="441"/>
        <v>96</v>
      </c>
      <c r="AP355" s="95">
        <f t="shared" si="442"/>
        <v>96</v>
      </c>
      <c r="AQ355" s="95">
        <f t="shared" si="443"/>
        <v>96</v>
      </c>
      <c r="AR355" s="95">
        <f t="shared" si="444"/>
        <v>95</v>
      </c>
      <c r="AS355" s="95">
        <f t="shared" si="445"/>
        <v>95</v>
      </c>
      <c r="AT355" s="95">
        <f t="shared" si="446"/>
        <v>95</v>
      </c>
      <c r="AU355" s="95">
        <f t="shared" si="447"/>
        <v>95</v>
      </c>
      <c r="AV355" s="95">
        <f t="shared" si="448"/>
        <v>95</v>
      </c>
      <c r="AW355" s="95">
        <f t="shared" si="449"/>
        <v>94</v>
      </c>
      <c r="AX355" s="95">
        <f t="shared" si="450"/>
        <v>94</v>
      </c>
      <c r="AY355" s="95">
        <f t="shared" si="451"/>
        <v>94</v>
      </c>
      <c r="AZ355" s="95">
        <f t="shared" si="452"/>
        <v>94</v>
      </c>
      <c r="BA355" s="95">
        <f t="shared" si="453"/>
        <v>94</v>
      </c>
      <c r="BC355" s="93">
        <v>2200</v>
      </c>
      <c r="BD355" s="95">
        <f t="shared" si="454"/>
        <v>251</v>
      </c>
      <c r="BE355" s="95">
        <f t="shared" si="455"/>
        <v>266</v>
      </c>
      <c r="BF355" s="95">
        <f t="shared" si="456"/>
        <v>282</v>
      </c>
      <c r="BG355" s="95">
        <f t="shared" si="457"/>
        <v>297</v>
      </c>
      <c r="BH355" s="95">
        <f t="shared" si="458"/>
        <v>314</v>
      </c>
      <c r="BI355" s="95">
        <f t="shared" si="459"/>
        <v>327</v>
      </c>
      <c r="BJ355" s="95">
        <f t="shared" si="460"/>
        <v>345</v>
      </c>
      <c r="BK355" s="95">
        <f t="shared" si="461"/>
        <v>359</v>
      </c>
      <c r="BL355" s="95">
        <f t="shared" si="462"/>
        <v>372</v>
      </c>
      <c r="BM355" s="95">
        <f t="shared" si="463"/>
        <v>389</v>
      </c>
      <c r="BN355" s="95">
        <f t="shared" si="464"/>
        <v>405</v>
      </c>
      <c r="BO355" s="95">
        <f t="shared" si="465"/>
        <v>420</v>
      </c>
      <c r="BP355" s="95">
        <f t="shared" si="466"/>
        <v>436</v>
      </c>
      <c r="BQ355" s="95">
        <f t="shared" si="467"/>
        <v>450</v>
      </c>
      <c r="BR355" s="95">
        <f t="shared" si="468"/>
        <v>465</v>
      </c>
      <c r="BS355" s="95">
        <f t="shared" si="469"/>
        <v>484</v>
      </c>
      <c r="BT355" s="95">
        <f t="shared" si="470"/>
        <v>498</v>
      </c>
      <c r="BU355" s="95">
        <f t="shared" si="471"/>
        <v>511</v>
      </c>
      <c r="BV355" s="95">
        <f t="shared" si="472"/>
        <v>524</v>
      </c>
      <c r="BW355" s="95">
        <f t="shared" si="473"/>
        <v>542</v>
      </c>
      <c r="BX355" s="95">
        <f t="shared" si="474"/>
        <v>561</v>
      </c>
      <c r="BY355" s="95">
        <f t="shared" si="475"/>
        <v>573</v>
      </c>
      <c r="BZ355" s="95">
        <f t="shared" si="476"/>
        <v>591</v>
      </c>
      <c r="CA355" s="95">
        <f t="shared" si="477"/>
        <v>603</v>
      </c>
      <c r="CB355" s="95">
        <f t="shared" si="478"/>
        <v>621</v>
      </c>
      <c r="CC355" s="95">
        <f t="shared" si="479"/>
        <v>631</v>
      </c>
      <c r="CD355" s="95">
        <f t="shared" si="480"/>
        <v>673</v>
      </c>
      <c r="CE355" s="95">
        <f t="shared" si="481"/>
        <v>684</v>
      </c>
      <c r="CF355" s="95">
        <f t="shared" si="482"/>
        <v>702</v>
      </c>
      <c r="CG355" s="95">
        <f t="shared" si="483"/>
        <v>712</v>
      </c>
      <c r="CH355" s="95">
        <f t="shared" si="484"/>
        <v>730</v>
      </c>
      <c r="CI355" s="95">
        <f t="shared" si="485"/>
        <v>749</v>
      </c>
      <c r="CJ355" s="95">
        <f t="shared" si="486"/>
        <v>758</v>
      </c>
      <c r="CK355" s="95">
        <f t="shared" si="487"/>
        <v>776</v>
      </c>
      <c r="CL355" s="95">
        <f t="shared" si="488"/>
        <v>939</v>
      </c>
      <c r="CM355" s="95">
        <f t="shared" si="489"/>
        <v>960</v>
      </c>
      <c r="CN355" s="95">
        <f t="shared" si="490"/>
        <v>972</v>
      </c>
      <c r="CO355" s="95">
        <f t="shared" si="491"/>
        <v>993</v>
      </c>
      <c r="CP355" s="95">
        <f t="shared" si="492"/>
        <v>1014</v>
      </c>
      <c r="CQ355" s="95">
        <f t="shared" si="493"/>
        <v>1035</v>
      </c>
      <c r="CR355" s="95">
        <f t="shared" si="494"/>
        <v>1056</v>
      </c>
      <c r="CS355" s="95">
        <f t="shared" si="495"/>
        <v>1066</v>
      </c>
      <c r="CT355" s="95">
        <f t="shared" si="496"/>
        <v>1087</v>
      </c>
      <c r="CU355" s="95">
        <f t="shared" si="497"/>
        <v>1108</v>
      </c>
      <c r="CV355" s="95">
        <f t="shared" si="498"/>
        <v>1129</v>
      </c>
      <c r="CW355" s="95">
        <f t="shared" si="499"/>
        <v>1150</v>
      </c>
      <c r="CX355" s="95">
        <f t="shared" si="500"/>
        <v>1158</v>
      </c>
      <c r="CY355" s="95">
        <f t="shared" si="501"/>
        <v>1179</v>
      </c>
      <c r="CZ355" s="95">
        <f t="shared" si="502"/>
        <v>1199</v>
      </c>
      <c r="DA355" s="95">
        <f t="shared" si="503"/>
        <v>1220</v>
      </c>
      <c r="DB355" s="95">
        <f t="shared" si="504"/>
        <v>1241</v>
      </c>
    </row>
    <row r="356" spans="2:106" ht="15">
      <c r="B356" s="93">
        <v>2300</v>
      </c>
      <c r="C356" s="95">
        <f t="shared" si="403"/>
        <v>112</v>
      </c>
      <c r="D356" s="95">
        <f t="shared" si="404"/>
        <v>108</v>
      </c>
      <c r="E356" s="95">
        <f t="shared" si="405"/>
        <v>105</v>
      </c>
      <c r="F356" s="95">
        <f t="shared" si="406"/>
        <v>102</v>
      </c>
      <c r="G356" s="95">
        <f t="shared" si="407"/>
        <v>100</v>
      </c>
      <c r="H356" s="95">
        <f t="shared" si="408"/>
        <v>97</v>
      </c>
      <c r="I356" s="95">
        <f t="shared" si="409"/>
        <v>96</v>
      </c>
      <c r="J356" s="95">
        <f t="shared" si="410"/>
        <v>94</v>
      </c>
      <c r="K356" s="95">
        <f t="shared" si="411"/>
        <v>93</v>
      </c>
      <c r="L356" s="95">
        <f t="shared" si="412"/>
        <v>91</v>
      </c>
      <c r="M356" s="95">
        <f t="shared" si="413"/>
        <v>90</v>
      </c>
      <c r="N356" s="95">
        <f t="shared" si="414"/>
        <v>89</v>
      </c>
      <c r="O356" s="95">
        <f t="shared" si="415"/>
        <v>88</v>
      </c>
      <c r="P356" s="95">
        <f t="shared" si="416"/>
        <v>87</v>
      </c>
      <c r="Q356" s="95">
        <f t="shared" si="417"/>
        <v>86</v>
      </c>
      <c r="R356" s="95">
        <f t="shared" si="418"/>
        <v>86</v>
      </c>
      <c r="S356" s="95">
        <f t="shared" si="419"/>
        <v>85</v>
      </c>
      <c r="T356" s="95">
        <f t="shared" si="420"/>
        <v>84</v>
      </c>
      <c r="U356" s="95">
        <f t="shared" si="421"/>
        <v>84</v>
      </c>
      <c r="V356" s="95">
        <f t="shared" si="422"/>
        <v>83</v>
      </c>
      <c r="W356" s="95">
        <f t="shared" si="423"/>
        <v>83</v>
      </c>
      <c r="X356" s="95">
        <f t="shared" si="424"/>
        <v>82</v>
      </c>
      <c r="Y356" s="95">
        <f t="shared" si="425"/>
        <v>82</v>
      </c>
      <c r="Z356" s="95">
        <f t="shared" si="426"/>
        <v>81</v>
      </c>
      <c r="AA356" s="95">
        <f t="shared" si="427"/>
        <v>81</v>
      </c>
      <c r="AB356" s="95">
        <f t="shared" si="428"/>
        <v>81</v>
      </c>
      <c r="AC356" s="95">
        <f t="shared" si="429"/>
        <v>83</v>
      </c>
      <c r="AD356" s="95">
        <f t="shared" si="430"/>
        <v>83</v>
      </c>
      <c r="AE356" s="95">
        <f t="shared" si="431"/>
        <v>82</v>
      </c>
      <c r="AF356" s="95">
        <f t="shared" si="432"/>
        <v>82</v>
      </c>
      <c r="AG356" s="95">
        <f t="shared" si="433"/>
        <v>81</v>
      </c>
      <c r="AH356" s="95">
        <f t="shared" si="434"/>
        <v>81</v>
      </c>
      <c r="AI356" s="95">
        <f t="shared" si="435"/>
        <v>81</v>
      </c>
      <c r="AJ356" s="95">
        <f t="shared" si="436"/>
        <v>97</v>
      </c>
      <c r="AK356" s="95">
        <f t="shared" si="437"/>
        <v>97</v>
      </c>
      <c r="AL356" s="95">
        <f t="shared" si="438"/>
        <v>96</v>
      </c>
      <c r="AM356" s="95">
        <f t="shared" si="439"/>
        <v>96</v>
      </c>
      <c r="AN356" s="95">
        <f t="shared" si="440"/>
        <v>96</v>
      </c>
      <c r="AO356" s="95">
        <f t="shared" si="441"/>
        <v>96</v>
      </c>
      <c r="AP356" s="95">
        <f t="shared" si="442"/>
        <v>95</v>
      </c>
      <c r="AQ356" s="95">
        <f t="shared" si="443"/>
        <v>95</v>
      </c>
      <c r="AR356" s="95">
        <f t="shared" si="444"/>
        <v>95</v>
      </c>
      <c r="AS356" s="95">
        <f t="shared" si="445"/>
        <v>95</v>
      </c>
      <c r="AT356" s="95">
        <f t="shared" si="446"/>
        <v>94</v>
      </c>
      <c r="AU356" s="95">
        <f t="shared" si="447"/>
        <v>94</v>
      </c>
      <c r="AV356" s="95">
        <f t="shared" si="448"/>
        <v>94</v>
      </c>
      <c r="AW356" s="95">
        <f t="shared" si="449"/>
        <v>94</v>
      </c>
      <c r="AX356" s="95">
        <f t="shared" si="450"/>
        <v>94</v>
      </c>
      <c r="AY356" s="95">
        <f t="shared" si="451"/>
        <v>94</v>
      </c>
      <c r="AZ356" s="95">
        <f t="shared" si="452"/>
        <v>93</v>
      </c>
      <c r="BA356" s="95">
        <f t="shared" si="453"/>
        <v>93</v>
      </c>
      <c r="BC356" s="93">
        <v>2300</v>
      </c>
      <c r="BD356" s="95">
        <f t="shared" si="454"/>
        <v>258</v>
      </c>
      <c r="BE356" s="95">
        <f t="shared" si="455"/>
        <v>273</v>
      </c>
      <c r="BF356" s="95">
        <f t="shared" si="456"/>
        <v>290</v>
      </c>
      <c r="BG356" s="95">
        <f t="shared" si="457"/>
        <v>305</v>
      </c>
      <c r="BH356" s="95">
        <f t="shared" si="458"/>
        <v>322</v>
      </c>
      <c r="BI356" s="95">
        <f t="shared" si="459"/>
        <v>335</v>
      </c>
      <c r="BJ356" s="95">
        <f t="shared" si="460"/>
        <v>353</v>
      </c>
      <c r="BK356" s="95">
        <f t="shared" si="461"/>
        <v>368</v>
      </c>
      <c r="BL356" s="95">
        <f t="shared" si="462"/>
        <v>385</v>
      </c>
      <c r="BM356" s="95">
        <f t="shared" si="463"/>
        <v>398</v>
      </c>
      <c r="BN356" s="95">
        <f t="shared" si="464"/>
        <v>414</v>
      </c>
      <c r="BO356" s="95">
        <f t="shared" si="465"/>
        <v>430</v>
      </c>
      <c r="BP356" s="95">
        <f t="shared" si="466"/>
        <v>445</v>
      </c>
      <c r="BQ356" s="95">
        <f t="shared" si="467"/>
        <v>460</v>
      </c>
      <c r="BR356" s="95">
        <f t="shared" si="468"/>
        <v>475</v>
      </c>
      <c r="BS356" s="95">
        <f t="shared" si="469"/>
        <v>495</v>
      </c>
      <c r="BT356" s="95">
        <f t="shared" si="470"/>
        <v>508</v>
      </c>
      <c r="BU356" s="95">
        <f t="shared" si="471"/>
        <v>522</v>
      </c>
      <c r="BV356" s="95">
        <f t="shared" si="472"/>
        <v>541</v>
      </c>
      <c r="BW356" s="95">
        <f t="shared" si="473"/>
        <v>554</v>
      </c>
      <c r="BX356" s="95">
        <f t="shared" si="474"/>
        <v>573</v>
      </c>
      <c r="BY356" s="95">
        <f t="shared" si="475"/>
        <v>585</v>
      </c>
      <c r="BZ356" s="95">
        <f t="shared" si="476"/>
        <v>604</v>
      </c>
      <c r="CA356" s="95">
        <f t="shared" si="477"/>
        <v>615</v>
      </c>
      <c r="CB356" s="95">
        <f t="shared" si="478"/>
        <v>633</v>
      </c>
      <c r="CC356" s="95">
        <f t="shared" si="479"/>
        <v>652</v>
      </c>
      <c r="CD356" s="95">
        <f t="shared" si="480"/>
        <v>687</v>
      </c>
      <c r="CE356" s="95">
        <f t="shared" si="481"/>
        <v>706</v>
      </c>
      <c r="CF356" s="95">
        <f t="shared" si="482"/>
        <v>717</v>
      </c>
      <c r="CG356" s="95">
        <f t="shared" si="483"/>
        <v>736</v>
      </c>
      <c r="CH356" s="95">
        <f t="shared" si="484"/>
        <v>745</v>
      </c>
      <c r="CI356" s="95">
        <f t="shared" si="485"/>
        <v>764</v>
      </c>
      <c r="CJ356" s="95">
        <f t="shared" si="486"/>
        <v>782</v>
      </c>
      <c r="CK356" s="95">
        <f t="shared" si="487"/>
        <v>959</v>
      </c>
      <c r="CL356" s="95">
        <f t="shared" si="488"/>
        <v>982</v>
      </c>
      <c r="CM356" s="95">
        <f t="shared" si="489"/>
        <v>994</v>
      </c>
      <c r="CN356" s="95">
        <f t="shared" si="490"/>
        <v>1016</v>
      </c>
      <c r="CO356" s="95">
        <f t="shared" si="491"/>
        <v>1038</v>
      </c>
      <c r="CP356" s="95">
        <f t="shared" si="492"/>
        <v>1060</v>
      </c>
      <c r="CQ356" s="95">
        <f t="shared" si="493"/>
        <v>1071</v>
      </c>
      <c r="CR356" s="95">
        <f t="shared" si="494"/>
        <v>1093</v>
      </c>
      <c r="CS356" s="95">
        <f t="shared" si="495"/>
        <v>1114</v>
      </c>
      <c r="CT356" s="95">
        <f t="shared" si="496"/>
        <v>1136</v>
      </c>
      <c r="CU356" s="95">
        <f t="shared" si="497"/>
        <v>1146</v>
      </c>
      <c r="CV356" s="95">
        <f t="shared" si="498"/>
        <v>1167</v>
      </c>
      <c r="CW356" s="95">
        <f t="shared" si="499"/>
        <v>1189</v>
      </c>
      <c r="CX356" s="95">
        <f t="shared" si="500"/>
        <v>1211</v>
      </c>
      <c r="CY356" s="95">
        <f t="shared" si="501"/>
        <v>1232</v>
      </c>
      <c r="CZ356" s="95">
        <f t="shared" si="502"/>
        <v>1254</v>
      </c>
      <c r="DA356" s="95">
        <f t="shared" si="503"/>
        <v>1262</v>
      </c>
      <c r="DB356" s="95">
        <f t="shared" si="504"/>
        <v>1283</v>
      </c>
    </row>
    <row r="357" spans="2:106" ht="15">
      <c r="B357" s="93">
        <v>2400</v>
      </c>
      <c r="C357" s="95">
        <f t="shared" si="403"/>
        <v>112</v>
      </c>
      <c r="D357" s="95">
        <f t="shared" si="404"/>
        <v>107</v>
      </c>
      <c r="E357" s="95">
        <f t="shared" si="405"/>
        <v>104</v>
      </c>
      <c r="F357" s="95">
        <f t="shared" si="406"/>
        <v>102</v>
      </c>
      <c r="G357" s="95">
        <f t="shared" si="407"/>
        <v>99</v>
      </c>
      <c r="H357" s="95">
        <f t="shared" si="408"/>
        <v>97</v>
      </c>
      <c r="I357" s="95">
        <f t="shared" si="409"/>
        <v>96</v>
      </c>
      <c r="J357" s="95">
        <f t="shared" si="410"/>
        <v>94</v>
      </c>
      <c r="K357" s="95">
        <f t="shared" si="411"/>
        <v>92</v>
      </c>
      <c r="L357" s="95">
        <f t="shared" si="412"/>
        <v>91</v>
      </c>
      <c r="M357" s="95">
        <f t="shared" si="413"/>
        <v>90</v>
      </c>
      <c r="N357" s="95">
        <f t="shared" si="414"/>
        <v>89</v>
      </c>
      <c r="O357" s="95">
        <f t="shared" si="415"/>
        <v>88</v>
      </c>
      <c r="P357" s="95">
        <f t="shared" si="416"/>
        <v>87</v>
      </c>
      <c r="Q357" s="95">
        <f t="shared" si="417"/>
        <v>86</v>
      </c>
      <c r="R357" s="95">
        <f t="shared" si="418"/>
        <v>86</v>
      </c>
      <c r="S357" s="95">
        <f t="shared" si="419"/>
        <v>85</v>
      </c>
      <c r="T357" s="95">
        <f t="shared" si="420"/>
        <v>84</v>
      </c>
      <c r="U357" s="95">
        <f t="shared" si="421"/>
        <v>84</v>
      </c>
      <c r="V357" s="95">
        <f t="shared" si="422"/>
        <v>83</v>
      </c>
      <c r="W357" s="95">
        <f t="shared" si="423"/>
        <v>83</v>
      </c>
      <c r="X357" s="95">
        <f t="shared" si="424"/>
        <v>82</v>
      </c>
      <c r="Y357" s="95">
        <f t="shared" si="425"/>
        <v>82</v>
      </c>
      <c r="Z357" s="95">
        <f t="shared" si="426"/>
        <v>82</v>
      </c>
      <c r="AA357" s="95">
        <f t="shared" si="427"/>
        <v>81</v>
      </c>
      <c r="AB357" s="95">
        <f t="shared" si="428"/>
        <v>81</v>
      </c>
      <c r="AC357" s="95">
        <f t="shared" si="429"/>
        <v>83</v>
      </c>
      <c r="AD357" s="95">
        <f t="shared" si="430"/>
        <v>83</v>
      </c>
      <c r="AE357" s="95">
        <f t="shared" si="431"/>
        <v>82</v>
      </c>
      <c r="AF357" s="95">
        <f t="shared" si="432"/>
        <v>82</v>
      </c>
      <c r="AG357" s="95">
        <f t="shared" si="433"/>
        <v>82</v>
      </c>
      <c r="AH357" s="95">
        <f t="shared" si="434"/>
        <v>81</v>
      </c>
      <c r="AI357" s="95">
        <f t="shared" si="435"/>
        <v>81</v>
      </c>
      <c r="AJ357" s="95">
        <f t="shared" si="436"/>
        <v>95</v>
      </c>
      <c r="AK357" s="95">
        <f t="shared" si="437"/>
        <v>94</v>
      </c>
      <c r="AL357" s="95">
        <f t="shared" si="438"/>
        <v>94</v>
      </c>
      <c r="AM357" s="95">
        <f t="shared" si="439"/>
        <v>94</v>
      </c>
      <c r="AN357" s="95">
        <f t="shared" si="440"/>
        <v>94</v>
      </c>
      <c r="AO357" s="95">
        <f t="shared" si="441"/>
        <v>93</v>
      </c>
      <c r="AP357" s="95">
        <f t="shared" si="442"/>
        <v>93</v>
      </c>
      <c r="AQ357" s="95">
        <f t="shared" si="443"/>
        <v>93</v>
      </c>
      <c r="AR357" s="95">
        <f t="shared" si="444"/>
        <v>93</v>
      </c>
      <c r="AS357" s="95">
        <f t="shared" si="445"/>
        <v>93</v>
      </c>
      <c r="AT357" s="95">
        <f t="shared" si="446"/>
        <v>92</v>
      </c>
      <c r="AU357" s="95">
        <f t="shared" si="447"/>
        <v>92</v>
      </c>
      <c r="AV357" s="95">
        <f t="shared" si="448"/>
        <v>92</v>
      </c>
      <c r="AW357" s="95">
        <f t="shared" si="449"/>
        <v>92</v>
      </c>
      <c r="AX357" s="95">
        <f t="shared" si="450"/>
        <v>92</v>
      </c>
      <c r="AY357" s="95">
        <f t="shared" si="451"/>
        <v>92</v>
      </c>
      <c r="AZ357" s="95">
        <f t="shared" si="452"/>
        <v>91</v>
      </c>
      <c r="BA357" s="95">
        <f t="shared" si="453"/>
        <v>91</v>
      </c>
      <c r="BC357" s="93">
        <v>2400</v>
      </c>
      <c r="BD357" s="95">
        <f t="shared" si="454"/>
        <v>269</v>
      </c>
      <c r="BE357" s="95">
        <f t="shared" si="455"/>
        <v>282</v>
      </c>
      <c r="BF357" s="95">
        <f t="shared" si="456"/>
        <v>300</v>
      </c>
      <c r="BG357" s="95">
        <f t="shared" si="457"/>
        <v>318</v>
      </c>
      <c r="BH357" s="95">
        <f t="shared" si="458"/>
        <v>333</v>
      </c>
      <c r="BI357" s="95">
        <f t="shared" si="459"/>
        <v>349</v>
      </c>
      <c r="BJ357" s="95">
        <f t="shared" si="460"/>
        <v>369</v>
      </c>
      <c r="BK357" s="95">
        <f t="shared" si="461"/>
        <v>384</v>
      </c>
      <c r="BL357" s="95">
        <f t="shared" si="462"/>
        <v>397</v>
      </c>
      <c r="BM357" s="95">
        <f t="shared" si="463"/>
        <v>415</v>
      </c>
      <c r="BN357" s="95">
        <f t="shared" si="464"/>
        <v>432</v>
      </c>
      <c r="BO357" s="95">
        <f t="shared" si="465"/>
        <v>449</v>
      </c>
      <c r="BP357" s="95">
        <f t="shared" si="466"/>
        <v>465</v>
      </c>
      <c r="BQ357" s="95">
        <f t="shared" si="467"/>
        <v>480</v>
      </c>
      <c r="BR357" s="95">
        <f t="shared" si="468"/>
        <v>495</v>
      </c>
      <c r="BS357" s="95">
        <f t="shared" si="469"/>
        <v>516</v>
      </c>
      <c r="BT357" s="95">
        <f t="shared" si="470"/>
        <v>530</v>
      </c>
      <c r="BU357" s="95">
        <f t="shared" si="471"/>
        <v>544</v>
      </c>
      <c r="BV357" s="95">
        <f t="shared" si="472"/>
        <v>564</v>
      </c>
      <c r="BW357" s="95">
        <f t="shared" si="473"/>
        <v>578</v>
      </c>
      <c r="BX357" s="95">
        <f t="shared" si="474"/>
        <v>598</v>
      </c>
      <c r="BY357" s="95">
        <f t="shared" si="475"/>
        <v>610</v>
      </c>
      <c r="BZ357" s="95">
        <f t="shared" si="476"/>
        <v>630</v>
      </c>
      <c r="CA357" s="95">
        <f t="shared" si="477"/>
        <v>649</v>
      </c>
      <c r="CB357" s="95">
        <f t="shared" si="478"/>
        <v>661</v>
      </c>
      <c r="CC357" s="95">
        <f t="shared" si="479"/>
        <v>680</v>
      </c>
      <c r="CD357" s="95">
        <f t="shared" si="480"/>
        <v>717</v>
      </c>
      <c r="CE357" s="95">
        <f t="shared" si="481"/>
        <v>737</v>
      </c>
      <c r="CF357" s="95">
        <f t="shared" si="482"/>
        <v>748</v>
      </c>
      <c r="CG357" s="95">
        <f t="shared" si="483"/>
        <v>768</v>
      </c>
      <c r="CH357" s="95">
        <f t="shared" si="484"/>
        <v>787</v>
      </c>
      <c r="CI357" s="95">
        <f t="shared" si="485"/>
        <v>797</v>
      </c>
      <c r="CJ357" s="95">
        <f t="shared" si="486"/>
        <v>816</v>
      </c>
      <c r="CK357" s="95">
        <f t="shared" si="487"/>
        <v>980</v>
      </c>
      <c r="CL357" s="95">
        <f t="shared" si="488"/>
        <v>993</v>
      </c>
      <c r="CM357" s="95">
        <f t="shared" si="489"/>
        <v>1015</v>
      </c>
      <c r="CN357" s="95">
        <f t="shared" si="490"/>
        <v>1038</v>
      </c>
      <c r="CO357" s="95">
        <f t="shared" si="491"/>
        <v>1060</v>
      </c>
      <c r="CP357" s="95">
        <f t="shared" si="492"/>
        <v>1071</v>
      </c>
      <c r="CQ357" s="95">
        <f t="shared" si="493"/>
        <v>1094</v>
      </c>
      <c r="CR357" s="95">
        <f t="shared" si="494"/>
        <v>1116</v>
      </c>
      <c r="CS357" s="95">
        <f t="shared" si="495"/>
        <v>1138</v>
      </c>
      <c r="CT357" s="95">
        <f t="shared" si="496"/>
        <v>1161</v>
      </c>
      <c r="CU357" s="95">
        <f t="shared" si="497"/>
        <v>1170</v>
      </c>
      <c r="CV357" s="95">
        <f t="shared" si="498"/>
        <v>1192</v>
      </c>
      <c r="CW357" s="95">
        <f t="shared" si="499"/>
        <v>1214</v>
      </c>
      <c r="CX357" s="95">
        <f t="shared" si="500"/>
        <v>1236</v>
      </c>
      <c r="CY357" s="95">
        <f t="shared" si="501"/>
        <v>1259</v>
      </c>
      <c r="CZ357" s="95">
        <f t="shared" si="502"/>
        <v>1281</v>
      </c>
      <c r="DA357" s="95">
        <f t="shared" si="503"/>
        <v>1289</v>
      </c>
      <c r="DB357" s="95">
        <f t="shared" si="504"/>
        <v>1310</v>
      </c>
    </row>
    <row r="358" spans="2:106" ht="15">
      <c r="B358" s="93">
        <v>2500</v>
      </c>
      <c r="C358" s="95">
        <f t="shared" si="403"/>
        <v>110</v>
      </c>
      <c r="D358" s="95">
        <f t="shared" si="404"/>
        <v>106</v>
      </c>
      <c r="E358" s="95">
        <f t="shared" si="405"/>
        <v>103</v>
      </c>
      <c r="F358" s="95">
        <f t="shared" si="406"/>
        <v>100</v>
      </c>
      <c r="G358" s="95">
        <f t="shared" si="407"/>
        <v>97</v>
      </c>
      <c r="H358" s="95">
        <f t="shared" si="408"/>
        <v>95</v>
      </c>
      <c r="I358" s="95">
        <f t="shared" si="409"/>
        <v>94</v>
      </c>
      <c r="J358" s="95">
        <f t="shared" si="410"/>
        <v>92</v>
      </c>
      <c r="K358" s="95">
        <f t="shared" si="411"/>
        <v>91</v>
      </c>
      <c r="L358" s="95">
        <f t="shared" si="412"/>
        <v>89</v>
      </c>
      <c r="M358" s="95">
        <f t="shared" si="413"/>
        <v>88</v>
      </c>
      <c r="N358" s="95">
        <f t="shared" si="414"/>
        <v>87</v>
      </c>
      <c r="O358" s="95">
        <f t="shared" si="415"/>
        <v>87</v>
      </c>
      <c r="P358" s="95">
        <f t="shared" si="416"/>
        <v>86</v>
      </c>
      <c r="Q358" s="95">
        <f t="shared" si="417"/>
        <v>85</v>
      </c>
      <c r="R358" s="95">
        <f t="shared" si="418"/>
        <v>84</v>
      </c>
      <c r="S358" s="95">
        <f t="shared" si="419"/>
        <v>84</v>
      </c>
      <c r="T358" s="95">
        <f t="shared" si="420"/>
        <v>83</v>
      </c>
      <c r="U358" s="95">
        <f t="shared" si="421"/>
        <v>82</v>
      </c>
      <c r="V358" s="95">
        <f t="shared" si="422"/>
        <v>82</v>
      </c>
      <c r="W358" s="95">
        <f t="shared" si="423"/>
        <v>81</v>
      </c>
      <c r="X358" s="95">
        <f t="shared" si="424"/>
        <v>81</v>
      </c>
      <c r="Y358" s="95">
        <f t="shared" si="425"/>
        <v>80</v>
      </c>
      <c r="Z358" s="95">
        <f t="shared" si="426"/>
        <v>80</v>
      </c>
      <c r="AA358" s="95">
        <f t="shared" si="427"/>
        <v>80</v>
      </c>
      <c r="AB358" s="95">
        <f t="shared" si="428"/>
        <v>79</v>
      </c>
      <c r="AC358" s="95">
        <f t="shared" si="429"/>
        <v>82</v>
      </c>
      <c r="AD358" s="95">
        <f t="shared" si="430"/>
        <v>81</v>
      </c>
      <c r="AE358" s="95">
        <f t="shared" si="431"/>
        <v>81</v>
      </c>
      <c r="AF358" s="95">
        <f t="shared" si="432"/>
        <v>81</v>
      </c>
      <c r="AG358" s="95">
        <f t="shared" si="433"/>
        <v>80</v>
      </c>
      <c r="AH358" s="95">
        <f t="shared" si="434"/>
        <v>80</v>
      </c>
      <c r="AI358" s="95">
        <f t="shared" si="435"/>
        <v>93</v>
      </c>
      <c r="AJ358" s="95">
        <f t="shared" si="436"/>
        <v>93</v>
      </c>
      <c r="AK358" s="95">
        <f t="shared" si="437"/>
        <v>93</v>
      </c>
      <c r="AL358" s="95">
        <f t="shared" si="438"/>
        <v>92</v>
      </c>
      <c r="AM358" s="95">
        <f t="shared" si="439"/>
        <v>92</v>
      </c>
      <c r="AN358" s="95">
        <f t="shared" si="440"/>
        <v>92</v>
      </c>
      <c r="AO358" s="95">
        <f t="shared" si="441"/>
        <v>92</v>
      </c>
      <c r="AP358" s="95">
        <f t="shared" si="442"/>
        <v>91</v>
      </c>
      <c r="AQ358" s="95">
        <f t="shared" si="443"/>
        <v>91</v>
      </c>
      <c r="AR358" s="95">
        <f t="shared" si="444"/>
        <v>91</v>
      </c>
      <c r="AS358" s="95">
        <f t="shared" si="445"/>
        <v>91</v>
      </c>
      <c r="AT358" s="95">
        <f t="shared" si="446"/>
        <v>91</v>
      </c>
      <c r="AU358" s="95">
        <f t="shared" si="447"/>
        <v>90</v>
      </c>
      <c r="AV358" s="95">
        <f t="shared" si="448"/>
        <v>90</v>
      </c>
      <c r="AW358" s="95">
        <f t="shared" si="449"/>
        <v>90</v>
      </c>
      <c r="AX358" s="95">
        <f t="shared" si="450"/>
        <v>90</v>
      </c>
      <c r="AY358" s="95">
        <f t="shared" si="451"/>
        <v>90</v>
      </c>
      <c r="AZ358" s="95">
        <f t="shared" si="452"/>
        <v>89</v>
      </c>
      <c r="BA358" s="95">
        <f t="shared" si="453"/>
        <v>89</v>
      </c>
      <c r="BC358" s="93">
        <v>2500</v>
      </c>
      <c r="BD358" s="95">
        <f t="shared" si="454"/>
        <v>275</v>
      </c>
      <c r="BE358" s="95">
        <f t="shared" si="455"/>
        <v>292</v>
      </c>
      <c r="BF358" s="95">
        <f t="shared" si="456"/>
        <v>309</v>
      </c>
      <c r="BG358" s="95">
        <f t="shared" si="457"/>
        <v>325</v>
      </c>
      <c r="BH358" s="95">
        <f t="shared" si="458"/>
        <v>340</v>
      </c>
      <c r="BI358" s="95">
        <f t="shared" si="459"/>
        <v>356</v>
      </c>
      <c r="BJ358" s="95">
        <f t="shared" si="460"/>
        <v>376</v>
      </c>
      <c r="BK358" s="95">
        <f t="shared" si="461"/>
        <v>391</v>
      </c>
      <c r="BL358" s="95">
        <f t="shared" si="462"/>
        <v>410</v>
      </c>
      <c r="BM358" s="95">
        <f t="shared" si="463"/>
        <v>423</v>
      </c>
      <c r="BN358" s="95">
        <f t="shared" si="464"/>
        <v>440</v>
      </c>
      <c r="BO358" s="95">
        <f t="shared" si="465"/>
        <v>457</v>
      </c>
      <c r="BP358" s="95">
        <f t="shared" si="466"/>
        <v>479</v>
      </c>
      <c r="BQ358" s="95">
        <f t="shared" si="467"/>
        <v>495</v>
      </c>
      <c r="BR358" s="95">
        <f t="shared" si="468"/>
        <v>510</v>
      </c>
      <c r="BS358" s="95">
        <f t="shared" si="469"/>
        <v>525</v>
      </c>
      <c r="BT358" s="95">
        <f t="shared" si="470"/>
        <v>546</v>
      </c>
      <c r="BU358" s="95">
        <f t="shared" si="471"/>
        <v>560</v>
      </c>
      <c r="BV358" s="95">
        <f t="shared" si="472"/>
        <v>574</v>
      </c>
      <c r="BW358" s="95">
        <f t="shared" si="473"/>
        <v>595</v>
      </c>
      <c r="BX358" s="95">
        <f t="shared" si="474"/>
        <v>608</v>
      </c>
      <c r="BY358" s="95">
        <f t="shared" si="475"/>
        <v>628</v>
      </c>
      <c r="BZ358" s="95">
        <f t="shared" si="476"/>
        <v>640</v>
      </c>
      <c r="CA358" s="95">
        <f t="shared" si="477"/>
        <v>660</v>
      </c>
      <c r="CB358" s="95">
        <f t="shared" si="478"/>
        <v>680</v>
      </c>
      <c r="CC358" s="95">
        <f t="shared" si="479"/>
        <v>691</v>
      </c>
      <c r="CD358" s="95">
        <f t="shared" si="480"/>
        <v>738</v>
      </c>
      <c r="CE358" s="95">
        <f t="shared" si="481"/>
        <v>749</v>
      </c>
      <c r="CF358" s="95">
        <f t="shared" si="482"/>
        <v>770</v>
      </c>
      <c r="CG358" s="95">
        <f t="shared" si="483"/>
        <v>790</v>
      </c>
      <c r="CH358" s="95">
        <f t="shared" si="484"/>
        <v>800</v>
      </c>
      <c r="CI358" s="95">
        <f t="shared" si="485"/>
        <v>820</v>
      </c>
      <c r="CJ358" s="95">
        <f t="shared" si="486"/>
        <v>977</v>
      </c>
      <c r="CK358" s="95">
        <f t="shared" si="487"/>
        <v>1000</v>
      </c>
      <c r="CL358" s="95">
        <f t="shared" si="488"/>
        <v>1023</v>
      </c>
      <c r="CM358" s="95">
        <f t="shared" si="489"/>
        <v>1035</v>
      </c>
      <c r="CN358" s="95">
        <f t="shared" si="490"/>
        <v>1058</v>
      </c>
      <c r="CO358" s="95">
        <f t="shared" si="491"/>
        <v>1081</v>
      </c>
      <c r="CP358" s="95">
        <f t="shared" si="492"/>
        <v>1104</v>
      </c>
      <c r="CQ358" s="95">
        <f t="shared" si="493"/>
        <v>1115</v>
      </c>
      <c r="CR358" s="95">
        <f t="shared" si="494"/>
        <v>1138</v>
      </c>
      <c r="CS358" s="95">
        <f t="shared" si="495"/>
        <v>1160</v>
      </c>
      <c r="CT358" s="95">
        <f t="shared" si="496"/>
        <v>1183</v>
      </c>
      <c r="CU358" s="95">
        <f t="shared" si="497"/>
        <v>1206</v>
      </c>
      <c r="CV358" s="95">
        <f t="shared" si="498"/>
        <v>1215</v>
      </c>
      <c r="CW358" s="95">
        <f t="shared" si="499"/>
        <v>1238</v>
      </c>
      <c r="CX358" s="95">
        <f t="shared" si="500"/>
        <v>1260</v>
      </c>
      <c r="CY358" s="95">
        <f t="shared" si="501"/>
        <v>1283</v>
      </c>
      <c r="CZ358" s="95">
        <f t="shared" si="502"/>
        <v>1305</v>
      </c>
      <c r="DA358" s="95">
        <f t="shared" si="503"/>
        <v>1313</v>
      </c>
      <c r="DB358" s="95">
        <f t="shared" si="504"/>
        <v>1335</v>
      </c>
    </row>
    <row r="359" spans="2:106" ht="15">
      <c r="B359" s="93">
        <v>2600</v>
      </c>
      <c r="C359" s="95">
        <f t="shared" si="403"/>
        <v>108</v>
      </c>
      <c r="D359" s="95">
        <f t="shared" si="404"/>
        <v>104</v>
      </c>
      <c r="E359" s="95">
        <f t="shared" si="405"/>
        <v>101</v>
      </c>
      <c r="F359" s="95">
        <f t="shared" si="406"/>
        <v>98</v>
      </c>
      <c r="G359" s="95">
        <f t="shared" si="407"/>
        <v>96</v>
      </c>
      <c r="H359" s="95">
        <f t="shared" si="408"/>
        <v>94</v>
      </c>
      <c r="I359" s="95">
        <f t="shared" si="409"/>
        <v>92</v>
      </c>
      <c r="J359" s="95">
        <f t="shared" si="410"/>
        <v>91</v>
      </c>
      <c r="K359" s="95">
        <f t="shared" si="411"/>
        <v>89</v>
      </c>
      <c r="L359" s="95">
        <f t="shared" si="412"/>
        <v>88</v>
      </c>
      <c r="M359" s="95">
        <f t="shared" si="413"/>
        <v>87</v>
      </c>
      <c r="N359" s="95">
        <f t="shared" si="414"/>
        <v>86</v>
      </c>
      <c r="O359" s="95">
        <f t="shared" si="415"/>
        <v>85</v>
      </c>
      <c r="P359" s="95">
        <f t="shared" si="416"/>
        <v>84</v>
      </c>
      <c r="Q359" s="95">
        <f t="shared" si="417"/>
        <v>83</v>
      </c>
      <c r="R359" s="95">
        <f t="shared" si="418"/>
        <v>83</v>
      </c>
      <c r="S359" s="95">
        <f t="shared" si="419"/>
        <v>82</v>
      </c>
      <c r="T359" s="95">
        <f t="shared" si="420"/>
        <v>82</v>
      </c>
      <c r="U359" s="95">
        <f t="shared" si="421"/>
        <v>81</v>
      </c>
      <c r="V359" s="95">
        <f t="shared" si="422"/>
        <v>80</v>
      </c>
      <c r="W359" s="95">
        <f t="shared" si="423"/>
        <v>80</v>
      </c>
      <c r="X359" s="95">
        <f t="shared" si="424"/>
        <v>80</v>
      </c>
      <c r="Y359" s="95">
        <f t="shared" si="425"/>
        <v>79</v>
      </c>
      <c r="Z359" s="95">
        <f t="shared" si="426"/>
        <v>79</v>
      </c>
      <c r="AA359" s="95">
        <f t="shared" si="427"/>
        <v>78</v>
      </c>
      <c r="AB359" s="95">
        <f t="shared" si="428"/>
        <v>78</v>
      </c>
      <c r="AC359" s="95">
        <f t="shared" si="429"/>
        <v>80</v>
      </c>
      <c r="AD359" s="95">
        <f t="shared" si="430"/>
        <v>80</v>
      </c>
      <c r="AE359" s="95">
        <f t="shared" si="431"/>
        <v>80</v>
      </c>
      <c r="AF359" s="95">
        <f t="shared" si="432"/>
        <v>79</v>
      </c>
      <c r="AG359" s="95">
        <f t="shared" si="433"/>
        <v>79</v>
      </c>
      <c r="AH359" s="95">
        <f t="shared" si="434"/>
        <v>79</v>
      </c>
      <c r="AI359" s="95">
        <f t="shared" si="435"/>
        <v>94</v>
      </c>
      <c r="AJ359" s="95">
        <f t="shared" si="436"/>
        <v>94</v>
      </c>
      <c r="AK359" s="95">
        <f t="shared" si="437"/>
        <v>94</v>
      </c>
      <c r="AL359" s="95">
        <f t="shared" si="438"/>
        <v>93</v>
      </c>
      <c r="AM359" s="95">
        <f t="shared" si="439"/>
        <v>93</v>
      </c>
      <c r="AN359" s="95">
        <f t="shared" si="440"/>
        <v>93</v>
      </c>
      <c r="AO359" s="95">
        <f t="shared" si="441"/>
        <v>93</v>
      </c>
      <c r="AP359" s="95">
        <f t="shared" si="442"/>
        <v>92</v>
      </c>
      <c r="AQ359" s="95">
        <f t="shared" si="443"/>
        <v>92</v>
      </c>
      <c r="AR359" s="95">
        <f t="shared" si="444"/>
        <v>92</v>
      </c>
      <c r="AS359" s="95">
        <f t="shared" si="445"/>
        <v>92</v>
      </c>
      <c r="AT359" s="95">
        <f t="shared" si="446"/>
        <v>91</v>
      </c>
      <c r="AU359" s="95">
        <f t="shared" si="447"/>
        <v>91</v>
      </c>
      <c r="AV359" s="95">
        <f t="shared" si="448"/>
        <v>91</v>
      </c>
      <c r="AW359" s="95">
        <f t="shared" si="449"/>
        <v>91</v>
      </c>
      <c r="AX359" s="95">
        <f t="shared" si="450"/>
        <v>91</v>
      </c>
      <c r="AY359" s="95">
        <f t="shared" si="451"/>
        <v>90</v>
      </c>
      <c r="AZ359" s="95">
        <f t="shared" si="452"/>
        <v>90</v>
      </c>
      <c r="BA359" s="95">
        <f t="shared" si="453"/>
        <v>90</v>
      </c>
      <c r="BC359" s="93">
        <v>2600</v>
      </c>
      <c r="BD359" s="95">
        <f t="shared" si="454"/>
        <v>281</v>
      </c>
      <c r="BE359" s="95">
        <f t="shared" si="455"/>
        <v>297</v>
      </c>
      <c r="BF359" s="95">
        <f t="shared" si="456"/>
        <v>315</v>
      </c>
      <c r="BG359" s="95">
        <f t="shared" si="457"/>
        <v>331</v>
      </c>
      <c r="BH359" s="95">
        <f t="shared" si="458"/>
        <v>349</v>
      </c>
      <c r="BI359" s="95">
        <f t="shared" si="459"/>
        <v>367</v>
      </c>
      <c r="BJ359" s="95">
        <f t="shared" si="460"/>
        <v>383</v>
      </c>
      <c r="BK359" s="95">
        <f t="shared" si="461"/>
        <v>402</v>
      </c>
      <c r="BL359" s="95">
        <f t="shared" si="462"/>
        <v>417</v>
      </c>
      <c r="BM359" s="95">
        <f t="shared" si="463"/>
        <v>435</v>
      </c>
      <c r="BN359" s="95">
        <f t="shared" si="464"/>
        <v>452</v>
      </c>
      <c r="BO359" s="95">
        <f t="shared" si="465"/>
        <v>470</v>
      </c>
      <c r="BP359" s="95">
        <f t="shared" si="466"/>
        <v>486</v>
      </c>
      <c r="BQ359" s="95">
        <f t="shared" si="467"/>
        <v>502</v>
      </c>
      <c r="BR359" s="95">
        <f t="shared" si="468"/>
        <v>518</v>
      </c>
      <c r="BS359" s="95">
        <f t="shared" si="469"/>
        <v>540</v>
      </c>
      <c r="BT359" s="95">
        <f t="shared" si="470"/>
        <v>554</v>
      </c>
      <c r="BU359" s="95">
        <f t="shared" si="471"/>
        <v>576</v>
      </c>
      <c r="BV359" s="95">
        <f t="shared" si="472"/>
        <v>590</v>
      </c>
      <c r="BW359" s="95">
        <f t="shared" si="473"/>
        <v>603</v>
      </c>
      <c r="BX359" s="95">
        <f t="shared" si="474"/>
        <v>624</v>
      </c>
      <c r="BY359" s="95">
        <f t="shared" si="475"/>
        <v>645</v>
      </c>
      <c r="BZ359" s="95">
        <f t="shared" si="476"/>
        <v>657</v>
      </c>
      <c r="CA359" s="95">
        <f t="shared" si="477"/>
        <v>678</v>
      </c>
      <c r="CB359" s="95">
        <f t="shared" si="478"/>
        <v>690</v>
      </c>
      <c r="CC359" s="95">
        <f t="shared" si="479"/>
        <v>710</v>
      </c>
      <c r="CD359" s="95">
        <f t="shared" si="480"/>
        <v>749</v>
      </c>
      <c r="CE359" s="95">
        <f t="shared" si="481"/>
        <v>770</v>
      </c>
      <c r="CF359" s="95">
        <f t="shared" si="482"/>
        <v>790</v>
      </c>
      <c r="CG359" s="95">
        <f t="shared" si="483"/>
        <v>801</v>
      </c>
      <c r="CH359" s="95">
        <f t="shared" si="484"/>
        <v>822</v>
      </c>
      <c r="CI359" s="95">
        <f t="shared" si="485"/>
        <v>842</v>
      </c>
      <c r="CJ359" s="95">
        <f t="shared" si="486"/>
        <v>1026</v>
      </c>
      <c r="CK359" s="95">
        <f t="shared" si="487"/>
        <v>1051</v>
      </c>
      <c r="CL359" s="95">
        <f t="shared" si="488"/>
        <v>1075</v>
      </c>
      <c r="CM359" s="95">
        <f t="shared" si="489"/>
        <v>1088</v>
      </c>
      <c r="CN359" s="95">
        <f t="shared" si="490"/>
        <v>1112</v>
      </c>
      <c r="CO359" s="95">
        <f t="shared" si="491"/>
        <v>1136</v>
      </c>
      <c r="CP359" s="95">
        <f t="shared" si="492"/>
        <v>1161</v>
      </c>
      <c r="CQ359" s="95">
        <f t="shared" si="493"/>
        <v>1172</v>
      </c>
      <c r="CR359" s="95">
        <f t="shared" si="494"/>
        <v>1196</v>
      </c>
      <c r="CS359" s="95">
        <f t="shared" si="495"/>
        <v>1220</v>
      </c>
      <c r="CT359" s="95">
        <f t="shared" si="496"/>
        <v>1244</v>
      </c>
      <c r="CU359" s="95">
        <f t="shared" si="497"/>
        <v>1254</v>
      </c>
      <c r="CV359" s="95">
        <f t="shared" si="498"/>
        <v>1278</v>
      </c>
      <c r="CW359" s="95">
        <f t="shared" si="499"/>
        <v>1301</v>
      </c>
      <c r="CX359" s="95">
        <f t="shared" si="500"/>
        <v>1325</v>
      </c>
      <c r="CY359" s="95">
        <f t="shared" si="501"/>
        <v>1349</v>
      </c>
      <c r="CZ359" s="95">
        <f t="shared" si="502"/>
        <v>1357</v>
      </c>
      <c r="DA359" s="95">
        <f t="shared" si="503"/>
        <v>1381</v>
      </c>
      <c r="DB359" s="95">
        <f t="shared" si="504"/>
        <v>1404</v>
      </c>
    </row>
    <row r="360" spans="2:106" ht="15">
      <c r="B360" s="93">
        <v>2700</v>
      </c>
      <c r="C360" s="95">
        <f t="shared" si="403"/>
        <v>107</v>
      </c>
      <c r="D360" s="95">
        <f t="shared" si="404"/>
        <v>104</v>
      </c>
      <c r="E360" s="95">
        <f t="shared" si="405"/>
        <v>101</v>
      </c>
      <c r="F360" s="95">
        <f t="shared" si="406"/>
        <v>98</v>
      </c>
      <c r="G360" s="95">
        <f t="shared" si="407"/>
        <v>96</v>
      </c>
      <c r="H360" s="95">
        <f t="shared" si="408"/>
        <v>94</v>
      </c>
      <c r="I360" s="95">
        <f t="shared" si="409"/>
        <v>92</v>
      </c>
      <c r="J360" s="95">
        <f t="shared" si="410"/>
        <v>91</v>
      </c>
      <c r="K360" s="95">
        <f t="shared" si="411"/>
        <v>89</v>
      </c>
      <c r="L360" s="95">
        <f t="shared" si="412"/>
        <v>88</v>
      </c>
      <c r="M360" s="95">
        <f t="shared" si="413"/>
        <v>87</v>
      </c>
      <c r="N360" s="95">
        <f t="shared" si="414"/>
        <v>86</v>
      </c>
      <c r="O360" s="95">
        <f t="shared" si="415"/>
        <v>85</v>
      </c>
      <c r="P360" s="95">
        <f t="shared" si="416"/>
        <v>84</v>
      </c>
      <c r="Q360" s="95">
        <f t="shared" si="417"/>
        <v>84</v>
      </c>
      <c r="R360" s="95">
        <f t="shared" si="418"/>
        <v>83</v>
      </c>
      <c r="S360" s="95">
        <f t="shared" si="419"/>
        <v>82</v>
      </c>
      <c r="T360" s="95">
        <f t="shared" si="420"/>
        <v>82</v>
      </c>
      <c r="U360" s="95">
        <f t="shared" si="421"/>
        <v>81</v>
      </c>
      <c r="V360" s="95">
        <f t="shared" si="422"/>
        <v>81</v>
      </c>
      <c r="W360" s="95">
        <f t="shared" si="423"/>
        <v>80</v>
      </c>
      <c r="X360" s="95">
        <f t="shared" si="424"/>
        <v>80</v>
      </c>
      <c r="Y360" s="95">
        <f t="shared" si="425"/>
        <v>79</v>
      </c>
      <c r="Z360" s="95">
        <f t="shared" si="426"/>
        <v>79</v>
      </c>
      <c r="AA360" s="95">
        <f t="shared" si="427"/>
        <v>79</v>
      </c>
      <c r="AB360" s="95">
        <f t="shared" si="428"/>
        <v>78</v>
      </c>
      <c r="AC360" s="95">
        <f t="shared" si="429"/>
        <v>81</v>
      </c>
      <c r="AD360" s="95">
        <f t="shared" si="430"/>
        <v>80</v>
      </c>
      <c r="AE360" s="95">
        <f t="shared" si="431"/>
        <v>80</v>
      </c>
      <c r="AF360" s="95">
        <f t="shared" si="432"/>
        <v>80</v>
      </c>
      <c r="AG360" s="95">
        <f t="shared" si="433"/>
        <v>79</v>
      </c>
      <c r="AH360" s="95">
        <f t="shared" si="434"/>
        <v>93</v>
      </c>
      <c r="AI360" s="95">
        <f t="shared" si="435"/>
        <v>92</v>
      </c>
      <c r="AJ360" s="95">
        <f t="shared" si="436"/>
        <v>92</v>
      </c>
      <c r="AK360" s="95">
        <f t="shared" si="437"/>
        <v>92</v>
      </c>
      <c r="AL360" s="95">
        <f t="shared" si="438"/>
        <v>92</v>
      </c>
      <c r="AM360" s="95">
        <f t="shared" si="439"/>
        <v>91</v>
      </c>
      <c r="AN360" s="95">
        <f t="shared" si="440"/>
        <v>91</v>
      </c>
      <c r="AO360" s="95">
        <f t="shared" si="441"/>
        <v>91</v>
      </c>
      <c r="AP360" s="95">
        <f t="shared" si="442"/>
        <v>90</v>
      </c>
      <c r="AQ360" s="95">
        <f t="shared" si="443"/>
        <v>90</v>
      </c>
      <c r="AR360" s="95">
        <f t="shared" si="444"/>
        <v>90</v>
      </c>
      <c r="AS360" s="95">
        <f t="shared" si="445"/>
        <v>90</v>
      </c>
      <c r="AT360" s="95">
        <f t="shared" si="446"/>
        <v>90</v>
      </c>
      <c r="AU360" s="95">
        <f t="shared" si="447"/>
        <v>89</v>
      </c>
      <c r="AV360" s="95">
        <f t="shared" si="448"/>
        <v>89</v>
      </c>
      <c r="AW360" s="95">
        <f t="shared" si="449"/>
        <v>89</v>
      </c>
      <c r="AX360" s="95">
        <f t="shared" si="450"/>
        <v>89</v>
      </c>
      <c r="AY360" s="95">
        <f t="shared" si="451"/>
        <v>89</v>
      </c>
      <c r="AZ360" s="95">
        <f t="shared" si="452"/>
        <v>88</v>
      </c>
      <c r="BA360" s="95">
        <f t="shared" si="453"/>
        <v>88</v>
      </c>
      <c r="BC360" s="93">
        <v>2700</v>
      </c>
      <c r="BD360" s="95">
        <f t="shared" si="454"/>
        <v>289</v>
      </c>
      <c r="BE360" s="95">
        <f t="shared" si="455"/>
        <v>309</v>
      </c>
      <c r="BF360" s="95">
        <f t="shared" si="456"/>
        <v>327</v>
      </c>
      <c r="BG360" s="95">
        <f t="shared" si="457"/>
        <v>344</v>
      </c>
      <c r="BH360" s="95">
        <f t="shared" si="458"/>
        <v>363</v>
      </c>
      <c r="BI360" s="95">
        <f t="shared" si="459"/>
        <v>381</v>
      </c>
      <c r="BJ360" s="95">
        <f t="shared" si="460"/>
        <v>397</v>
      </c>
      <c r="BK360" s="95">
        <f t="shared" si="461"/>
        <v>418</v>
      </c>
      <c r="BL360" s="95">
        <f t="shared" si="462"/>
        <v>433</v>
      </c>
      <c r="BM360" s="95">
        <f t="shared" si="463"/>
        <v>451</v>
      </c>
      <c r="BN360" s="95">
        <f t="shared" si="464"/>
        <v>470</v>
      </c>
      <c r="BO360" s="95">
        <f t="shared" si="465"/>
        <v>488</v>
      </c>
      <c r="BP360" s="95">
        <f t="shared" si="466"/>
        <v>505</v>
      </c>
      <c r="BQ360" s="95">
        <f t="shared" si="467"/>
        <v>522</v>
      </c>
      <c r="BR360" s="95">
        <f t="shared" si="468"/>
        <v>544</v>
      </c>
      <c r="BS360" s="95">
        <f t="shared" si="469"/>
        <v>560</v>
      </c>
      <c r="BT360" s="95">
        <f t="shared" si="470"/>
        <v>576</v>
      </c>
      <c r="BU360" s="95">
        <f t="shared" si="471"/>
        <v>598</v>
      </c>
      <c r="BV360" s="95">
        <f t="shared" si="472"/>
        <v>612</v>
      </c>
      <c r="BW360" s="95">
        <f t="shared" si="473"/>
        <v>634</v>
      </c>
      <c r="BX360" s="95">
        <f t="shared" si="474"/>
        <v>648</v>
      </c>
      <c r="BY360" s="95">
        <f t="shared" si="475"/>
        <v>670</v>
      </c>
      <c r="BZ360" s="95">
        <f t="shared" si="476"/>
        <v>683</v>
      </c>
      <c r="CA360" s="95">
        <f t="shared" si="477"/>
        <v>704</v>
      </c>
      <c r="CB360" s="95">
        <f t="shared" si="478"/>
        <v>725</v>
      </c>
      <c r="CC360" s="95">
        <f t="shared" si="479"/>
        <v>737</v>
      </c>
      <c r="CD360" s="95">
        <f t="shared" si="480"/>
        <v>787</v>
      </c>
      <c r="CE360" s="95">
        <f t="shared" si="481"/>
        <v>799</v>
      </c>
      <c r="CF360" s="95">
        <f t="shared" si="482"/>
        <v>821</v>
      </c>
      <c r="CG360" s="95">
        <f t="shared" si="483"/>
        <v>842</v>
      </c>
      <c r="CH360" s="95">
        <f t="shared" si="484"/>
        <v>853</v>
      </c>
      <c r="CI360" s="95">
        <f t="shared" si="485"/>
        <v>1030</v>
      </c>
      <c r="CJ360" s="95">
        <f t="shared" si="486"/>
        <v>1043</v>
      </c>
      <c r="CK360" s="95">
        <f t="shared" si="487"/>
        <v>1068</v>
      </c>
      <c r="CL360" s="95">
        <f t="shared" si="488"/>
        <v>1093</v>
      </c>
      <c r="CM360" s="95">
        <f t="shared" si="489"/>
        <v>1118</v>
      </c>
      <c r="CN360" s="95">
        <f t="shared" si="490"/>
        <v>1130</v>
      </c>
      <c r="CO360" s="95">
        <f t="shared" si="491"/>
        <v>1155</v>
      </c>
      <c r="CP360" s="95">
        <f t="shared" si="492"/>
        <v>1179</v>
      </c>
      <c r="CQ360" s="95">
        <f t="shared" si="493"/>
        <v>1191</v>
      </c>
      <c r="CR360" s="95">
        <f t="shared" si="494"/>
        <v>1215</v>
      </c>
      <c r="CS360" s="95">
        <f t="shared" si="495"/>
        <v>1239</v>
      </c>
      <c r="CT360" s="95">
        <f t="shared" si="496"/>
        <v>1264</v>
      </c>
      <c r="CU360" s="95">
        <f t="shared" si="497"/>
        <v>1288</v>
      </c>
      <c r="CV360" s="95">
        <f t="shared" si="498"/>
        <v>1298</v>
      </c>
      <c r="CW360" s="95">
        <f t="shared" si="499"/>
        <v>1322</v>
      </c>
      <c r="CX360" s="95">
        <f t="shared" si="500"/>
        <v>1346</v>
      </c>
      <c r="CY360" s="95">
        <f t="shared" si="501"/>
        <v>1370</v>
      </c>
      <c r="CZ360" s="95">
        <f t="shared" si="502"/>
        <v>1394</v>
      </c>
      <c r="DA360" s="95">
        <f t="shared" si="503"/>
        <v>1402</v>
      </c>
      <c r="DB360" s="95">
        <f t="shared" si="504"/>
        <v>1426</v>
      </c>
    </row>
    <row r="361" spans="2:106" ht="15">
      <c r="B361" s="93">
        <v>2800</v>
      </c>
      <c r="C361" s="95">
        <f t="shared" si="403"/>
        <v>106</v>
      </c>
      <c r="D361" s="95">
        <f t="shared" si="404"/>
        <v>102</v>
      </c>
      <c r="E361" s="95">
        <f t="shared" si="405"/>
        <v>99</v>
      </c>
      <c r="F361" s="95">
        <f t="shared" si="406"/>
        <v>96</v>
      </c>
      <c r="G361" s="95">
        <f t="shared" si="407"/>
        <v>94</v>
      </c>
      <c r="H361" s="95">
        <f t="shared" si="408"/>
        <v>92</v>
      </c>
      <c r="I361" s="95">
        <f t="shared" si="409"/>
        <v>91</v>
      </c>
      <c r="J361" s="95">
        <f t="shared" si="410"/>
        <v>89</v>
      </c>
      <c r="K361" s="95">
        <f t="shared" si="411"/>
        <v>88</v>
      </c>
      <c r="L361" s="95">
        <f t="shared" si="412"/>
        <v>87</v>
      </c>
      <c r="M361" s="95">
        <f t="shared" si="413"/>
        <v>86</v>
      </c>
      <c r="N361" s="95">
        <f t="shared" si="414"/>
        <v>85</v>
      </c>
      <c r="O361" s="95">
        <f t="shared" si="415"/>
        <v>84</v>
      </c>
      <c r="P361" s="95">
        <f t="shared" si="416"/>
        <v>83</v>
      </c>
      <c r="Q361" s="95">
        <f t="shared" si="417"/>
        <v>82</v>
      </c>
      <c r="R361" s="95">
        <f t="shared" si="418"/>
        <v>82</v>
      </c>
      <c r="S361" s="95">
        <f t="shared" si="419"/>
        <v>81</v>
      </c>
      <c r="T361" s="95">
        <f t="shared" si="420"/>
        <v>80</v>
      </c>
      <c r="U361" s="95">
        <f t="shared" si="421"/>
        <v>80</v>
      </c>
      <c r="V361" s="95">
        <f t="shared" si="422"/>
        <v>79</v>
      </c>
      <c r="W361" s="95">
        <f t="shared" si="423"/>
        <v>79</v>
      </c>
      <c r="X361" s="95">
        <f t="shared" si="424"/>
        <v>79</v>
      </c>
      <c r="Y361" s="95">
        <f t="shared" si="425"/>
        <v>78</v>
      </c>
      <c r="Z361" s="95">
        <f t="shared" si="426"/>
        <v>78</v>
      </c>
      <c r="AA361" s="95">
        <f t="shared" si="427"/>
        <v>77</v>
      </c>
      <c r="AB361" s="95">
        <f t="shared" si="428"/>
        <v>77</v>
      </c>
      <c r="AC361" s="95">
        <f t="shared" si="429"/>
        <v>79</v>
      </c>
      <c r="AD361" s="95">
        <f t="shared" si="430"/>
        <v>79</v>
      </c>
      <c r="AE361" s="95">
        <f t="shared" si="431"/>
        <v>79</v>
      </c>
      <c r="AF361" s="95">
        <f t="shared" si="432"/>
        <v>78</v>
      </c>
      <c r="AG361" s="95">
        <f t="shared" si="433"/>
        <v>78</v>
      </c>
      <c r="AH361" s="95">
        <f t="shared" si="434"/>
        <v>92</v>
      </c>
      <c r="AI361" s="95">
        <f t="shared" si="435"/>
        <v>92</v>
      </c>
      <c r="AJ361" s="95">
        <f t="shared" si="436"/>
        <v>92</v>
      </c>
      <c r="AK361" s="95">
        <f t="shared" si="437"/>
        <v>92</v>
      </c>
      <c r="AL361" s="95">
        <f t="shared" si="438"/>
        <v>91</v>
      </c>
      <c r="AM361" s="95">
        <f t="shared" si="439"/>
        <v>91</v>
      </c>
      <c r="AN361" s="95">
        <f t="shared" si="440"/>
        <v>91</v>
      </c>
      <c r="AO361" s="95">
        <f t="shared" si="441"/>
        <v>91</v>
      </c>
      <c r="AP361" s="95">
        <f t="shared" si="442"/>
        <v>90</v>
      </c>
      <c r="AQ361" s="95">
        <f t="shared" si="443"/>
        <v>90</v>
      </c>
      <c r="AR361" s="95">
        <f t="shared" si="444"/>
        <v>90</v>
      </c>
      <c r="AS361" s="95">
        <f t="shared" si="445"/>
        <v>90</v>
      </c>
      <c r="AT361" s="95">
        <f t="shared" si="446"/>
        <v>89</v>
      </c>
      <c r="AU361" s="95">
        <f t="shared" si="447"/>
        <v>89</v>
      </c>
      <c r="AV361" s="95">
        <f t="shared" si="448"/>
        <v>89</v>
      </c>
      <c r="AW361" s="95">
        <f t="shared" si="449"/>
        <v>89</v>
      </c>
      <c r="AX361" s="95">
        <f t="shared" si="450"/>
        <v>89</v>
      </c>
      <c r="AY361" s="95">
        <f t="shared" si="451"/>
        <v>88</v>
      </c>
      <c r="AZ361" s="95">
        <f t="shared" si="452"/>
        <v>88</v>
      </c>
      <c r="BA361" s="95">
        <f t="shared" si="453"/>
        <v>88</v>
      </c>
      <c r="BC361" s="93">
        <v>2800</v>
      </c>
      <c r="BD361" s="95">
        <f t="shared" si="454"/>
        <v>297</v>
      </c>
      <c r="BE361" s="95">
        <f t="shared" si="455"/>
        <v>314</v>
      </c>
      <c r="BF361" s="95">
        <f t="shared" si="456"/>
        <v>333</v>
      </c>
      <c r="BG361" s="95">
        <f t="shared" si="457"/>
        <v>349</v>
      </c>
      <c r="BH361" s="95">
        <f t="shared" si="458"/>
        <v>368</v>
      </c>
      <c r="BI361" s="95">
        <f t="shared" si="459"/>
        <v>386</v>
      </c>
      <c r="BJ361" s="95">
        <f t="shared" si="460"/>
        <v>408</v>
      </c>
      <c r="BK361" s="95">
        <f t="shared" si="461"/>
        <v>424</v>
      </c>
      <c r="BL361" s="95">
        <f t="shared" si="462"/>
        <v>444</v>
      </c>
      <c r="BM361" s="95">
        <f t="shared" si="463"/>
        <v>463</v>
      </c>
      <c r="BN361" s="95">
        <f t="shared" si="464"/>
        <v>482</v>
      </c>
      <c r="BO361" s="95">
        <f t="shared" si="465"/>
        <v>500</v>
      </c>
      <c r="BP361" s="95">
        <f t="shared" si="466"/>
        <v>517</v>
      </c>
      <c r="BQ361" s="95">
        <f t="shared" si="467"/>
        <v>535</v>
      </c>
      <c r="BR361" s="95">
        <f t="shared" si="468"/>
        <v>551</v>
      </c>
      <c r="BS361" s="95">
        <f t="shared" si="469"/>
        <v>574</v>
      </c>
      <c r="BT361" s="95">
        <f t="shared" si="470"/>
        <v>590</v>
      </c>
      <c r="BU361" s="95">
        <f t="shared" si="471"/>
        <v>605</v>
      </c>
      <c r="BV361" s="95">
        <f t="shared" si="472"/>
        <v>627</v>
      </c>
      <c r="BW361" s="95">
        <f t="shared" si="473"/>
        <v>641</v>
      </c>
      <c r="BX361" s="95">
        <f t="shared" si="474"/>
        <v>664</v>
      </c>
      <c r="BY361" s="95">
        <f t="shared" si="475"/>
        <v>686</v>
      </c>
      <c r="BZ361" s="95">
        <f t="shared" si="476"/>
        <v>699</v>
      </c>
      <c r="CA361" s="95">
        <f t="shared" si="477"/>
        <v>721</v>
      </c>
      <c r="CB361" s="95">
        <f t="shared" si="478"/>
        <v>733</v>
      </c>
      <c r="CC361" s="95">
        <f t="shared" si="479"/>
        <v>755</v>
      </c>
      <c r="CD361" s="95">
        <f t="shared" si="480"/>
        <v>796</v>
      </c>
      <c r="CE361" s="95">
        <f t="shared" si="481"/>
        <v>818</v>
      </c>
      <c r="CF361" s="95">
        <f t="shared" si="482"/>
        <v>841</v>
      </c>
      <c r="CG361" s="95">
        <f t="shared" si="483"/>
        <v>852</v>
      </c>
      <c r="CH361" s="95">
        <f t="shared" si="484"/>
        <v>874</v>
      </c>
      <c r="CI361" s="95">
        <f t="shared" si="485"/>
        <v>1056</v>
      </c>
      <c r="CJ361" s="95">
        <f t="shared" si="486"/>
        <v>1082</v>
      </c>
      <c r="CK361" s="95">
        <f t="shared" si="487"/>
        <v>1108</v>
      </c>
      <c r="CL361" s="95">
        <f t="shared" si="488"/>
        <v>1133</v>
      </c>
      <c r="CM361" s="95">
        <f t="shared" si="489"/>
        <v>1147</v>
      </c>
      <c r="CN361" s="95">
        <f t="shared" si="490"/>
        <v>1172</v>
      </c>
      <c r="CO361" s="95">
        <f t="shared" si="491"/>
        <v>1198</v>
      </c>
      <c r="CP361" s="95">
        <f t="shared" si="492"/>
        <v>1223</v>
      </c>
      <c r="CQ361" s="95">
        <f t="shared" si="493"/>
        <v>1235</v>
      </c>
      <c r="CR361" s="95">
        <f t="shared" si="494"/>
        <v>1260</v>
      </c>
      <c r="CS361" s="95">
        <f t="shared" si="495"/>
        <v>1285</v>
      </c>
      <c r="CT361" s="95">
        <f t="shared" si="496"/>
        <v>1310</v>
      </c>
      <c r="CU361" s="95">
        <f t="shared" si="497"/>
        <v>1321</v>
      </c>
      <c r="CV361" s="95">
        <f t="shared" si="498"/>
        <v>1346</v>
      </c>
      <c r="CW361" s="95">
        <f t="shared" si="499"/>
        <v>1371</v>
      </c>
      <c r="CX361" s="95">
        <f t="shared" si="500"/>
        <v>1396</v>
      </c>
      <c r="CY361" s="95">
        <f t="shared" si="501"/>
        <v>1420</v>
      </c>
      <c r="CZ361" s="95">
        <f t="shared" si="502"/>
        <v>1429</v>
      </c>
      <c r="DA361" s="95">
        <f t="shared" si="503"/>
        <v>1454</v>
      </c>
      <c r="DB361" s="95">
        <f t="shared" si="504"/>
        <v>1478</v>
      </c>
    </row>
    <row r="362" spans="2:106" ht="15">
      <c r="B362" s="93">
        <v>2900</v>
      </c>
      <c r="C362" s="95">
        <f t="shared" si="403"/>
        <v>104</v>
      </c>
      <c r="D362" s="95">
        <f t="shared" si="404"/>
        <v>100</v>
      </c>
      <c r="E362" s="95">
        <f t="shared" si="405"/>
        <v>98</v>
      </c>
      <c r="F362" s="95">
        <f t="shared" si="406"/>
        <v>95</v>
      </c>
      <c r="G362" s="95">
        <f t="shared" si="407"/>
        <v>93</v>
      </c>
      <c r="H362" s="95">
        <f t="shared" si="408"/>
        <v>91</v>
      </c>
      <c r="I362" s="95">
        <f t="shared" si="409"/>
        <v>89</v>
      </c>
      <c r="J362" s="95">
        <f t="shared" si="410"/>
        <v>88</v>
      </c>
      <c r="K362" s="95">
        <f t="shared" si="411"/>
        <v>87</v>
      </c>
      <c r="L362" s="95">
        <f t="shared" si="412"/>
        <v>85</v>
      </c>
      <c r="M362" s="95">
        <f t="shared" si="413"/>
        <v>84</v>
      </c>
      <c r="N362" s="95">
        <f t="shared" si="414"/>
        <v>84</v>
      </c>
      <c r="O362" s="95">
        <f t="shared" si="415"/>
        <v>83</v>
      </c>
      <c r="P362" s="95">
        <f t="shared" si="416"/>
        <v>82</v>
      </c>
      <c r="Q362" s="95">
        <f t="shared" si="417"/>
        <v>81</v>
      </c>
      <c r="R362" s="95">
        <f t="shared" si="418"/>
        <v>81</v>
      </c>
      <c r="S362" s="95">
        <f t="shared" si="419"/>
        <v>80</v>
      </c>
      <c r="T362" s="95">
        <f t="shared" si="420"/>
        <v>79</v>
      </c>
      <c r="U362" s="95">
        <f t="shared" si="421"/>
        <v>79</v>
      </c>
      <c r="V362" s="95">
        <f t="shared" si="422"/>
        <v>78</v>
      </c>
      <c r="W362" s="95">
        <f t="shared" si="423"/>
        <v>78</v>
      </c>
      <c r="X362" s="95">
        <f t="shared" si="424"/>
        <v>77</v>
      </c>
      <c r="Y362" s="95">
        <f t="shared" si="425"/>
        <v>77</v>
      </c>
      <c r="Z362" s="95">
        <f t="shared" si="426"/>
        <v>77</v>
      </c>
      <c r="AA362" s="95">
        <f t="shared" si="427"/>
        <v>76</v>
      </c>
      <c r="AB362" s="95">
        <f t="shared" si="428"/>
        <v>76</v>
      </c>
      <c r="AC362" s="95">
        <f t="shared" si="429"/>
        <v>78</v>
      </c>
      <c r="AD362" s="95">
        <f t="shared" si="430"/>
        <v>78</v>
      </c>
      <c r="AE362" s="95">
        <f t="shared" si="431"/>
        <v>78</v>
      </c>
      <c r="AF362" s="95">
        <f t="shared" si="432"/>
        <v>77</v>
      </c>
      <c r="AG362" s="95">
        <f t="shared" si="433"/>
        <v>91</v>
      </c>
      <c r="AH362" s="95">
        <f t="shared" si="434"/>
        <v>91</v>
      </c>
      <c r="AI362" s="95">
        <f t="shared" si="435"/>
        <v>91</v>
      </c>
      <c r="AJ362" s="95">
        <f t="shared" si="436"/>
        <v>90</v>
      </c>
      <c r="AK362" s="95">
        <f t="shared" si="437"/>
        <v>90</v>
      </c>
      <c r="AL362" s="95">
        <f t="shared" si="438"/>
        <v>90</v>
      </c>
      <c r="AM362" s="95">
        <f t="shared" si="439"/>
        <v>89</v>
      </c>
      <c r="AN362" s="95">
        <f t="shared" si="440"/>
        <v>89</v>
      </c>
      <c r="AO362" s="95">
        <f t="shared" si="441"/>
        <v>89</v>
      </c>
      <c r="AP362" s="95">
        <f t="shared" si="442"/>
        <v>89</v>
      </c>
      <c r="AQ362" s="95">
        <f t="shared" si="443"/>
        <v>88</v>
      </c>
      <c r="AR362" s="95">
        <f t="shared" si="444"/>
        <v>88</v>
      </c>
      <c r="AS362" s="95">
        <f t="shared" si="445"/>
        <v>88</v>
      </c>
      <c r="AT362" s="95">
        <f t="shared" si="446"/>
        <v>88</v>
      </c>
      <c r="AU362" s="95">
        <f t="shared" si="447"/>
        <v>88</v>
      </c>
      <c r="AV362" s="95">
        <f t="shared" si="448"/>
        <v>87</v>
      </c>
      <c r="AW362" s="95">
        <f t="shared" si="449"/>
        <v>87</v>
      </c>
      <c r="AX362" s="95">
        <f t="shared" si="450"/>
        <v>87</v>
      </c>
      <c r="AY362" s="95">
        <f t="shared" si="451"/>
        <v>87</v>
      </c>
      <c r="AZ362" s="95">
        <f t="shared" si="452"/>
        <v>87</v>
      </c>
      <c r="BA362" s="95">
        <f t="shared" si="453"/>
        <v>87</v>
      </c>
      <c r="BC362" s="93">
        <v>2900</v>
      </c>
      <c r="BD362" s="95">
        <f t="shared" si="454"/>
        <v>302</v>
      </c>
      <c r="BE362" s="95">
        <f t="shared" si="455"/>
        <v>319</v>
      </c>
      <c r="BF362" s="95">
        <f t="shared" si="456"/>
        <v>341</v>
      </c>
      <c r="BG362" s="95">
        <f t="shared" si="457"/>
        <v>358</v>
      </c>
      <c r="BH362" s="95">
        <f t="shared" si="458"/>
        <v>378</v>
      </c>
      <c r="BI362" s="95">
        <f t="shared" si="459"/>
        <v>396</v>
      </c>
      <c r="BJ362" s="95">
        <f t="shared" si="460"/>
        <v>413</v>
      </c>
      <c r="BK362" s="95">
        <f t="shared" si="461"/>
        <v>434</v>
      </c>
      <c r="BL362" s="95">
        <f t="shared" si="462"/>
        <v>454</v>
      </c>
      <c r="BM362" s="95">
        <f t="shared" si="463"/>
        <v>468</v>
      </c>
      <c r="BN362" s="95">
        <f t="shared" si="464"/>
        <v>487</v>
      </c>
      <c r="BO362" s="95">
        <f t="shared" si="465"/>
        <v>512</v>
      </c>
      <c r="BP362" s="95">
        <f t="shared" si="466"/>
        <v>530</v>
      </c>
      <c r="BQ362" s="95">
        <f t="shared" si="467"/>
        <v>547</v>
      </c>
      <c r="BR362" s="95">
        <f t="shared" si="468"/>
        <v>564</v>
      </c>
      <c r="BS362" s="95">
        <f t="shared" si="469"/>
        <v>587</v>
      </c>
      <c r="BT362" s="95">
        <f t="shared" si="470"/>
        <v>603</v>
      </c>
      <c r="BU362" s="95">
        <f t="shared" si="471"/>
        <v>619</v>
      </c>
      <c r="BV362" s="95">
        <f t="shared" si="472"/>
        <v>641</v>
      </c>
      <c r="BW362" s="95">
        <f t="shared" si="473"/>
        <v>656</v>
      </c>
      <c r="BX362" s="95">
        <f t="shared" si="474"/>
        <v>679</v>
      </c>
      <c r="BY362" s="95">
        <f t="shared" si="475"/>
        <v>692</v>
      </c>
      <c r="BZ362" s="95">
        <f t="shared" si="476"/>
        <v>715</v>
      </c>
      <c r="CA362" s="95">
        <f t="shared" si="477"/>
        <v>737</v>
      </c>
      <c r="CB362" s="95">
        <f t="shared" si="478"/>
        <v>749</v>
      </c>
      <c r="CC362" s="95">
        <f t="shared" si="479"/>
        <v>771</v>
      </c>
      <c r="CD362" s="95">
        <f t="shared" si="480"/>
        <v>814</v>
      </c>
      <c r="CE362" s="95">
        <f t="shared" si="481"/>
        <v>837</v>
      </c>
      <c r="CF362" s="95">
        <f t="shared" si="482"/>
        <v>860</v>
      </c>
      <c r="CG362" s="95">
        <f t="shared" si="483"/>
        <v>871</v>
      </c>
      <c r="CH362" s="95">
        <f t="shared" si="484"/>
        <v>1056</v>
      </c>
      <c r="CI362" s="95">
        <f t="shared" si="485"/>
        <v>1082</v>
      </c>
      <c r="CJ362" s="95">
        <f t="shared" si="486"/>
        <v>1108</v>
      </c>
      <c r="CK362" s="95">
        <f t="shared" si="487"/>
        <v>1122</v>
      </c>
      <c r="CL362" s="95">
        <f t="shared" si="488"/>
        <v>1148</v>
      </c>
      <c r="CM362" s="95">
        <f t="shared" si="489"/>
        <v>1175</v>
      </c>
      <c r="CN362" s="95">
        <f t="shared" si="490"/>
        <v>1187</v>
      </c>
      <c r="CO362" s="95">
        <f t="shared" si="491"/>
        <v>1213</v>
      </c>
      <c r="CP362" s="95">
        <f t="shared" si="492"/>
        <v>1239</v>
      </c>
      <c r="CQ362" s="95">
        <f t="shared" si="493"/>
        <v>1265</v>
      </c>
      <c r="CR362" s="95">
        <f t="shared" si="494"/>
        <v>1276</v>
      </c>
      <c r="CS362" s="95">
        <f t="shared" si="495"/>
        <v>1302</v>
      </c>
      <c r="CT362" s="95">
        <f t="shared" si="496"/>
        <v>1327</v>
      </c>
      <c r="CU362" s="95">
        <f t="shared" si="497"/>
        <v>1353</v>
      </c>
      <c r="CV362" s="95">
        <f t="shared" si="498"/>
        <v>1378</v>
      </c>
      <c r="CW362" s="95">
        <f t="shared" si="499"/>
        <v>1388</v>
      </c>
      <c r="CX362" s="95">
        <f t="shared" si="500"/>
        <v>1413</v>
      </c>
      <c r="CY362" s="95">
        <f t="shared" si="501"/>
        <v>1438</v>
      </c>
      <c r="CZ362" s="95">
        <f t="shared" si="502"/>
        <v>1463</v>
      </c>
      <c r="DA362" s="95">
        <f t="shared" si="503"/>
        <v>1489</v>
      </c>
      <c r="DB362" s="95">
        <f t="shared" si="504"/>
        <v>1514</v>
      </c>
    </row>
    <row r="363" spans="2:106" ht="15">
      <c r="B363" s="93">
        <v>3000</v>
      </c>
      <c r="C363" s="95">
        <f t="shared" si="403"/>
        <v>111</v>
      </c>
      <c r="D363" s="95">
        <f t="shared" si="404"/>
        <v>106</v>
      </c>
      <c r="E363" s="95">
        <f t="shared" si="405"/>
        <v>103</v>
      </c>
      <c r="F363" s="95">
        <f t="shared" si="406"/>
        <v>100</v>
      </c>
      <c r="G363" s="95">
        <f t="shared" si="407"/>
        <v>98</v>
      </c>
      <c r="H363" s="95">
        <f t="shared" si="408"/>
        <v>95</v>
      </c>
      <c r="I363" s="95">
        <f t="shared" si="409"/>
        <v>94</v>
      </c>
      <c r="J363" s="95">
        <f t="shared" si="410"/>
        <v>92</v>
      </c>
      <c r="K363" s="95">
        <f t="shared" si="411"/>
        <v>90</v>
      </c>
      <c r="L363" s="95">
        <f t="shared" si="412"/>
        <v>89</v>
      </c>
      <c r="M363" s="95">
        <f t="shared" si="413"/>
        <v>88</v>
      </c>
      <c r="N363" s="95">
        <f t="shared" si="414"/>
        <v>87</v>
      </c>
      <c r="O363" s="95">
        <f t="shared" si="415"/>
        <v>86</v>
      </c>
      <c r="P363" s="95">
        <f t="shared" si="416"/>
        <v>85</v>
      </c>
      <c r="Q363" s="95">
        <f t="shared" si="417"/>
        <v>84</v>
      </c>
      <c r="R363" s="95">
        <f t="shared" si="418"/>
        <v>83</v>
      </c>
      <c r="S363" s="95">
        <f t="shared" si="419"/>
        <v>82</v>
      </c>
      <c r="T363" s="95">
        <f t="shared" si="420"/>
        <v>82</v>
      </c>
      <c r="U363" s="95">
        <f t="shared" si="421"/>
        <v>81</v>
      </c>
      <c r="V363" s="95">
        <f t="shared" si="422"/>
        <v>81</v>
      </c>
      <c r="W363" s="95">
        <f t="shared" si="423"/>
        <v>80</v>
      </c>
      <c r="X363" s="95">
        <f t="shared" si="424"/>
        <v>80</v>
      </c>
      <c r="Y363" s="95">
        <f t="shared" si="425"/>
        <v>79</v>
      </c>
      <c r="Z363" s="95">
        <f t="shared" si="426"/>
        <v>79</v>
      </c>
      <c r="AA363" s="95">
        <f t="shared" si="427"/>
        <v>78</v>
      </c>
      <c r="AB363" s="95">
        <f t="shared" si="428"/>
        <v>78</v>
      </c>
      <c r="AC363" s="95">
        <f t="shared" si="429"/>
        <v>80</v>
      </c>
      <c r="AD363" s="95">
        <f t="shared" si="430"/>
        <v>80</v>
      </c>
      <c r="AE363" s="95">
        <f t="shared" si="431"/>
        <v>79</v>
      </c>
      <c r="AF363" s="95">
        <f t="shared" si="432"/>
        <v>79</v>
      </c>
      <c r="AG363" s="95">
        <f t="shared" si="433"/>
        <v>90</v>
      </c>
      <c r="AH363" s="95">
        <f t="shared" si="434"/>
        <v>89</v>
      </c>
      <c r="AI363" s="95">
        <f t="shared" si="435"/>
        <v>89</v>
      </c>
      <c r="AJ363" s="95">
        <f t="shared" si="436"/>
        <v>89</v>
      </c>
      <c r="AK363" s="95">
        <f t="shared" si="437"/>
        <v>89</v>
      </c>
      <c r="AL363" s="95">
        <f t="shared" si="438"/>
        <v>88</v>
      </c>
      <c r="AM363" s="95">
        <f t="shared" si="439"/>
        <v>88</v>
      </c>
      <c r="AN363" s="95">
        <f t="shared" si="440"/>
        <v>88</v>
      </c>
      <c r="AO363" s="95">
        <f t="shared" si="441"/>
        <v>88</v>
      </c>
      <c r="AP363" s="95">
        <f t="shared" si="442"/>
        <v>87</v>
      </c>
      <c r="AQ363" s="95">
        <f t="shared" si="443"/>
        <v>87</v>
      </c>
      <c r="AR363" s="95">
        <f t="shared" si="444"/>
        <v>87</v>
      </c>
      <c r="AS363" s="95">
        <f t="shared" si="445"/>
        <v>87</v>
      </c>
      <c r="AT363" s="95">
        <f t="shared" si="446"/>
        <v>86</v>
      </c>
      <c r="AU363" s="95">
        <f t="shared" si="447"/>
        <v>86</v>
      </c>
      <c r="AV363" s="95">
        <f t="shared" si="448"/>
        <v>86</v>
      </c>
      <c r="AW363" s="95">
        <f t="shared" si="449"/>
        <v>86</v>
      </c>
      <c r="AX363" s="95">
        <f t="shared" si="450"/>
        <v>86</v>
      </c>
      <c r="AY363" s="95">
        <f t="shared" si="451"/>
        <v>85</v>
      </c>
      <c r="AZ363" s="95">
        <f t="shared" si="452"/>
        <v>85</v>
      </c>
      <c r="BA363" s="95">
        <f t="shared" si="453"/>
        <v>85</v>
      </c>
      <c r="BC363" s="93">
        <v>3000</v>
      </c>
      <c r="BD363" s="95">
        <f t="shared" si="454"/>
        <v>333</v>
      </c>
      <c r="BE363" s="95">
        <f t="shared" si="455"/>
        <v>350</v>
      </c>
      <c r="BF363" s="95">
        <f t="shared" si="456"/>
        <v>371</v>
      </c>
      <c r="BG363" s="95">
        <f t="shared" si="457"/>
        <v>390</v>
      </c>
      <c r="BH363" s="95">
        <f t="shared" si="458"/>
        <v>412</v>
      </c>
      <c r="BI363" s="95">
        <f t="shared" si="459"/>
        <v>428</v>
      </c>
      <c r="BJ363" s="95">
        <f t="shared" si="460"/>
        <v>451</v>
      </c>
      <c r="BK363" s="95">
        <f t="shared" si="461"/>
        <v>469</v>
      </c>
      <c r="BL363" s="95">
        <f t="shared" si="462"/>
        <v>486</v>
      </c>
      <c r="BM363" s="95">
        <f t="shared" si="463"/>
        <v>507</v>
      </c>
      <c r="BN363" s="95">
        <f t="shared" si="464"/>
        <v>528</v>
      </c>
      <c r="BO363" s="95">
        <f t="shared" si="465"/>
        <v>548</v>
      </c>
      <c r="BP363" s="95">
        <f t="shared" si="466"/>
        <v>568</v>
      </c>
      <c r="BQ363" s="95">
        <f t="shared" si="467"/>
        <v>587</v>
      </c>
      <c r="BR363" s="95">
        <f t="shared" si="468"/>
        <v>605</v>
      </c>
      <c r="BS363" s="95">
        <f t="shared" si="469"/>
        <v>623</v>
      </c>
      <c r="BT363" s="95">
        <f t="shared" si="470"/>
        <v>640</v>
      </c>
      <c r="BU363" s="95">
        <f t="shared" si="471"/>
        <v>664</v>
      </c>
      <c r="BV363" s="95">
        <f t="shared" si="472"/>
        <v>680</v>
      </c>
      <c r="BW363" s="95">
        <f t="shared" si="473"/>
        <v>705</v>
      </c>
      <c r="BX363" s="95">
        <f t="shared" si="474"/>
        <v>720</v>
      </c>
      <c r="BY363" s="95">
        <f t="shared" si="475"/>
        <v>744</v>
      </c>
      <c r="BZ363" s="95">
        <f t="shared" si="476"/>
        <v>758</v>
      </c>
      <c r="CA363" s="95">
        <f t="shared" si="477"/>
        <v>782</v>
      </c>
      <c r="CB363" s="95">
        <f t="shared" si="478"/>
        <v>796</v>
      </c>
      <c r="CC363" s="95">
        <f t="shared" si="479"/>
        <v>819</v>
      </c>
      <c r="CD363" s="95">
        <f t="shared" si="480"/>
        <v>864</v>
      </c>
      <c r="CE363" s="95">
        <f t="shared" si="481"/>
        <v>888</v>
      </c>
      <c r="CF363" s="95">
        <f t="shared" si="482"/>
        <v>901</v>
      </c>
      <c r="CG363" s="95">
        <f t="shared" si="483"/>
        <v>924</v>
      </c>
      <c r="CH363" s="95">
        <f t="shared" si="484"/>
        <v>1080</v>
      </c>
      <c r="CI363" s="95">
        <f t="shared" si="485"/>
        <v>1095</v>
      </c>
      <c r="CJ363" s="95">
        <f t="shared" si="486"/>
        <v>1121</v>
      </c>
      <c r="CK363" s="95">
        <f t="shared" si="487"/>
        <v>1148</v>
      </c>
      <c r="CL363" s="95">
        <f t="shared" si="488"/>
        <v>1175</v>
      </c>
      <c r="CM363" s="95">
        <f t="shared" si="489"/>
        <v>1188</v>
      </c>
      <c r="CN363" s="95">
        <f t="shared" si="490"/>
        <v>1214</v>
      </c>
      <c r="CO363" s="95">
        <f t="shared" si="491"/>
        <v>1241</v>
      </c>
      <c r="CP363" s="95">
        <f t="shared" si="492"/>
        <v>1267</v>
      </c>
      <c r="CQ363" s="95">
        <f t="shared" si="493"/>
        <v>1279</v>
      </c>
      <c r="CR363" s="95">
        <f t="shared" si="494"/>
        <v>1305</v>
      </c>
      <c r="CS363" s="95">
        <f t="shared" si="495"/>
        <v>1331</v>
      </c>
      <c r="CT363" s="95">
        <f t="shared" si="496"/>
        <v>1357</v>
      </c>
      <c r="CU363" s="95">
        <f t="shared" si="497"/>
        <v>1367</v>
      </c>
      <c r="CV363" s="95">
        <f t="shared" si="498"/>
        <v>1393</v>
      </c>
      <c r="CW363" s="95">
        <f t="shared" si="499"/>
        <v>1419</v>
      </c>
      <c r="CX363" s="95">
        <f t="shared" si="500"/>
        <v>1445</v>
      </c>
      <c r="CY363" s="95">
        <f t="shared" si="501"/>
        <v>1471</v>
      </c>
      <c r="CZ363" s="95">
        <f t="shared" si="502"/>
        <v>1479</v>
      </c>
      <c r="DA363" s="95">
        <f t="shared" si="503"/>
        <v>1505</v>
      </c>
      <c r="DB363" s="95">
        <f t="shared" si="504"/>
        <v>1530</v>
      </c>
    </row>
    <row r="365" spans="2:106" ht="15.75">
      <c r="B365" s="91" t="s">
        <v>39</v>
      </c>
      <c r="C365" s="92"/>
      <c r="E365" s="94">
        <v>0.2</v>
      </c>
    </row>
    <row r="367" spans="2:106" ht="15">
      <c r="B367" t="s">
        <v>0</v>
      </c>
      <c r="C367" s="93">
        <v>1000</v>
      </c>
      <c r="D367" s="93">
        <v>1100</v>
      </c>
      <c r="E367" s="93">
        <v>1200</v>
      </c>
      <c r="F367" s="93">
        <v>1300</v>
      </c>
      <c r="G367" s="93">
        <v>1400</v>
      </c>
      <c r="H367" s="93">
        <v>1500</v>
      </c>
      <c r="I367" s="93">
        <v>1600</v>
      </c>
      <c r="J367" s="93">
        <v>1700</v>
      </c>
      <c r="K367" s="93">
        <v>1800</v>
      </c>
      <c r="L367" s="93">
        <v>1900</v>
      </c>
      <c r="M367" s="93">
        <v>2000</v>
      </c>
      <c r="N367" s="93">
        <v>2100</v>
      </c>
      <c r="O367" s="93">
        <v>2200</v>
      </c>
      <c r="P367" s="93">
        <v>2300</v>
      </c>
      <c r="Q367" s="93">
        <v>2400</v>
      </c>
      <c r="R367" s="93">
        <v>2500</v>
      </c>
      <c r="S367" s="93">
        <v>2600</v>
      </c>
      <c r="T367" s="93">
        <v>2700</v>
      </c>
      <c r="U367" s="93">
        <v>2800</v>
      </c>
      <c r="V367" s="93">
        <v>2900</v>
      </c>
      <c r="W367" s="93">
        <v>3000</v>
      </c>
      <c r="X367" s="93">
        <v>3100</v>
      </c>
      <c r="Y367" s="93">
        <v>3200</v>
      </c>
      <c r="Z367" s="93">
        <v>3300</v>
      </c>
      <c r="AA367" s="93">
        <v>3400</v>
      </c>
      <c r="AB367" s="93">
        <v>3500</v>
      </c>
      <c r="AC367" s="93">
        <f>CHOOSE($AF$19,3600,3600,3600,3600,3600,3600,3600,"")</f>
        <v>3600</v>
      </c>
      <c r="AD367" s="93">
        <f>CHOOSE($AF$19,3700,3700,3700,3700,3700,3700,3700,"")</f>
        <v>3700</v>
      </c>
      <c r="AE367" s="93">
        <f>CHOOSE($AF$19,3800,3800,3800,3800,3800,3800,"","")</f>
        <v>3800</v>
      </c>
      <c r="AF367" s="93">
        <f>CHOOSE($AF$19,3900,3900,3900,3900,3900,3900,"","")</f>
        <v>3900</v>
      </c>
      <c r="AG367" s="93">
        <f>CHOOSE($AF$19,4000,4000,4000,4000,4000,4000,"","")</f>
        <v>4000</v>
      </c>
      <c r="AH367" s="93">
        <f>CHOOSE($AF$19,4100,4100,4100,4100,4100,"","","")</f>
        <v>4100</v>
      </c>
      <c r="AI367" s="93">
        <f>CHOOSE($AF$19,4200,4200,4200,4200,4200,"","","")</f>
        <v>4200</v>
      </c>
      <c r="AJ367" s="93">
        <f>CHOOSE($AF$19,4300,4300,4300,4300,4300,"","","")</f>
        <v>4300</v>
      </c>
      <c r="AK367" s="93">
        <f>CHOOSE($AF$19,4400,4400,4400,4400,"","","","")</f>
        <v>4400</v>
      </c>
      <c r="AL367" s="93">
        <f>CHOOSE($AF$19,4500,4500,4500,4500,"","","","")</f>
        <v>4500</v>
      </c>
      <c r="AM367" s="93">
        <f>CHOOSE($AF$19,4600,4600,4600,4600,"","","","")</f>
        <v>4600</v>
      </c>
      <c r="AN367" s="93">
        <f>CHOOSE($AF$19,4700,4700,4700,4700,"","","","")</f>
        <v>4700</v>
      </c>
      <c r="AO367" s="93">
        <f>CHOOSE($AF$19,4800,4800,4800,4800,"","","","")</f>
        <v>4800</v>
      </c>
      <c r="AP367" s="93">
        <f>CHOOSE($AF$19,4900,4900,4900,"","","","","")</f>
        <v>4900</v>
      </c>
      <c r="AQ367" s="93">
        <f>CHOOSE($AF$19,5000,5000,5000,"","","","","")</f>
        <v>5000</v>
      </c>
      <c r="AR367" s="93">
        <f>CHOOSE($AF$19,5100,5100,5100,"","","","","")</f>
        <v>5100</v>
      </c>
      <c r="AS367" s="93">
        <f>CHOOSE($AF$19,5200,5200,5200,"","","","","")</f>
        <v>5200</v>
      </c>
      <c r="AT367" s="93">
        <f>CHOOSE($AF$19,5300,5300,"","","","","","")</f>
        <v>5300</v>
      </c>
      <c r="AU367" s="93">
        <f>CHOOSE($AF$19,5400,5400,"","","","","","")</f>
        <v>5400</v>
      </c>
      <c r="AV367" s="93">
        <f>CHOOSE($AF$19,5500,5500,"","","","","","")</f>
        <v>5500</v>
      </c>
      <c r="AW367" s="93">
        <f>CHOOSE($AF$19,5600,5600,"","","","","","")</f>
        <v>5600</v>
      </c>
      <c r="AX367" s="93">
        <f>CHOOSE($AF$19,5700,5700,"","","","","","")</f>
        <v>5700</v>
      </c>
      <c r="AY367" s="93">
        <f>CHOOSE($AF$19,5800,5800,"","","","","","")</f>
        <v>5800</v>
      </c>
      <c r="AZ367" s="93">
        <f>CHOOSE($AF$19,5900,5900,"","","","","","")</f>
        <v>5900</v>
      </c>
      <c r="BA367" s="93">
        <f>CHOOSE($AF$19,6000,6000,"","","","","","")</f>
        <v>6000</v>
      </c>
      <c r="BC367" t="s">
        <v>0</v>
      </c>
      <c r="BD367" s="93">
        <f>C367</f>
        <v>1000</v>
      </c>
      <c r="BE367" s="93">
        <f t="shared" ref="BE367:DB367" si="505">D367</f>
        <v>1100</v>
      </c>
      <c r="BF367" s="93">
        <f t="shared" si="505"/>
        <v>1200</v>
      </c>
      <c r="BG367" s="93">
        <f t="shared" si="505"/>
        <v>1300</v>
      </c>
      <c r="BH367" s="93">
        <f t="shared" si="505"/>
        <v>1400</v>
      </c>
      <c r="BI367" s="93">
        <f t="shared" si="505"/>
        <v>1500</v>
      </c>
      <c r="BJ367" s="93">
        <f t="shared" si="505"/>
        <v>1600</v>
      </c>
      <c r="BK367" s="93">
        <f t="shared" si="505"/>
        <v>1700</v>
      </c>
      <c r="BL367" s="93">
        <f t="shared" si="505"/>
        <v>1800</v>
      </c>
      <c r="BM367" s="93">
        <f t="shared" si="505"/>
        <v>1900</v>
      </c>
      <c r="BN367" s="93">
        <f t="shared" si="505"/>
        <v>2000</v>
      </c>
      <c r="BO367" s="93">
        <f t="shared" si="505"/>
        <v>2100</v>
      </c>
      <c r="BP367" s="93">
        <f t="shared" si="505"/>
        <v>2200</v>
      </c>
      <c r="BQ367" s="93">
        <f t="shared" si="505"/>
        <v>2300</v>
      </c>
      <c r="BR367" s="93">
        <f t="shared" si="505"/>
        <v>2400</v>
      </c>
      <c r="BS367" s="93">
        <f t="shared" si="505"/>
        <v>2500</v>
      </c>
      <c r="BT367" s="93">
        <f t="shared" si="505"/>
        <v>2600</v>
      </c>
      <c r="BU367" s="93">
        <f t="shared" si="505"/>
        <v>2700</v>
      </c>
      <c r="BV367" s="93">
        <f t="shared" si="505"/>
        <v>2800</v>
      </c>
      <c r="BW367" s="93">
        <f t="shared" si="505"/>
        <v>2900</v>
      </c>
      <c r="BX367" s="93">
        <f t="shared" si="505"/>
        <v>3000</v>
      </c>
      <c r="BY367" s="93">
        <f t="shared" si="505"/>
        <v>3100</v>
      </c>
      <c r="BZ367" s="93">
        <f t="shared" si="505"/>
        <v>3200</v>
      </c>
      <c r="CA367" s="93">
        <f t="shared" si="505"/>
        <v>3300</v>
      </c>
      <c r="CB367" s="93">
        <f t="shared" si="505"/>
        <v>3400</v>
      </c>
      <c r="CC367" s="93">
        <f t="shared" si="505"/>
        <v>3500</v>
      </c>
      <c r="CD367" s="93">
        <f t="shared" si="505"/>
        <v>3600</v>
      </c>
      <c r="CE367" s="93">
        <f t="shared" si="505"/>
        <v>3700</v>
      </c>
      <c r="CF367" s="93">
        <f t="shared" si="505"/>
        <v>3800</v>
      </c>
      <c r="CG367" s="93">
        <f t="shared" si="505"/>
        <v>3900</v>
      </c>
      <c r="CH367" s="93">
        <f t="shared" si="505"/>
        <v>4000</v>
      </c>
      <c r="CI367" s="93">
        <f t="shared" si="505"/>
        <v>4100</v>
      </c>
      <c r="CJ367" s="93">
        <f t="shared" si="505"/>
        <v>4200</v>
      </c>
      <c r="CK367" s="93">
        <f t="shared" si="505"/>
        <v>4300</v>
      </c>
      <c r="CL367" s="93">
        <f t="shared" si="505"/>
        <v>4400</v>
      </c>
      <c r="CM367" s="93">
        <f t="shared" si="505"/>
        <v>4500</v>
      </c>
      <c r="CN367" s="93">
        <f t="shared" si="505"/>
        <v>4600</v>
      </c>
      <c r="CO367" s="93">
        <f t="shared" si="505"/>
        <v>4700</v>
      </c>
      <c r="CP367" s="93">
        <f t="shared" si="505"/>
        <v>4800</v>
      </c>
      <c r="CQ367" s="93">
        <f t="shared" si="505"/>
        <v>4900</v>
      </c>
      <c r="CR367" s="93">
        <f t="shared" si="505"/>
        <v>5000</v>
      </c>
      <c r="CS367" s="93">
        <f t="shared" si="505"/>
        <v>5100</v>
      </c>
      <c r="CT367" s="93">
        <f t="shared" si="505"/>
        <v>5200</v>
      </c>
      <c r="CU367" s="93">
        <f t="shared" si="505"/>
        <v>5300</v>
      </c>
      <c r="CV367" s="93">
        <f t="shared" si="505"/>
        <v>5400</v>
      </c>
      <c r="CW367" s="93">
        <f t="shared" si="505"/>
        <v>5500</v>
      </c>
      <c r="CX367" s="93">
        <f t="shared" si="505"/>
        <v>5600</v>
      </c>
      <c r="CY367" s="93">
        <f t="shared" si="505"/>
        <v>5700</v>
      </c>
      <c r="CZ367" s="93">
        <f t="shared" si="505"/>
        <v>5800</v>
      </c>
      <c r="DA367" s="93">
        <f t="shared" si="505"/>
        <v>5900</v>
      </c>
      <c r="DB367" s="93">
        <f t="shared" si="505"/>
        <v>6000</v>
      </c>
    </row>
    <row r="368" spans="2:106" ht="15">
      <c r="B368" s="93">
        <v>1000</v>
      </c>
      <c r="C368" s="95">
        <f>IF(C367="","",ROUND(C318*(1+$E$365),0))</f>
        <v>187</v>
      </c>
      <c r="D368" s="95">
        <f t="shared" ref="D368:BA368" si="506">IF(D367="","",ROUND(D318*(1+$E$365),0))</f>
        <v>179</v>
      </c>
      <c r="E368" s="95">
        <f t="shared" si="506"/>
        <v>174</v>
      </c>
      <c r="F368" s="95">
        <f t="shared" si="506"/>
        <v>168</v>
      </c>
      <c r="G368" s="95">
        <f t="shared" si="506"/>
        <v>164</v>
      </c>
      <c r="H368" s="95">
        <f t="shared" si="506"/>
        <v>160</v>
      </c>
      <c r="I368" s="95">
        <f t="shared" si="506"/>
        <v>157</v>
      </c>
      <c r="J368" s="95">
        <f t="shared" si="506"/>
        <v>155</v>
      </c>
      <c r="K368" s="95">
        <f t="shared" si="506"/>
        <v>151</v>
      </c>
      <c r="L368" s="95">
        <f t="shared" si="506"/>
        <v>149</v>
      </c>
      <c r="M368" s="95">
        <f t="shared" si="506"/>
        <v>146</v>
      </c>
      <c r="N368" s="95">
        <f t="shared" si="506"/>
        <v>145</v>
      </c>
      <c r="O368" s="95">
        <f t="shared" si="506"/>
        <v>144</v>
      </c>
      <c r="P368" s="95">
        <f t="shared" si="506"/>
        <v>142</v>
      </c>
      <c r="Q368" s="95">
        <f t="shared" si="506"/>
        <v>140</v>
      </c>
      <c r="R368" s="95">
        <f t="shared" si="506"/>
        <v>139</v>
      </c>
      <c r="S368" s="95">
        <f t="shared" si="506"/>
        <v>138</v>
      </c>
      <c r="T368" s="95">
        <f t="shared" si="506"/>
        <v>137</v>
      </c>
      <c r="U368" s="95">
        <f t="shared" si="506"/>
        <v>136</v>
      </c>
      <c r="V368" s="95">
        <f t="shared" si="506"/>
        <v>134</v>
      </c>
      <c r="W368" s="95">
        <f t="shared" si="506"/>
        <v>134</v>
      </c>
      <c r="X368" s="95">
        <f t="shared" si="506"/>
        <v>133</v>
      </c>
      <c r="Y368" s="95">
        <f t="shared" si="506"/>
        <v>132</v>
      </c>
      <c r="Z368" s="95">
        <f t="shared" si="506"/>
        <v>132</v>
      </c>
      <c r="AA368" s="95">
        <f t="shared" si="506"/>
        <v>131</v>
      </c>
      <c r="AB368" s="95">
        <f t="shared" si="506"/>
        <v>131</v>
      </c>
      <c r="AC368" s="95">
        <f t="shared" si="506"/>
        <v>132</v>
      </c>
      <c r="AD368" s="95">
        <f t="shared" si="506"/>
        <v>132</v>
      </c>
      <c r="AE368" s="95">
        <f t="shared" si="506"/>
        <v>131</v>
      </c>
      <c r="AF368" s="95">
        <f t="shared" si="506"/>
        <v>131</v>
      </c>
      <c r="AG368" s="95">
        <f t="shared" si="506"/>
        <v>130</v>
      </c>
      <c r="AH368" s="95">
        <f t="shared" si="506"/>
        <v>130</v>
      </c>
      <c r="AI368" s="95">
        <f t="shared" si="506"/>
        <v>128</v>
      </c>
      <c r="AJ368" s="95">
        <f t="shared" si="506"/>
        <v>128</v>
      </c>
      <c r="AK368" s="95">
        <f t="shared" si="506"/>
        <v>128</v>
      </c>
      <c r="AL368" s="95">
        <f t="shared" si="506"/>
        <v>127</v>
      </c>
      <c r="AM368" s="95">
        <f t="shared" si="506"/>
        <v>127</v>
      </c>
      <c r="AN368" s="95">
        <f t="shared" si="506"/>
        <v>126</v>
      </c>
      <c r="AO368" s="95">
        <f t="shared" si="506"/>
        <v>126</v>
      </c>
      <c r="AP368" s="95">
        <f t="shared" si="506"/>
        <v>126</v>
      </c>
      <c r="AQ368" s="95">
        <f t="shared" si="506"/>
        <v>125</v>
      </c>
      <c r="AR368" s="95">
        <f t="shared" si="506"/>
        <v>125</v>
      </c>
      <c r="AS368" s="95">
        <f t="shared" si="506"/>
        <v>125</v>
      </c>
      <c r="AT368" s="95">
        <f t="shared" si="506"/>
        <v>125</v>
      </c>
      <c r="AU368" s="95">
        <f t="shared" si="506"/>
        <v>124</v>
      </c>
      <c r="AV368" s="95">
        <f t="shared" si="506"/>
        <v>124</v>
      </c>
      <c r="AW368" s="95">
        <f t="shared" si="506"/>
        <v>124</v>
      </c>
      <c r="AX368" s="95">
        <f t="shared" si="506"/>
        <v>124</v>
      </c>
      <c r="AY368" s="95">
        <f t="shared" si="506"/>
        <v>163</v>
      </c>
      <c r="AZ368" s="95">
        <f t="shared" si="506"/>
        <v>163</v>
      </c>
      <c r="BA368" s="95">
        <f t="shared" si="506"/>
        <v>162</v>
      </c>
      <c r="BC368" s="93">
        <v>1000</v>
      </c>
      <c r="BD368" s="95">
        <f>IF(BD367="","",ROUND(C368*(C$367*$B368/1000000),0))</f>
        <v>187</v>
      </c>
      <c r="BE368" s="95">
        <f t="shared" ref="BE368:DB368" si="507">IF(BE367="","",ROUND(D368*(D$367*$B368/1000000),0))</f>
        <v>197</v>
      </c>
      <c r="BF368" s="95">
        <f t="shared" si="507"/>
        <v>209</v>
      </c>
      <c r="BG368" s="95">
        <f t="shared" si="507"/>
        <v>218</v>
      </c>
      <c r="BH368" s="95">
        <f t="shared" si="507"/>
        <v>230</v>
      </c>
      <c r="BI368" s="95">
        <f t="shared" si="507"/>
        <v>240</v>
      </c>
      <c r="BJ368" s="95">
        <f t="shared" si="507"/>
        <v>251</v>
      </c>
      <c r="BK368" s="95">
        <f t="shared" si="507"/>
        <v>264</v>
      </c>
      <c r="BL368" s="95">
        <f t="shared" si="507"/>
        <v>272</v>
      </c>
      <c r="BM368" s="95">
        <f t="shared" si="507"/>
        <v>283</v>
      </c>
      <c r="BN368" s="95">
        <f t="shared" si="507"/>
        <v>292</v>
      </c>
      <c r="BO368" s="95">
        <f t="shared" si="507"/>
        <v>305</v>
      </c>
      <c r="BP368" s="95">
        <f t="shared" si="507"/>
        <v>317</v>
      </c>
      <c r="BQ368" s="95">
        <f t="shared" si="507"/>
        <v>327</v>
      </c>
      <c r="BR368" s="95">
        <f t="shared" si="507"/>
        <v>336</v>
      </c>
      <c r="BS368" s="95">
        <f t="shared" si="507"/>
        <v>348</v>
      </c>
      <c r="BT368" s="95">
        <f t="shared" si="507"/>
        <v>359</v>
      </c>
      <c r="BU368" s="95">
        <f t="shared" si="507"/>
        <v>370</v>
      </c>
      <c r="BV368" s="95">
        <f t="shared" si="507"/>
        <v>381</v>
      </c>
      <c r="BW368" s="95">
        <f t="shared" si="507"/>
        <v>389</v>
      </c>
      <c r="BX368" s="95">
        <f t="shared" si="507"/>
        <v>402</v>
      </c>
      <c r="BY368" s="95">
        <f t="shared" si="507"/>
        <v>412</v>
      </c>
      <c r="BZ368" s="95">
        <f t="shared" si="507"/>
        <v>422</v>
      </c>
      <c r="CA368" s="95">
        <f t="shared" si="507"/>
        <v>436</v>
      </c>
      <c r="CB368" s="95">
        <f t="shared" si="507"/>
        <v>445</v>
      </c>
      <c r="CC368" s="95">
        <f t="shared" si="507"/>
        <v>459</v>
      </c>
      <c r="CD368" s="95">
        <f t="shared" si="507"/>
        <v>475</v>
      </c>
      <c r="CE368" s="95">
        <f t="shared" si="507"/>
        <v>488</v>
      </c>
      <c r="CF368" s="95">
        <f t="shared" si="507"/>
        <v>498</v>
      </c>
      <c r="CG368" s="95">
        <f t="shared" si="507"/>
        <v>511</v>
      </c>
      <c r="CH368" s="95">
        <f t="shared" si="507"/>
        <v>520</v>
      </c>
      <c r="CI368" s="95">
        <f t="shared" si="507"/>
        <v>533</v>
      </c>
      <c r="CJ368" s="95">
        <f t="shared" si="507"/>
        <v>538</v>
      </c>
      <c r="CK368" s="95">
        <f t="shared" si="507"/>
        <v>550</v>
      </c>
      <c r="CL368" s="95">
        <f t="shared" si="507"/>
        <v>563</v>
      </c>
      <c r="CM368" s="95">
        <f t="shared" si="507"/>
        <v>572</v>
      </c>
      <c r="CN368" s="95">
        <f t="shared" si="507"/>
        <v>584</v>
      </c>
      <c r="CO368" s="95">
        <f t="shared" si="507"/>
        <v>592</v>
      </c>
      <c r="CP368" s="95">
        <f t="shared" si="507"/>
        <v>605</v>
      </c>
      <c r="CQ368" s="95">
        <f t="shared" si="507"/>
        <v>617</v>
      </c>
      <c r="CR368" s="95">
        <f t="shared" si="507"/>
        <v>625</v>
      </c>
      <c r="CS368" s="95">
        <f t="shared" si="507"/>
        <v>638</v>
      </c>
      <c r="CT368" s="95">
        <f t="shared" si="507"/>
        <v>650</v>
      </c>
      <c r="CU368" s="95">
        <f t="shared" si="507"/>
        <v>663</v>
      </c>
      <c r="CV368" s="95">
        <f t="shared" si="507"/>
        <v>670</v>
      </c>
      <c r="CW368" s="95">
        <f t="shared" si="507"/>
        <v>682</v>
      </c>
      <c r="CX368" s="95">
        <f t="shared" si="507"/>
        <v>694</v>
      </c>
      <c r="CY368" s="95">
        <f t="shared" si="507"/>
        <v>707</v>
      </c>
      <c r="CZ368" s="95">
        <f t="shared" si="507"/>
        <v>945</v>
      </c>
      <c r="DA368" s="95">
        <f t="shared" si="507"/>
        <v>962</v>
      </c>
      <c r="DB368" s="95">
        <f t="shared" si="507"/>
        <v>972</v>
      </c>
    </row>
    <row r="369" spans="2:106" ht="15">
      <c r="B369" s="93">
        <v>1100</v>
      </c>
      <c r="C369" s="95">
        <f t="shared" ref="C369:C388" si="508">IF(C368="","",ROUND(C319*(1+$E$365),0))</f>
        <v>176</v>
      </c>
      <c r="D369" s="95">
        <f t="shared" ref="D369:D388" si="509">IF(D368="","",ROUND(D319*(1+$E$365),0))</f>
        <v>169</v>
      </c>
      <c r="E369" s="95">
        <f t="shared" ref="E369:E388" si="510">IF(E368="","",ROUND(E319*(1+$E$365),0))</f>
        <v>164</v>
      </c>
      <c r="F369" s="95">
        <f t="shared" ref="F369:F388" si="511">IF(F368="","",ROUND(F319*(1+$E$365),0))</f>
        <v>160</v>
      </c>
      <c r="G369" s="95">
        <f t="shared" ref="G369:G388" si="512">IF(G368="","",ROUND(G319*(1+$E$365),0))</f>
        <v>155</v>
      </c>
      <c r="H369" s="95">
        <f t="shared" ref="H369:H388" si="513">IF(H368="","",ROUND(H319*(1+$E$365),0))</f>
        <v>151</v>
      </c>
      <c r="I369" s="95">
        <f t="shared" ref="I369:I388" si="514">IF(I368="","",ROUND(I319*(1+$E$365),0))</f>
        <v>149</v>
      </c>
      <c r="J369" s="95">
        <f t="shared" ref="J369:J388" si="515">IF(J368="","",ROUND(J319*(1+$E$365),0))</f>
        <v>146</v>
      </c>
      <c r="K369" s="95">
        <f t="shared" ref="K369:K388" si="516">IF(K368="","",ROUND(K319*(1+$E$365),0))</f>
        <v>143</v>
      </c>
      <c r="L369" s="95">
        <f t="shared" ref="L369:L388" si="517">IF(L368="","",ROUND(L319*(1+$E$365),0))</f>
        <v>140</v>
      </c>
      <c r="M369" s="95">
        <f t="shared" ref="M369:M388" si="518">IF(M368="","",ROUND(M319*(1+$E$365),0))</f>
        <v>139</v>
      </c>
      <c r="N369" s="95">
        <f t="shared" ref="N369:N388" si="519">IF(N368="","",ROUND(N319*(1+$E$365),0))</f>
        <v>138</v>
      </c>
      <c r="O369" s="95">
        <f t="shared" ref="O369:O388" si="520">IF(O368="","",ROUND(O319*(1+$E$365),0))</f>
        <v>136</v>
      </c>
      <c r="P369" s="95">
        <f t="shared" ref="P369:P388" si="521">IF(P368="","",ROUND(P319*(1+$E$365),0))</f>
        <v>134</v>
      </c>
      <c r="Q369" s="95">
        <f t="shared" ref="Q369:Q388" si="522">IF(Q368="","",ROUND(Q319*(1+$E$365),0))</f>
        <v>133</v>
      </c>
      <c r="R369" s="95">
        <f t="shared" ref="R369:R388" si="523">IF(R368="","",ROUND(R319*(1+$E$365),0))</f>
        <v>132</v>
      </c>
      <c r="S369" s="95">
        <f t="shared" ref="S369:S388" si="524">IF(S368="","",ROUND(S319*(1+$E$365),0))</f>
        <v>131</v>
      </c>
      <c r="T369" s="95">
        <f t="shared" ref="T369:T388" si="525">IF(T368="","",ROUND(T319*(1+$E$365),0))</f>
        <v>130</v>
      </c>
      <c r="U369" s="95">
        <f t="shared" ref="U369:U388" si="526">IF(U368="","",ROUND(U319*(1+$E$365),0))</f>
        <v>128</v>
      </c>
      <c r="V369" s="95">
        <f t="shared" ref="V369:V388" si="527">IF(V368="","",ROUND(V319*(1+$E$365),0))</f>
        <v>127</v>
      </c>
      <c r="W369" s="95">
        <f t="shared" ref="W369:W388" si="528">IF(W368="","",ROUND(W319*(1+$E$365),0))</f>
        <v>127</v>
      </c>
      <c r="X369" s="95">
        <f t="shared" ref="X369:X388" si="529">IF(X368="","",ROUND(X319*(1+$E$365),0))</f>
        <v>126</v>
      </c>
      <c r="Y369" s="95">
        <f t="shared" ref="Y369:Y388" si="530">IF(Y368="","",ROUND(Y319*(1+$E$365),0))</f>
        <v>125</v>
      </c>
      <c r="Z369" s="95">
        <f t="shared" ref="Z369:Z388" si="531">IF(Z368="","",ROUND(Z319*(1+$E$365),0))</f>
        <v>125</v>
      </c>
      <c r="AA369" s="95">
        <f t="shared" ref="AA369:AA388" si="532">IF(AA368="","",ROUND(AA319*(1+$E$365),0))</f>
        <v>124</v>
      </c>
      <c r="AB369" s="95">
        <f t="shared" ref="AB369:AB388" si="533">IF(AB368="","",ROUND(AB319*(1+$E$365),0))</f>
        <v>124</v>
      </c>
      <c r="AC369" s="95">
        <f t="shared" ref="AC369:AC388" si="534">IF(AC368="","",ROUND(AC319*(1+$E$365),0))</f>
        <v>125</v>
      </c>
      <c r="AD369" s="95">
        <f t="shared" ref="AD369:AD388" si="535">IF(AD368="","",ROUND(AD319*(1+$E$365),0))</f>
        <v>125</v>
      </c>
      <c r="AE369" s="95">
        <f t="shared" ref="AE369:AE388" si="536">IF(AE368="","",ROUND(AE319*(1+$E$365),0))</f>
        <v>124</v>
      </c>
      <c r="AF369" s="95">
        <f t="shared" ref="AF369:AF388" si="537">IF(AF368="","",ROUND(AF319*(1+$E$365),0))</f>
        <v>124</v>
      </c>
      <c r="AG369" s="95">
        <f t="shared" ref="AG369:AG388" si="538">IF(AG368="","",ROUND(AG319*(1+$E$365),0))</f>
        <v>124</v>
      </c>
      <c r="AH369" s="95">
        <f t="shared" ref="AH369:AH388" si="539">IF(AH368="","",ROUND(AH319*(1+$E$365),0))</f>
        <v>122</v>
      </c>
      <c r="AI369" s="95">
        <f t="shared" ref="AI369:AI388" si="540">IF(AI368="","",ROUND(AI319*(1+$E$365),0))</f>
        <v>122</v>
      </c>
      <c r="AJ369" s="95">
        <f t="shared" ref="AJ369:AJ388" si="541">IF(AJ368="","",ROUND(AJ319*(1+$E$365),0))</f>
        <v>121</v>
      </c>
      <c r="AK369" s="95">
        <f t="shared" ref="AK369:AK388" si="542">IF(AK368="","",ROUND(AK319*(1+$E$365),0))</f>
        <v>121</v>
      </c>
      <c r="AL369" s="95">
        <f t="shared" ref="AL369:AL388" si="543">IF(AL368="","",ROUND(AL319*(1+$E$365),0))</f>
        <v>121</v>
      </c>
      <c r="AM369" s="95">
        <f t="shared" ref="AM369:AM388" si="544">IF(AM368="","",ROUND(AM319*(1+$E$365),0))</f>
        <v>120</v>
      </c>
      <c r="AN369" s="95">
        <f t="shared" ref="AN369:AN388" si="545">IF(AN368="","",ROUND(AN319*(1+$E$365),0))</f>
        <v>120</v>
      </c>
      <c r="AO369" s="95">
        <f t="shared" ref="AO369:AO388" si="546">IF(AO368="","",ROUND(AO319*(1+$E$365),0))</f>
        <v>120</v>
      </c>
      <c r="AP369" s="95">
        <f t="shared" ref="AP369:AP388" si="547">IF(AP368="","",ROUND(AP319*(1+$E$365),0))</f>
        <v>119</v>
      </c>
      <c r="AQ369" s="95">
        <f t="shared" ref="AQ369:AQ388" si="548">IF(AQ368="","",ROUND(AQ319*(1+$E$365),0))</f>
        <v>119</v>
      </c>
      <c r="AR369" s="95">
        <f t="shared" ref="AR369:AR388" si="549">IF(AR368="","",ROUND(AR319*(1+$E$365),0))</f>
        <v>119</v>
      </c>
      <c r="AS369" s="95">
        <f t="shared" ref="AS369:AS388" si="550">IF(AS368="","",ROUND(AS319*(1+$E$365),0))</f>
        <v>119</v>
      </c>
      <c r="AT369" s="95">
        <f t="shared" ref="AT369:AT388" si="551">IF(AT368="","",ROUND(AT319*(1+$E$365),0))</f>
        <v>118</v>
      </c>
      <c r="AU369" s="95">
        <f t="shared" ref="AU369:AU388" si="552">IF(AU368="","",ROUND(AU319*(1+$E$365),0))</f>
        <v>118</v>
      </c>
      <c r="AV369" s="95">
        <f t="shared" ref="AV369:AV388" si="553">IF(AV368="","",ROUND(AV319*(1+$E$365),0))</f>
        <v>118</v>
      </c>
      <c r="AW369" s="95">
        <f t="shared" ref="AW369:AW388" si="554">IF(AW368="","",ROUND(AW319*(1+$E$365),0))</f>
        <v>154</v>
      </c>
      <c r="AX369" s="95">
        <f t="shared" ref="AX369:AX388" si="555">IF(AX368="","",ROUND(AX319*(1+$E$365),0))</f>
        <v>154</v>
      </c>
      <c r="AY369" s="95">
        <f t="shared" ref="AY369:AY388" si="556">IF(AY368="","",ROUND(AY319*(1+$E$365),0))</f>
        <v>154</v>
      </c>
      <c r="AZ369" s="95">
        <f t="shared" ref="AZ369:AZ388" si="557">IF(AZ368="","",ROUND(AZ319*(1+$E$365),0))</f>
        <v>152</v>
      </c>
      <c r="BA369" s="95">
        <f t="shared" ref="BA369:BA388" si="558">IF(BA368="","",ROUND(BA319*(1+$E$365),0))</f>
        <v>152</v>
      </c>
      <c r="BC369" s="93">
        <v>1100</v>
      </c>
      <c r="BD369" s="95">
        <f t="shared" ref="BD369:BD388" si="559">IF(BD368="","",ROUND(C369*(C$367*$B369/1000000),0))</f>
        <v>194</v>
      </c>
      <c r="BE369" s="95">
        <f t="shared" ref="BE369:BE388" si="560">IF(BE368="","",ROUND(D369*(D$367*$B369/1000000),0))</f>
        <v>204</v>
      </c>
      <c r="BF369" s="95">
        <f t="shared" ref="BF369:BF388" si="561">IF(BF368="","",ROUND(E369*(E$367*$B369/1000000),0))</f>
        <v>216</v>
      </c>
      <c r="BG369" s="95">
        <f t="shared" ref="BG369:BG388" si="562">IF(BG368="","",ROUND(F369*(F$367*$B369/1000000),0))</f>
        <v>229</v>
      </c>
      <c r="BH369" s="95">
        <f t="shared" ref="BH369:BH388" si="563">IF(BH368="","",ROUND(G369*(G$367*$B369/1000000),0))</f>
        <v>239</v>
      </c>
      <c r="BI369" s="95">
        <f t="shared" ref="BI369:BI388" si="564">IF(BI368="","",ROUND(H369*(H$367*$B369/1000000),0))</f>
        <v>249</v>
      </c>
      <c r="BJ369" s="95">
        <f t="shared" ref="BJ369:BJ388" si="565">IF(BJ368="","",ROUND(I369*(I$367*$B369/1000000),0))</f>
        <v>262</v>
      </c>
      <c r="BK369" s="95">
        <f t="shared" ref="BK369:BK388" si="566">IF(BK368="","",ROUND(J369*(J$367*$B369/1000000),0))</f>
        <v>273</v>
      </c>
      <c r="BL369" s="95">
        <f t="shared" ref="BL369:BL388" si="567">IF(BL368="","",ROUND(K369*(K$367*$B369/1000000),0))</f>
        <v>283</v>
      </c>
      <c r="BM369" s="95">
        <f t="shared" ref="BM369:BM388" si="568">IF(BM368="","",ROUND(L369*(L$367*$B369/1000000),0))</f>
        <v>293</v>
      </c>
      <c r="BN369" s="95">
        <f t="shared" ref="BN369:BN388" si="569">IF(BN368="","",ROUND(M369*(M$367*$B369/1000000),0))</f>
        <v>306</v>
      </c>
      <c r="BO369" s="95">
        <f t="shared" ref="BO369:BO388" si="570">IF(BO368="","",ROUND(N369*(N$367*$B369/1000000),0))</f>
        <v>319</v>
      </c>
      <c r="BP369" s="95">
        <f t="shared" ref="BP369:BP388" si="571">IF(BP368="","",ROUND(O369*(O$367*$B369/1000000),0))</f>
        <v>329</v>
      </c>
      <c r="BQ369" s="95">
        <f t="shared" ref="BQ369:BQ388" si="572">IF(BQ368="","",ROUND(P369*(P$367*$B369/1000000),0))</f>
        <v>339</v>
      </c>
      <c r="BR369" s="95">
        <f t="shared" ref="BR369:BR388" si="573">IF(BR368="","",ROUND(Q369*(Q$367*$B369/1000000),0))</f>
        <v>351</v>
      </c>
      <c r="BS369" s="95">
        <f t="shared" ref="BS369:BS388" si="574">IF(BS368="","",ROUND(R369*(R$367*$B369/1000000),0))</f>
        <v>363</v>
      </c>
      <c r="BT369" s="95">
        <f t="shared" ref="BT369:BT388" si="575">IF(BT368="","",ROUND(S369*(S$367*$B369/1000000),0))</f>
        <v>375</v>
      </c>
      <c r="BU369" s="95">
        <f t="shared" ref="BU369:BU388" si="576">IF(BU368="","",ROUND(T369*(T$367*$B369/1000000),0))</f>
        <v>386</v>
      </c>
      <c r="BV369" s="95">
        <f t="shared" ref="BV369:BV388" si="577">IF(BV368="","",ROUND(U369*(U$367*$B369/1000000),0))</f>
        <v>394</v>
      </c>
      <c r="BW369" s="95">
        <f t="shared" ref="BW369:BW388" si="578">IF(BW368="","",ROUND(V369*(V$367*$B369/1000000),0))</f>
        <v>405</v>
      </c>
      <c r="BX369" s="95">
        <f t="shared" ref="BX369:BX388" si="579">IF(BX368="","",ROUND(W369*(W$367*$B369/1000000),0))</f>
        <v>419</v>
      </c>
      <c r="BY369" s="95">
        <f t="shared" ref="BY369:BY388" si="580">IF(BY368="","",ROUND(X369*(X$367*$B369/1000000),0))</f>
        <v>430</v>
      </c>
      <c r="BZ369" s="95">
        <f t="shared" ref="BZ369:BZ388" si="581">IF(BZ368="","",ROUND(Y369*(Y$367*$B369/1000000),0))</f>
        <v>440</v>
      </c>
      <c r="CA369" s="95">
        <f t="shared" ref="CA369:CA388" si="582">IF(CA368="","",ROUND(Z369*(Z$367*$B369/1000000),0))</f>
        <v>454</v>
      </c>
      <c r="CB369" s="95">
        <f t="shared" ref="CB369:CB388" si="583">IF(CB368="","",ROUND(AA369*(AA$367*$B369/1000000),0))</f>
        <v>464</v>
      </c>
      <c r="CC369" s="95">
        <f t="shared" ref="CC369:CC388" si="584">IF(CC368="","",ROUND(AB369*(AB$367*$B369/1000000),0))</f>
        <v>477</v>
      </c>
      <c r="CD369" s="95">
        <f t="shared" ref="CD369:CD388" si="585">IF(CD368="","",ROUND(AC369*(AC$367*$B369/1000000),0))</f>
        <v>495</v>
      </c>
      <c r="CE369" s="95">
        <f t="shared" ref="CE369:CE388" si="586">IF(CE368="","",ROUND(AD369*(AD$367*$B369/1000000),0))</f>
        <v>509</v>
      </c>
      <c r="CF369" s="95">
        <f t="shared" ref="CF369:CF388" si="587">IF(CF368="","",ROUND(AE369*(AE$367*$B369/1000000),0))</f>
        <v>518</v>
      </c>
      <c r="CG369" s="95">
        <f t="shared" ref="CG369:CG388" si="588">IF(CG368="","",ROUND(AF369*(AF$367*$B369/1000000),0))</f>
        <v>532</v>
      </c>
      <c r="CH369" s="95">
        <f t="shared" ref="CH369:CH388" si="589">IF(CH368="","",ROUND(AG369*(AG$367*$B369/1000000),0))</f>
        <v>546</v>
      </c>
      <c r="CI369" s="95">
        <f t="shared" ref="CI369:CI388" si="590">IF(CI368="","",ROUND(AH369*(AH$367*$B369/1000000),0))</f>
        <v>550</v>
      </c>
      <c r="CJ369" s="95">
        <f t="shared" ref="CJ369:CJ388" si="591">IF(CJ368="","",ROUND(AI369*(AI$367*$B369/1000000),0))</f>
        <v>564</v>
      </c>
      <c r="CK369" s="95">
        <f t="shared" ref="CK369:CK388" si="592">IF(CK368="","",ROUND(AJ369*(AJ$367*$B369/1000000),0))</f>
        <v>572</v>
      </c>
      <c r="CL369" s="95">
        <f t="shared" ref="CL369:CL388" si="593">IF(CL368="","",ROUND(AK369*(AK$367*$B369/1000000),0))</f>
        <v>586</v>
      </c>
      <c r="CM369" s="95">
        <f t="shared" ref="CM369:CM388" si="594">IF(CM368="","",ROUND(AL369*(AL$367*$B369/1000000),0))</f>
        <v>599</v>
      </c>
      <c r="CN369" s="95">
        <f t="shared" ref="CN369:CN388" si="595">IF(CN368="","",ROUND(AM369*(AM$367*$B369/1000000),0))</f>
        <v>607</v>
      </c>
      <c r="CO369" s="95">
        <f t="shared" ref="CO369:CO388" si="596">IF(CO368="","",ROUND(AN369*(AN$367*$B369/1000000),0))</f>
        <v>620</v>
      </c>
      <c r="CP369" s="95">
        <f t="shared" ref="CP369:CP388" si="597">IF(CP368="","",ROUND(AO369*(AO$367*$B369/1000000),0))</f>
        <v>634</v>
      </c>
      <c r="CQ369" s="95">
        <f t="shared" ref="CQ369:CQ388" si="598">IF(CQ368="","",ROUND(AP369*(AP$367*$B369/1000000),0))</f>
        <v>641</v>
      </c>
      <c r="CR369" s="95">
        <f t="shared" ref="CR369:CR388" si="599">IF(CR368="","",ROUND(AQ369*(AQ$367*$B369/1000000),0))</f>
        <v>655</v>
      </c>
      <c r="CS369" s="95">
        <f t="shared" ref="CS369:CS388" si="600">IF(CS368="","",ROUND(AR369*(AR$367*$B369/1000000),0))</f>
        <v>668</v>
      </c>
      <c r="CT369" s="95">
        <f t="shared" ref="CT369:CT388" si="601">IF(CT368="","",ROUND(AS369*(AS$367*$B369/1000000),0))</f>
        <v>681</v>
      </c>
      <c r="CU369" s="95">
        <f t="shared" ref="CU369:CU388" si="602">IF(CU368="","",ROUND(AT369*(AT$367*$B369/1000000),0))</f>
        <v>688</v>
      </c>
      <c r="CV369" s="95">
        <f t="shared" ref="CV369:CV388" si="603">IF(CV368="","",ROUND(AU369*(AU$367*$B369/1000000),0))</f>
        <v>701</v>
      </c>
      <c r="CW369" s="95">
        <f t="shared" ref="CW369:CW388" si="604">IF(CW368="","",ROUND(AV369*(AV$367*$B369/1000000),0))</f>
        <v>714</v>
      </c>
      <c r="CX369" s="95">
        <f t="shared" ref="CX369:CX388" si="605">IF(CX368="","",ROUND(AW369*(AW$367*$B369/1000000),0))</f>
        <v>949</v>
      </c>
      <c r="CY369" s="95">
        <f t="shared" ref="CY369:CY388" si="606">IF(CY368="","",ROUND(AX369*(AX$367*$B369/1000000),0))</f>
        <v>966</v>
      </c>
      <c r="CZ369" s="95">
        <f t="shared" ref="CZ369:CZ388" si="607">IF(CZ368="","",ROUND(AY369*(AY$367*$B369/1000000),0))</f>
        <v>983</v>
      </c>
      <c r="DA369" s="95">
        <f t="shared" ref="DA369:DA388" si="608">IF(DA368="","",ROUND(AZ369*(AZ$367*$B369/1000000),0))</f>
        <v>986</v>
      </c>
      <c r="DB369" s="95">
        <f t="shared" ref="DB369:DB388" si="609">IF(DB368="","",ROUND(BA369*(BA$367*$B369/1000000),0))</f>
        <v>1003</v>
      </c>
    </row>
    <row r="370" spans="2:106" ht="15">
      <c r="B370" s="93">
        <v>1200</v>
      </c>
      <c r="C370" s="95">
        <f t="shared" si="508"/>
        <v>168</v>
      </c>
      <c r="D370" s="95">
        <f t="shared" si="509"/>
        <v>161</v>
      </c>
      <c r="E370" s="95">
        <f t="shared" si="510"/>
        <v>156</v>
      </c>
      <c r="F370" s="95">
        <f t="shared" si="511"/>
        <v>151</v>
      </c>
      <c r="G370" s="95">
        <f t="shared" si="512"/>
        <v>148</v>
      </c>
      <c r="H370" s="95">
        <f t="shared" si="513"/>
        <v>144</v>
      </c>
      <c r="I370" s="95">
        <f t="shared" si="514"/>
        <v>142</v>
      </c>
      <c r="J370" s="95">
        <f t="shared" si="515"/>
        <v>139</v>
      </c>
      <c r="K370" s="95">
        <f t="shared" si="516"/>
        <v>137</v>
      </c>
      <c r="L370" s="95">
        <f t="shared" si="517"/>
        <v>134</v>
      </c>
      <c r="M370" s="95">
        <f t="shared" si="518"/>
        <v>132</v>
      </c>
      <c r="N370" s="95">
        <f t="shared" si="519"/>
        <v>131</v>
      </c>
      <c r="O370" s="95">
        <f t="shared" si="520"/>
        <v>130</v>
      </c>
      <c r="P370" s="95">
        <f t="shared" si="521"/>
        <v>128</v>
      </c>
      <c r="Q370" s="95">
        <f t="shared" si="522"/>
        <v>126</v>
      </c>
      <c r="R370" s="95">
        <f t="shared" si="523"/>
        <v>126</v>
      </c>
      <c r="S370" s="95">
        <f t="shared" si="524"/>
        <v>125</v>
      </c>
      <c r="T370" s="95">
        <f t="shared" si="525"/>
        <v>124</v>
      </c>
      <c r="U370" s="95">
        <f t="shared" si="526"/>
        <v>122</v>
      </c>
      <c r="V370" s="95">
        <f t="shared" si="527"/>
        <v>121</v>
      </c>
      <c r="W370" s="95">
        <f t="shared" si="528"/>
        <v>121</v>
      </c>
      <c r="X370" s="95">
        <f t="shared" si="529"/>
        <v>120</v>
      </c>
      <c r="Y370" s="95">
        <f t="shared" si="530"/>
        <v>119</v>
      </c>
      <c r="Z370" s="95">
        <f t="shared" si="531"/>
        <v>119</v>
      </c>
      <c r="AA370" s="95">
        <f t="shared" si="532"/>
        <v>119</v>
      </c>
      <c r="AB370" s="95">
        <f t="shared" si="533"/>
        <v>118</v>
      </c>
      <c r="AC370" s="95">
        <f t="shared" si="534"/>
        <v>120</v>
      </c>
      <c r="AD370" s="95">
        <f t="shared" si="535"/>
        <v>119</v>
      </c>
      <c r="AE370" s="95">
        <f t="shared" si="536"/>
        <v>119</v>
      </c>
      <c r="AF370" s="95">
        <f t="shared" si="537"/>
        <v>118</v>
      </c>
      <c r="AG370" s="95">
        <f t="shared" si="538"/>
        <v>118</v>
      </c>
      <c r="AH370" s="95">
        <f t="shared" si="539"/>
        <v>116</v>
      </c>
      <c r="AI370" s="95">
        <f t="shared" si="540"/>
        <v>116</v>
      </c>
      <c r="AJ370" s="95">
        <f t="shared" si="541"/>
        <v>116</v>
      </c>
      <c r="AK370" s="95">
        <f t="shared" si="542"/>
        <v>115</v>
      </c>
      <c r="AL370" s="95">
        <f t="shared" si="543"/>
        <v>115</v>
      </c>
      <c r="AM370" s="95">
        <f t="shared" si="544"/>
        <v>115</v>
      </c>
      <c r="AN370" s="95">
        <f t="shared" si="545"/>
        <v>114</v>
      </c>
      <c r="AO370" s="95">
        <f t="shared" si="546"/>
        <v>114</v>
      </c>
      <c r="AP370" s="95">
        <f t="shared" si="547"/>
        <v>114</v>
      </c>
      <c r="AQ370" s="95">
        <f t="shared" si="548"/>
        <v>114</v>
      </c>
      <c r="AR370" s="95">
        <f t="shared" si="549"/>
        <v>113</v>
      </c>
      <c r="AS370" s="95">
        <f t="shared" si="550"/>
        <v>113</v>
      </c>
      <c r="AT370" s="95">
        <f t="shared" si="551"/>
        <v>113</v>
      </c>
      <c r="AU370" s="95">
        <f t="shared" si="552"/>
        <v>113</v>
      </c>
      <c r="AV370" s="95">
        <f t="shared" si="553"/>
        <v>149</v>
      </c>
      <c r="AW370" s="95">
        <f t="shared" si="554"/>
        <v>149</v>
      </c>
      <c r="AX370" s="95">
        <f t="shared" si="555"/>
        <v>149</v>
      </c>
      <c r="AY370" s="95">
        <f t="shared" si="556"/>
        <v>149</v>
      </c>
      <c r="AZ370" s="95">
        <f t="shared" si="557"/>
        <v>149</v>
      </c>
      <c r="BA370" s="95">
        <f t="shared" si="558"/>
        <v>148</v>
      </c>
      <c r="BC370" s="93">
        <v>1200</v>
      </c>
      <c r="BD370" s="95">
        <f t="shared" si="559"/>
        <v>202</v>
      </c>
      <c r="BE370" s="95">
        <f t="shared" si="560"/>
        <v>213</v>
      </c>
      <c r="BF370" s="95">
        <f t="shared" si="561"/>
        <v>225</v>
      </c>
      <c r="BG370" s="95">
        <f t="shared" si="562"/>
        <v>236</v>
      </c>
      <c r="BH370" s="95">
        <f t="shared" si="563"/>
        <v>249</v>
      </c>
      <c r="BI370" s="95">
        <f t="shared" si="564"/>
        <v>259</v>
      </c>
      <c r="BJ370" s="95">
        <f t="shared" si="565"/>
        <v>273</v>
      </c>
      <c r="BK370" s="95">
        <f t="shared" si="566"/>
        <v>284</v>
      </c>
      <c r="BL370" s="95">
        <f t="shared" si="567"/>
        <v>296</v>
      </c>
      <c r="BM370" s="95">
        <f t="shared" si="568"/>
        <v>306</v>
      </c>
      <c r="BN370" s="95">
        <f t="shared" si="569"/>
        <v>317</v>
      </c>
      <c r="BO370" s="95">
        <f t="shared" si="570"/>
        <v>330</v>
      </c>
      <c r="BP370" s="95">
        <f t="shared" si="571"/>
        <v>343</v>
      </c>
      <c r="BQ370" s="95">
        <f t="shared" si="572"/>
        <v>353</v>
      </c>
      <c r="BR370" s="95">
        <f t="shared" si="573"/>
        <v>363</v>
      </c>
      <c r="BS370" s="95">
        <f t="shared" si="574"/>
        <v>378</v>
      </c>
      <c r="BT370" s="95">
        <f t="shared" si="575"/>
        <v>390</v>
      </c>
      <c r="BU370" s="95">
        <f t="shared" si="576"/>
        <v>402</v>
      </c>
      <c r="BV370" s="95">
        <f t="shared" si="577"/>
        <v>410</v>
      </c>
      <c r="BW370" s="95">
        <f t="shared" si="578"/>
        <v>421</v>
      </c>
      <c r="BX370" s="95">
        <f t="shared" si="579"/>
        <v>436</v>
      </c>
      <c r="BY370" s="95">
        <f t="shared" si="580"/>
        <v>446</v>
      </c>
      <c r="BZ370" s="95">
        <f t="shared" si="581"/>
        <v>457</v>
      </c>
      <c r="CA370" s="95">
        <f t="shared" si="582"/>
        <v>471</v>
      </c>
      <c r="CB370" s="95">
        <f t="shared" si="583"/>
        <v>486</v>
      </c>
      <c r="CC370" s="95">
        <f t="shared" si="584"/>
        <v>496</v>
      </c>
      <c r="CD370" s="95">
        <f t="shared" si="585"/>
        <v>518</v>
      </c>
      <c r="CE370" s="95">
        <f t="shared" si="586"/>
        <v>528</v>
      </c>
      <c r="CF370" s="95">
        <f t="shared" si="587"/>
        <v>543</v>
      </c>
      <c r="CG370" s="95">
        <f t="shared" si="588"/>
        <v>552</v>
      </c>
      <c r="CH370" s="95">
        <f t="shared" si="589"/>
        <v>566</v>
      </c>
      <c r="CI370" s="95">
        <f t="shared" si="590"/>
        <v>571</v>
      </c>
      <c r="CJ370" s="95">
        <f t="shared" si="591"/>
        <v>585</v>
      </c>
      <c r="CK370" s="95">
        <f t="shared" si="592"/>
        <v>599</v>
      </c>
      <c r="CL370" s="95">
        <f t="shared" si="593"/>
        <v>607</v>
      </c>
      <c r="CM370" s="95">
        <f t="shared" si="594"/>
        <v>621</v>
      </c>
      <c r="CN370" s="95">
        <f t="shared" si="595"/>
        <v>635</v>
      </c>
      <c r="CO370" s="95">
        <f t="shared" si="596"/>
        <v>643</v>
      </c>
      <c r="CP370" s="95">
        <f t="shared" si="597"/>
        <v>657</v>
      </c>
      <c r="CQ370" s="95">
        <f t="shared" si="598"/>
        <v>670</v>
      </c>
      <c r="CR370" s="95">
        <f t="shared" si="599"/>
        <v>684</v>
      </c>
      <c r="CS370" s="95">
        <f t="shared" si="600"/>
        <v>692</v>
      </c>
      <c r="CT370" s="95">
        <f t="shared" si="601"/>
        <v>705</v>
      </c>
      <c r="CU370" s="95">
        <f t="shared" si="602"/>
        <v>719</v>
      </c>
      <c r="CV370" s="95">
        <f t="shared" si="603"/>
        <v>732</v>
      </c>
      <c r="CW370" s="95">
        <f t="shared" si="604"/>
        <v>983</v>
      </c>
      <c r="CX370" s="95">
        <f t="shared" si="605"/>
        <v>1001</v>
      </c>
      <c r="CY370" s="95">
        <f t="shared" si="606"/>
        <v>1019</v>
      </c>
      <c r="CZ370" s="95">
        <f t="shared" si="607"/>
        <v>1037</v>
      </c>
      <c r="DA370" s="95">
        <f t="shared" si="608"/>
        <v>1055</v>
      </c>
      <c r="DB370" s="95">
        <f t="shared" si="609"/>
        <v>1066</v>
      </c>
    </row>
    <row r="371" spans="2:106" ht="15">
      <c r="B371" s="93">
        <v>1300</v>
      </c>
      <c r="C371" s="95">
        <f t="shared" si="508"/>
        <v>164</v>
      </c>
      <c r="D371" s="95">
        <f t="shared" si="509"/>
        <v>157</v>
      </c>
      <c r="E371" s="95">
        <f t="shared" si="510"/>
        <v>154</v>
      </c>
      <c r="F371" s="95">
        <f t="shared" si="511"/>
        <v>149</v>
      </c>
      <c r="G371" s="95">
        <f t="shared" si="512"/>
        <v>145</v>
      </c>
      <c r="H371" s="95">
        <f t="shared" si="513"/>
        <v>142</v>
      </c>
      <c r="I371" s="95">
        <f t="shared" si="514"/>
        <v>139</v>
      </c>
      <c r="J371" s="95">
        <f t="shared" si="515"/>
        <v>137</v>
      </c>
      <c r="K371" s="95">
        <f t="shared" si="516"/>
        <v>134</v>
      </c>
      <c r="L371" s="95">
        <f t="shared" si="517"/>
        <v>132</v>
      </c>
      <c r="M371" s="95">
        <f t="shared" si="518"/>
        <v>131</v>
      </c>
      <c r="N371" s="95">
        <f t="shared" si="519"/>
        <v>130</v>
      </c>
      <c r="O371" s="95">
        <f t="shared" si="520"/>
        <v>127</v>
      </c>
      <c r="P371" s="95">
        <f t="shared" si="521"/>
        <v>126</v>
      </c>
      <c r="Q371" s="95">
        <f t="shared" si="522"/>
        <v>125</v>
      </c>
      <c r="R371" s="95">
        <f t="shared" si="523"/>
        <v>124</v>
      </c>
      <c r="S371" s="95">
        <f t="shared" si="524"/>
        <v>122</v>
      </c>
      <c r="T371" s="95">
        <f t="shared" si="525"/>
        <v>122</v>
      </c>
      <c r="U371" s="95">
        <f t="shared" si="526"/>
        <v>121</v>
      </c>
      <c r="V371" s="95">
        <f t="shared" si="527"/>
        <v>120</v>
      </c>
      <c r="W371" s="95">
        <f t="shared" si="528"/>
        <v>120</v>
      </c>
      <c r="X371" s="95">
        <f t="shared" si="529"/>
        <v>119</v>
      </c>
      <c r="Y371" s="95">
        <f t="shared" si="530"/>
        <v>118</v>
      </c>
      <c r="Z371" s="95">
        <f t="shared" si="531"/>
        <v>118</v>
      </c>
      <c r="AA371" s="95">
        <f t="shared" si="532"/>
        <v>116</v>
      </c>
      <c r="AB371" s="95">
        <f t="shared" si="533"/>
        <v>116</v>
      </c>
      <c r="AC371" s="95">
        <f t="shared" si="534"/>
        <v>119</v>
      </c>
      <c r="AD371" s="95">
        <f t="shared" si="535"/>
        <v>118</v>
      </c>
      <c r="AE371" s="95">
        <f t="shared" si="536"/>
        <v>118</v>
      </c>
      <c r="AF371" s="95">
        <f t="shared" si="537"/>
        <v>116</v>
      </c>
      <c r="AG371" s="95">
        <f t="shared" si="538"/>
        <v>116</v>
      </c>
      <c r="AH371" s="95">
        <f t="shared" si="539"/>
        <v>116</v>
      </c>
      <c r="AI371" s="95">
        <f t="shared" si="540"/>
        <v>115</v>
      </c>
      <c r="AJ371" s="95">
        <f t="shared" si="541"/>
        <v>115</v>
      </c>
      <c r="AK371" s="95">
        <f t="shared" si="542"/>
        <v>115</v>
      </c>
      <c r="AL371" s="95">
        <f t="shared" si="543"/>
        <v>114</v>
      </c>
      <c r="AM371" s="95">
        <f t="shared" si="544"/>
        <v>114</v>
      </c>
      <c r="AN371" s="95">
        <f t="shared" si="545"/>
        <v>113</v>
      </c>
      <c r="AO371" s="95">
        <f t="shared" si="546"/>
        <v>113</v>
      </c>
      <c r="AP371" s="95">
        <f t="shared" si="547"/>
        <v>113</v>
      </c>
      <c r="AQ371" s="95">
        <f t="shared" si="548"/>
        <v>113</v>
      </c>
      <c r="AR371" s="95">
        <f t="shared" si="549"/>
        <v>112</v>
      </c>
      <c r="AS371" s="95">
        <f t="shared" si="550"/>
        <v>112</v>
      </c>
      <c r="AT371" s="95">
        <f t="shared" si="551"/>
        <v>149</v>
      </c>
      <c r="AU371" s="95">
        <f t="shared" si="552"/>
        <v>148</v>
      </c>
      <c r="AV371" s="95">
        <f t="shared" si="553"/>
        <v>148</v>
      </c>
      <c r="AW371" s="95">
        <f t="shared" si="554"/>
        <v>148</v>
      </c>
      <c r="AX371" s="95">
        <f t="shared" si="555"/>
        <v>148</v>
      </c>
      <c r="AY371" s="95">
        <f t="shared" si="556"/>
        <v>148</v>
      </c>
      <c r="AZ371" s="95">
        <f t="shared" si="557"/>
        <v>146</v>
      </c>
      <c r="BA371" s="95">
        <f t="shared" si="558"/>
        <v>146</v>
      </c>
      <c r="BC371" s="93">
        <v>1300</v>
      </c>
      <c r="BD371" s="95">
        <f t="shared" si="559"/>
        <v>213</v>
      </c>
      <c r="BE371" s="95">
        <f t="shared" si="560"/>
        <v>225</v>
      </c>
      <c r="BF371" s="95">
        <f t="shared" si="561"/>
        <v>240</v>
      </c>
      <c r="BG371" s="95">
        <f t="shared" si="562"/>
        <v>252</v>
      </c>
      <c r="BH371" s="95">
        <f t="shared" si="563"/>
        <v>264</v>
      </c>
      <c r="BI371" s="95">
        <f t="shared" si="564"/>
        <v>277</v>
      </c>
      <c r="BJ371" s="95">
        <f t="shared" si="565"/>
        <v>289</v>
      </c>
      <c r="BK371" s="95">
        <f t="shared" si="566"/>
        <v>303</v>
      </c>
      <c r="BL371" s="95">
        <f t="shared" si="567"/>
        <v>314</v>
      </c>
      <c r="BM371" s="95">
        <f t="shared" si="568"/>
        <v>326</v>
      </c>
      <c r="BN371" s="95">
        <f t="shared" si="569"/>
        <v>341</v>
      </c>
      <c r="BO371" s="95">
        <f t="shared" si="570"/>
        <v>355</v>
      </c>
      <c r="BP371" s="95">
        <f t="shared" si="571"/>
        <v>363</v>
      </c>
      <c r="BQ371" s="95">
        <f t="shared" si="572"/>
        <v>377</v>
      </c>
      <c r="BR371" s="95">
        <f t="shared" si="573"/>
        <v>390</v>
      </c>
      <c r="BS371" s="95">
        <f t="shared" si="574"/>
        <v>403</v>
      </c>
      <c r="BT371" s="95">
        <f t="shared" si="575"/>
        <v>412</v>
      </c>
      <c r="BU371" s="95">
        <f t="shared" si="576"/>
        <v>428</v>
      </c>
      <c r="BV371" s="95">
        <f t="shared" si="577"/>
        <v>440</v>
      </c>
      <c r="BW371" s="95">
        <f t="shared" si="578"/>
        <v>452</v>
      </c>
      <c r="BX371" s="95">
        <f t="shared" si="579"/>
        <v>468</v>
      </c>
      <c r="BY371" s="95">
        <f t="shared" si="580"/>
        <v>480</v>
      </c>
      <c r="BZ371" s="95">
        <f t="shared" si="581"/>
        <v>491</v>
      </c>
      <c r="CA371" s="95">
        <f t="shared" si="582"/>
        <v>506</v>
      </c>
      <c r="CB371" s="95">
        <f t="shared" si="583"/>
        <v>513</v>
      </c>
      <c r="CC371" s="95">
        <f t="shared" si="584"/>
        <v>528</v>
      </c>
      <c r="CD371" s="95">
        <f t="shared" si="585"/>
        <v>557</v>
      </c>
      <c r="CE371" s="95">
        <f t="shared" si="586"/>
        <v>568</v>
      </c>
      <c r="CF371" s="95">
        <f t="shared" si="587"/>
        <v>583</v>
      </c>
      <c r="CG371" s="95">
        <f t="shared" si="588"/>
        <v>588</v>
      </c>
      <c r="CH371" s="95">
        <f t="shared" si="589"/>
        <v>603</v>
      </c>
      <c r="CI371" s="95">
        <f t="shared" si="590"/>
        <v>618</v>
      </c>
      <c r="CJ371" s="95">
        <f t="shared" si="591"/>
        <v>628</v>
      </c>
      <c r="CK371" s="95">
        <f t="shared" si="592"/>
        <v>643</v>
      </c>
      <c r="CL371" s="95">
        <f t="shared" si="593"/>
        <v>658</v>
      </c>
      <c r="CM371" s="95">
        <f t="shared" si="594"/>
        <v>667</v>
      </c>
      <c r="CN371" s="95">
        <f t="shared" si="595"/>
        <v>682</v>
      </c>
      <c r="CO371" s="95">
        <f t="shared" si="596"/>
        <v>690</v>
      </c>
      <c r="CP371" s="95">
        <f t="shared" si="597"/>
        <v>705</v>
      </c>
      <c r="CQ371" s="95">
        <f t="shared" si="598"/>
        <v>720</v>
      </c>
      <c r="CR371" s="95">
        <f t="shared" si="599"/>
        <v>735</v>
      </c>
      <c r="CS371" s="95">
        <f t="shared" si="600"/>
        <v>743</v>
      </c>
      <c r="CT371" s="95">
        <f t="shared" si="601"/>
        <v>757</v>
      </c>
      <c r="CU371" s="95">
        <f t="shared" si="602"/>
        <v>1027</v>
      </c>
      <c r="CV371" s="95">
        <f t="shared" si="603"/>
        <v>1039</v>
      </c>
      <c r="CW371" s="95">
        <f t="shared" si="604"/>
        <v>1058</v>
      </c>
      <c r="CX371" s="95">
        <f t="shared" si="605"/>
        <v>1077</v>
      </c>
      <c r="CY371" s="95">
        <f t="shared" si="606"/>
        <v>1097</v>
      </c>
      <c r="CZ371" s="95">
        <f t="shared" si="607"/>
        <v>1116</v>
      </c>
      <c r="DA371" s="95">
        <f t="shared" si="608"/>
        <v>1120</v>
      </c>
      <c r="DB371" s="95">
        <f t="shared" si="609"/>
        <v>1139</v>
      </c>
    </row>
    <row r="372" spans="2:106" ht="15">
      <c r="B372" s="93">
        <v>1400</v>
      </c>
      <c r="C372" s="95">
        <f t="shared" si="508"/>
        <v>157</v>
      </c>
      <c r="D372" s="95">
        <f t="shared" si="509"/>
        <v>151</v>
      </c>
      <c r="E372" s="95">
        <f t="shared" si="510"/>
        <v>148</v>
      </c>
      <c r="F372" s="95">
        <f t="shared" si="511"/>
        <v>143</v>
      </c>
      <c r="G372" s="95">
        <f t="shared" si="512"/>
        <v>139</v>
      </c>
      <c r="H372" s="95">
        <f t="shared" si="513"/>
        <v>136</v>
      </c>
      <c r="I372" s="95">
        <f t="shared" si="514"/>
        <v>133</v>
      </c>
      <c r="J372" s="95">
        <f t="shared" si="515"/>
        <v>131</v>
      </c>
      <c r="K372" s="95">
        <f t="shared" si="516"/>
        <v>128</v>
      </c>
      <c r="L372" s="95">
        <f t="shared" si="517"/>
        <v>127</v>
      </c>
      <c r="M372" s="95">
        <f t="shared" si="518"/>
        <v>125</v>
      </c>
      <c r="N372" s="95">
        <f t="shared" si="519"/>
        <v>124</v>
      </c>
      <c r="O372" s="95">
        <f t="shared" si="520"/>
        <v>122</v>
      </c>
      <c r="P372" s="95">
        <f t="shared" si="521"/>
        <v>121</v>
      </c>
      <c r="Q372" s="95">
        <f t="shared" si="522"/>
        <v>120</v>
      </c>
      <c r="R372" s="95">
        <f t="shared" si="523"/>
        <v>119</v>
      </c>
      <c r="S372" s="95">
        <f t="shared" si="524"/>
        <v>118</v>
      </c>
      <c r="T372" s="95">
        <f t="shared" si="525"/>
        <v>118</v>
      </c>
      <c r="U372" s="95">
        <f t="shared" si="526"/>
        <v>116</v>
      </c>
      <c r="V372" s="95">
        <f t="shared" si="527"/>
        <v>115</v>
      </c>
      <c r="W372" s="95">
        <f t="shared" si="528"/>
        <v>115</v>
      </c>
      <c r="X372" s="95">
        <f t="shared" si="529"/>
        <v>114</v>
      </c>
      <c r="Y372" s="95">
        <f t="shared" si="530"/>
        <v>113</v>
      </c>
      <c r="Z372" s="95">
        <f t="shared" si="531"/>
        <v>113</v>
      </c>
      <c r="AA372" s="95">
        <f t="shared" si="532"/>
        <v>113</v>
      </c>
      <c r="AB372" s="95">
        <f t="shared" si="533"/>
        <v>112</v>
      </c>
      <c r="AC372" s="95">
        <f t="shared" si="534"/>
        <v>114</v>
      </c>
      <c r="AD372" s="95">
        <f t="shared" si="535"/>
        <v>114</v>
      </c>
      <c r="AE372" s="95">
        <f t="shared" si="536"/>
        <v>113</v>
      </c>
      <c r="AF372" s="95">
        <f t="shared" si="537"/>
        <v>113</v>
      </c>
      <c r="AG372" s="95">
        <f t="shared" si="538"/>
        <v>112</v>
      </c>
      <c r="AH372" s="95">
        <f t="shared" si="539"/>
        <v>112</v>
      </c>
      <c r="AI372" s="95">
        <f t="shared" si="540"/>
        <v>112</v>
      </c>
      <c r="AJ372" s="95">
        <f t="shared" si="541"/>
        <v>110</v>
      </c>
      <c r="AK372" s="95">
        <f t="shared" si="542"/>
        <v>110</v>
      </c>
      <c r="AL372" s="95">
        <f t="shared" si="543"/>
        <v>110</v>
      </c>
      <c r="AM372" s="95">
        <f t="shared" si="544"/>
        <v>109</v>
      </c>
      <c r="AN372" s="95">
        <f t="shared" si="545"/>
        <v>109</v>
      </c>
      <c r="AO372" s="95">
        <f t="shared" si="546"/>
        <v>109</v>
      </c>
      <c r="AP372" s="95">
        <f t="shared" si="547"/>
        <v>109</v>
      </c>
      <c r="AQ372" s="95">
        <f t="shared" si="548"/>
        <v>108</v>
      </c>
      <c r="AR372" s="95">
        <f t="shared" si="549"/>
        <v>108</v>
      </c>
      <c r="AS372" s="95">
        <f t="shared" si="550"/>
        <v>142</v>
      </c>
      <c r="AT372" s="95">
        <f t="shared" si="551"/>
        <v>142</v>
      </c>
      <c r="AU372" s="95">
        <f t="shared" si="552"/>
        <v>142</v>
      </c>
      <c r="AV372" s="95">
        <f t="shared" si="553"/>
        <v>142</v>
      </c>
      <c r="AW372" s="95">
        <f t="shared" si="554"/>
        <v>140</v>
      </c>
      <c r="AX372" s="95">
        <f t="shared" si="555"/>
        <v>140</v>
      </c>
      <c r="AY372" s="95">
        <f t="shared" si="556"/>
        <v>140</v>
      </c>
      <c r="AZ372" s="95">
        <f t="shared" si="557"/>
        <v>140</v>
      </c>
      <c r="BA372" s="95">
        <f t="shared" si="558"/>
        <v>140</v>
      </c>
      <c r="BC372" s="93">
        <v>1400</v>
      </c>
      <c r="BD372" s="95">
        <f t="shared" si="559"/>
        <v>220</v>
      </c>
      <c r="BE372" s="95">
        <f t="shared" si="560"/>
        <v>233</v>
      </c>
      <c r="BF372" s="95">
        <f t="shared" si="561"/>
        <v>249</v>
      </c>
      <c r="BG372" s="95">
        <f t="shared" si="562"/>
        <v>260</v>
      </c>
      <c r="BH372" s="95">
        <f t="shared" si="563"/>
        <v>272</v>
      </c>
      <c r="BI372" s="95">
        <f t="shared" si="564"/>
        <v>286</v>
      </c>
      <c r="BJ372" s="95">
        <f t="shared" si="565"/>
        <v>298</v>
      </c>
      <c r="BK372" s="95">
        <f t="shared" si="566"/>
        <v>312</v>
      </c>
      <c r="BL372" s="95">
        <f t="shared" si="567"/>
        <v>323</v>
      </c>
      <c r="BM372" s="95">
        <f t="shared" si="568"/>
        <v>338</v>
      </c>
      <c r="BN372" s="95">
        <f t="shared" si="569"/>
        <v>350</v>
      </c>
      <c r="BO372" s="95">
        <f t="shared" si="570"/>
        <v>365</v>
      </c>
      <c r="BP372" s="95">
        <f t="shared" si="571"/>
        <v>376</v>
      </c>
      <c r="BQ372" s="95">
        <f t="shared" si="572"/>
        <v>390</v>
      </c>
      <c r="BR372" s="95">
        <f t="shared" si="573"/>
        <v>403</v>
      </c>
      <c r="BS372" s="95">
        <f t="shared" si="574"/>
        <v>417</v>
      </c>
      <c r="BT372" s="95">
        <f t="shared" si="575"/>
        <v>430</v>
      </c>
      <c r="BU372" s="95">
        <f t="shared" si="576"/>
        <v>446</v>
      </c>
      <c r="BV372" s="95">
        <f t="shared" si="577"/>
        <v>455</v>
      </c>
      <c r="BW372" s="95">
        <f t="shared" si="578"/>
        <v>467</v>
      </c>
      <c r="BX372" s="95">
        <f t="shared" si="579"/>
        <v>483</v>
      </c>
      <c r="BY372" s="95">
        <f t="shared" si="580"/>
        <v>495</v>
      </c>
      <c r="BZ372" s="95">
        <f t="shared" si="581"/>
        <v>506</v>
      </c>
      <c r="CA372" s="95">
        <f t="shared" si="582"/>
        <v>522</v>
      </c>
      <c r="CB372" s="95">
        <f t="shared" si="583"/>
        <v>538</v>
      </c>
      <c r="CC372" s="95">
        <f t="shared" si="584"/>
        <v>549</v>
      </c>
      <c r="CD372" s="95">
        <f t="shared" si="585"/>
        <v>575</v>
      </c>
      <c r="CE372" s="95">
        <f t="shared" si="586"/>
        <v>591</v>
      </c>
      <c r="CF372" s="95">
        <f t="shared" si="587"/>
        <v>601</v>
      </c>
      <c r="CG372" s="95">
        <f t="shared" si="588"/>
        <v>617</v>
      </c>
      <c r="CH372" s="95">
        <f t="shared" si="589"/>
        <v>627</v>
      </c>
      <c r="CI372" s="95">
        <f t="shared" si="590"/>
        <v>643</v>
      </c>
      <c r="CJ372" s="95">
        <f t="shared" si="591"/>
        <v>659</v>
      </c>
      <c r="CK372" s="95">
        <f t="shared" si="592"/>
        <v>662</v>
      </c>
      <c r="CL372" s="95">
        <f t="shared" si="593"/>
        <v>678</v>
      </c>
      <c r="CM372" s="95">
        <f t="shared" si="594"/>
        <v>693</v>
      </c>
      <c r="CN372" s="95">
        <f t="shared" si="595"/>
        <v>702</v>
      </c>
      <c r="CO372" s="95">
        <f t="shared" si="596"/>
        <v>717</v>
      </c>
      <c r="CP372" s="95">
        <f t="shared" si="597"/>
        <v>732</v>
      </c>
      <c r="CQ372" s="95">
        <f t="shared" si="598"/>
        <v>748</v>
      </c>
      <c r="CR372" s="95">
        <f t="shared" si="599"/>
        <v>756</v>
      </c>
      <c r="CS372" s="95">
        <f t="shared" si="600"/>
        <v>771</v>
      </c>
      <c r="CT372" s="95">
        <f t="shared" si="601"/>
        <v>1034</v>
      </c>
      <c r="CU372" s="95">
        <f t="shared" si="602"/>
        <v>1054</v>
      </c>
      <c r="CV372" s="95">
        <f t="shared" si="603"/>
        <v>1074</v>
      </c>
      <c r="CW372" s="95">
        <f t="shared" si="604"/>
        <v>1093</v>
      </c>
      <c r="CX372" s="95">
        <f t="shared" si="605"/>
        <v>1098</v>
      </c>
      <c r="CY372" s="95">
        <f t="shared" si="606"/>
        <v>1117</v>
      </c>
      <c r="CZ372" s="95">
        <f t="shared" si="607"/>
        <v>1137</v>
      </c>
      <c r="DA372" s="95">
        <f t="shared" si="608"/>
        <v>1156</v>
      </c>
      <c r="DB372" s="95">
        <f t="shared" si="609"/>
        <v>1176</v>
      </c>
    </row>
    <row r="373" spans="2:106" ht="15">
      <c r="B373" s="93">
        <v>1500</v>
      </c>
      <c r="C373" s="95">
        <f t="shared" si="508"/>
        <v>152</v>
      </c>
      <c r="D373" s="95">
        <f t="shared" si="509"/>
        <v>146</v>
      </c>
      <c r="E373" s="95">
        <f t="shared" si="510"/>
        <v>142</v>
      </c>
      <c r="F373" s="95">
        <f t="shared" si="511"/>
        <v>138</v>
      </c>
      <c r="G373" s="95">
        <f t="shared" si="512"/>
        <v>134</v>
      </c>
      <c r="H373" s="95">
        <f t="shared" si="513"/>
        <v>131</v>
      </c>
      <c r="I373" s="95">
        <f t="shared" si="514"/>
        <v>130</v>
      </c>
      <c r="J373" s="95">
        <f t="shared" si="515"/>
        <v>127</v>
      </c>
      <c r="K373" s="95">
        <f t="shared" si="516"/>
        <v>125</v>
      </c>
      <c r="L373" s="95">
        <f t="shared" si="517"/>
        <v>122</v>
      </c>
      <c r="M373" s="95">
        <f t="shared" si="518"/>
        <v>121</v>
      </c>
      <c r="N373" s="95">
        <f t="shared" si="519"/>
        <v>120</v>
      </c>
      <c r="O373" s="95">
        <f t="shared" si="520"/>
        <v>119</v>
      </c>
      <c r="P373" s="95">
        <f t="shared" si="521"/>
        <v>118</v>
      </c>
      <c r="Q373" s="95">
        <f t="shared" si="522"/>
        <v>116</v>
      </c>
      <c r="R373" s="95">
        <f t="shared" si="523"/>
        <v>115</v>
      </c>
      <c r="S373" s="95">
        <f t="shared" si="524"/>
        <v>114</v>
      </c>
      <c r="T373" s="95">
        <f t="shared" si="525"/>
        <v>113</v>
      </c>
      <c r="U373" s="95">
        <f t="shared" si="526"/>
        <v>113</v>
      </c>
      <c r="V373" s="95">
        <f t="shared" si="527"/>
        <v>112</v>
      </c>
      <c r="W373" s="95">
        <f t="shared" si="528"/>
        <v>110</v>
      </c>
      <c r="X373" s="95">
        <f t="shared" si="529"/>
        <v>110</v>
      </c>
      <c r="Y373" s="95">
        <f t="shared" si="530"/>
        <v>109</v>
      </c>
      <c r="Z373" s="95">
        <f t="shared" si="531"/>
        <v>109</v>
      </c>
      <c r="AA373" s="95">
        <f t="shared" si="532"/>
        <v>108</v>
      </c>
      <c r="AB373" s="95">
        <f t="shared" si="533"/>
        <v>108</v>
      </c>
      <c r="AC373" s="95">
        <f t="shared" si="534"/>
        <v>110</v>
      </c>
      <c r="AD373" s="95">
        <f t="shared" si="535"/>
        <v>109</v>
      </c>
      <c r="AE373" s="95">
        <f t="shared" si="536"/>
        <v>109</v>
      </c>
      <c r="AF373" s="95">
        <f t="shared" si="537"/>
        <v>109</v>
      </c>
      <c r="AG373" s="95">
        <f t="shared" si="538"/>
        <v>108</v>
      </c>
      <c r="AH373" s="95">
        <f t="shared" si="539"/>
        <v>108</v>
      </c>
      <c r="AI373" s="95">
        <f t="shared" si="540"/>
        <v>107</v>
      </c>
      <c r="AJ373" s="95">
        <f t="shared" si="541"/>
        <v>107</v>
      </c>
      <c r="AK373" s="95">
        <f t="shared" si="542"/>
        <v>107</v>
      </c>
      <c r="AL373" s="95">
        <f t="shared" si="543"/>
        <v>107</v>
      </c>
      <c r="AM373" s="95">
        <f t="shared" si="544"/>
        <v>106</v>
      </c>
      <c r="AN373" s="95">
        <f t="shared" si="545"/>
        <v>106</v>
      </c>
      <c r="AO373" s="95">
        <f t="shared" si="546"/>
        <v>106</v>
      </c>
      <c r="AP373" s="95">
        <f t="shared" si="547"/>
        <v>106</v>
      </c>
      <c r="AQ373" s="95">
        <f t="shared" si="548"/>
        <v>137</v>
      </c>
      <c r="AR373" s="95">
        <f t="shared" si="549"/>
        <v>137</v>
      </c>
      <c r="AS373" s="95">
        <f t="shared" si="550"/>
        <v>137</v>
      </c>
      <c r="AT373" s="95">
        <f t="shared" si="551"/>
        <v>136</v>
      </c>
      <c r="AU373" s="95">
        <f t="shared" si="552"/>
        <v>136</v>
      </c>
      <c r="AV373" s="95">
        <f t="shared" si="553"/>
        <v>136</v>
      </c>
      <c r="AW373" s="95">
        <f t="shared" si="554"/>
        <v>134</v>
      </c>
      <c r="AX373" s="95">
        <f t="shared" si="555"/>
        <v>134</v>
      </c>
      <c r="AY373" s="95">
        <f t="shared" si="556"/>
        <v>134</v>
      </c>
      <c r="AZ373" s="95">
        <f t="shared" si="557"/>
        <v>134</v>
      </c>
      <c r="BA373" s="95">
        <f t="shared" si="558"/>
        <v>134</v>
      </c>
      <c r="BC373" s="93">
        <v>1500</v>
      </c>
      <c r="BD373" s="95">
        <f t="shared" si="559"/>
        <v>228</v>
      </c>
      <c r="BE373" s="95">
        <f t="shared" si="560"/>
        <v>241</v>
      </c>
      <c r="BF373" s="95">
        <f t="shared" si="561"/>
        <v>256</v>
      </c>
      <c r="BG373" s="95">
        <f t="shared" si="562"/>
        <v>269</v>
      </c>
      <c r="BH373" s="95">
        <f t="shared" si="563"/>
        <v>281</v>
      </c>
      <c r="BI373" s="95">
        <f t="shared" si="564"/>
        <v>295</v>
      </c>
      <c r="BJ373" s="95">
        <f t="shared" si="565"/>
        <v>312</v>
      </c>
      <c r="BK373" s="95">
        <f t="shared" si="566"/>
        <v>324</v>
      </c>
      <c r="BL373" s="95">
        <f t="shared" si="567"/>
        <v>338</v>
      </c>
      <c r="BM373" s="95">
        <f t="shared" si="568"/>
        <v>348</v>
      </c>
      <c r="BN373" s="95">
        <f t="shared" si="569"/>
        <v>363</v>
      </c>
      <c r="BO373" s="95">
        <f t="shared" si="570"/>
        <v>378</v>
      </c>
      <c r="BP373" s="95">
        <f t="shared" si="571"/>
        <v>393</v>
      </c>
      <c r="BQ373" s="95">
        <f t="shared" si="572"/>
        <v>407</v>
      </c>
      <c r="BR373" s="95">
        <f t="shared" si="573"/>
        <v>418</v>
      </c>
      <c r="BS373" s="95">
        <f t="shared" si="574"/>
        <v>431</v>
      </c>
      <c r="BT373" s="95">
        <f t="shared" si="575"/>
        <v>445</v>
      </c>
      <c r="BU373" s="95">
        <f t="shared" si="576"/>
        <v>458</v>
      </c>
      <c r="BV373" s="95">
        <f t="shared" si="577"/>
        <v>475</v>
      </c>
      <c r="BW373" s="95">
        <f t="shared" si="578"/>
        <v>487</v>
      </c>
      <c r="BX373" s="95">
        <f t="shared" si="579"/>
        <v>495</v>
      </c>
      <c r="BY373" s="95">
        <f t="shared" si="580"/>
        <v>512</v>
      </c>
      <c r="BZ373" s="95">
        <f t="shared" si="581"/>
        <v>523</v>
      </c>
      <c r="CA373" s="95">
        <f t="shared" si="582"/>
        <v>540</v>
      </c>
      <c r="CB373" s="95">
        <f t="shared" si="583"/>
        <v>551</v>
      </c>
      <c r="CC373" s="95">
        <f t="shared" si="584"/>
        <v>567</v>
      </c>
      <c r="CD373" s="95">
        <f t="shared" si="585"/>
        <v>594</v>
      </c>
      <c r="CE373" s="95">
        <f t="shared" si="586"/>
        <v>605</v>
      </c>
      <c r="CF373" s="95">
        <f t="shared" si="587"/>
        <v>621</v>
      </c>
      <c r="CG373" s="95">
        <f t="shared" si="588"/>
        <v>638</v>
      </c>
      <c r="CH373" s="95">
        <f t="shared" si="589"/>
        <v>648</v>
      </c>
      <c r="CI373" s="95">
        <f t="shared" si="590"/>
        <v>664</v>
      </c>
      <c r="CJ373" s="95">
        <f t="shared" si="591"/>
        <v>674</v>
      </c>
      <c r="CK373" s="95">
        <f t="shared" si="592"/>
        <v>690</v>
      </c>
      <c r="CL373" s="95">
        <f t="shared" si="593"/>
        <v>706</v>
      </c>
      <c r="CM373" s="95">
        <f t="shared" si="594"/>
        <v>722</v>
      </c>
      <c r="CN373" s="95">
        <f t="shared" si="595"/>
        <v>731</v>
      </c>
      <c r="CO373" s="95">
        <f t="shared" si="596"/>
        <v>747</v>
      </c>
      <c r="CP373" s="95">
        <f t="shared" si="597"/>
        <v>763</v>
      </c>
      <c r="CQ373" s="95">
        <f t="shared" si="598"/>
        <v>779</v>
      </c>
      <c r="CR373" s="95">
        <f t="shared" si="599"/>
        <v>1028</v>
      </c>
      <c r="CS373" s="95">
        <f t="shared" si="600"/>
        <v>1048</v>
      </c>
      <c r="CT373" s="95">
        <f t="shared" si="601"/>
        <v>1069</v>
      </c>
      <c r="CU373" s="95">
        <f t="shared" si="602"/>
        <v>1081</v>
      </c>
      <c r="CV373" s="95">
        <f t="shared" si="603"/>
        <v>1102</v>
      </c>
      <c r="CW373" s="95">
        <f t="shared" si="604"/>
        <v>1122</v>
      </c>
      <c r="CX373" s="95">
        <f t="shared" si="605"/>
        <v>1126</v>
      </c>
      <c r="CY373" s="95">
        <f t="shared" si="606"/>
        <v>1146</v>
      </c>
      <c r="CZ373" s="95">
        <f t="shared" si="607"/>
        <v>1166</v>
      </c>
      <c r="DA373" s="95">
        <f t="shared" si="608"/>
        <v>1186</v>
      </c>
      <c r="DB373" s="95">
        <f t="shared" si="609"/>
        <v>1206</v>
      </c>
    </row>
    <row r="374" spans="2:106" ht="15">
      <c r="B374" s="93">
        <v>1600</v>
      </c>
      <c r="C374" s="95">
        <f t="shared" si="508"/>
        <v>156</v>
      </c>
      <c r="D374" s="95">
        <f t="shared" si="509"/>
        <v>150</v>
      </c>
      <c r="E374" s="95">
        <f t="shared" si="510"/>
        <v>145</v>
      </c>
      <c r="F374" s="95">
        <f t="shared" si="511"/>
        <v>140</v>
      </c>
      <c r="G374" s="95">
        <f t="shared" si="512"/>
        <v>137</v>
      </c>
      <c r="H374" s="95">
        <f t="shared" si="513"/>
        <v>134</v>
      </c>
      <c r="I374" s="95">
        <f t="shared" si="514"/>
        <v>132</v>
      </c>
      <c r="J374" s="95">
        <f t="shared" si="515"/>
        <v>130</v>
      </c>
      <c r="K374" s="95">
        <f t="shared" si="516"/>
        <v>127</v>
      </c>
      <c r="L374" s="95">
        <f t="shared" si="517"/>
        <v>125</v>
      </c>
      <c r="M374" s="95">
        <f t="shared" si="518"/>
        <v>124</v>
      </c>
      <c r="N374" s="95">
        <f t="shared" si="519"/>
        <v>122</v>
      </c>
      <c r="O374" s="95">
        <f t="shared" si="520"/>
        <v>121</v>
      </c>
      <c r="P374" s="95">
        <f t="shared" si="521"/>
        <v>119</v>
      </c>
      <c r="Q374" s="95">
        <f t="shared" si="522"/>
        <v>118</v>
      </c>
      <c r="R374" s="95">
        <f t="shared" si="523"/>
        <v>118</v>
      </c>
      <c r="S374" s="95">
        <f t="shared" si="524"/>
        <v>116</v>
      </c>
      <c r="T374" s="95">
        <f t="shared" si="525"/>
        <v>115</v>
      </c>
      <c r="U374" s="95">
        <f t="shared" si="526"/>
        <v>114</v>
      </c>
      <c r="V374" s="95">
        <f t="shared" si="527"/>
        <v>114</v>
      </c>
      <c r="W374" s="95">
        <f t="shared" si="528"/>
        <v>113</v>
      </c>
      <c r="X374" s="95">
        <f t="shared" si="529"/>
        <v>113</v>
      </c>
      <c r="Y374" s="95">
        <f t="shared" si="530"/>
        <v>112</v>
      </c>
      <c r="Z374" s="95">
        <f t="shared" si="531"/>
        <v>110</v>
      </c>
      <c r="AA374" s="95">
        <f t="shared" si="532"/>
        <v>110</v>
      </c>
      <c r="AB374" s="95">
        <f t="shared" si="533"/>
        <v>110</v>
      </c>
      <c r="AC374" s="95">
        <f t="shared" si="534"/>
        <v>112</v>
      </c>
      <c r="AD374" s="95">
        <f t="shared" si="535"/>
        <v>112</v>
      </c>
      <c r="AE374" s="95">
        <f t="shared" si="536"/>
        <v>110</v>
      </c>
      <c r="AF374" s="95">
        <f t="shared" si="537"/>
        <v>110</v>
      </c>
      <c r="AG374" s="95">
        <f t="shared" si="538"/>
        <v>110</v>
      </c>
      <c r="AH374" s="95">
        <f t="shared" si="539"/>
        <v>109</v>
      </c>
      <c r="AI374" s="95">
        <f t="shared" si="540"/>
        <v>109</v>
      </c>
      <c r="AJ374" s="95">
        <f t="shared" si="541"/>
        <v>109</v>
      </c>
      <c r="AK374" s="95">
        <f t="shared" si="542"/>
        <v>108</v>
      </c>
      <c r="AL374" s="95">
        <f t="shared" si="543"/>
        <v>108</v>
      </c>
      <c r="AM374" s="95">
        <f t="shared" si="544"/>
        <v>108</v>
      </c>
      <c r="AN374" s="95">
        <f t="shared" si="545"/>
        <v>107</v>
      </c>
      <c r="AO374" s="95">
        <f t="shared" si="546"/>
        <v>107</v>
      </c>
      <c r="AP374" s="95">
        <f t="shared" si="547"/>
        <v>132</v>
      </c>
      <c r="AQ374" s="95">
        <f t="shared" si="548"/>
        <v>132</v>
      </c>
      <c r="AR374" s="95">
        <f t="shared" si="549"/>
        <v>131</v>
      </c>
      <c r="AS374" s="95">
        <f t="shared" si="550"/>
        <v>131</v>
      </c>
      <c r="AT374" s="95">
        <f t="shared" si="551"/>
        <v>131</v>
      </c>
      <c r="AU374" s="95">
        <f t="shared" si="552"/>
        <v>131</v>
      </c>
      <c r="AV374" s="95">
        <f t="shared" si="553"/>
        <v>130</v>
      </c>
      <c r="AW374" s="95">
        <f t="shared" si="554"/>
        <v>130</v>
      </c>
      <c r="AX374" s="95">
        <f t="shared" si="555"/>
        <v>130</v>
      </c>
      <c r="AY374" s="95">
        <f t="shared" si="556"/>
        <v>130</v>
      </c>
      <c r="AZ374" s="95">
        <f t="shared" si="557"/>
        <v>130</v>
      </c>
      <c r="BA374" s="95">
        <f t="shared" si="558"/>
        <v>128</v>
      </c>
      <c r="BC374" s="93">
        <v>1600</v>
      </c>
      <c r="BD374" s="95">
        <f t="shared" si="559"/>
        <v>250</v>
      </c>
      <c r="BE374" s="95">
        <f t="shared" si="560"/>
        <v>264</v>
      </c>
      <c r="BF374" s="95">
        <f t="shared" si="561"/>
        <v>278</v>
      </c>
      <c r="BG374" s="95">
        <f t="shared" si="562"/>
        <v>291</v>
      </c>
      <c r="BH374" s="95">
        <f t="shared" si="563"/>
        <v>307</v>
      </c>
      <c r="BI374" s="95">
        <f t="shared" si="564"/>
        <v>322</v>
      </c>
      <c r="BJ374" s="95">
        <f t="shared" si="565"/>
        <v>338</v>
      </c>
      <c r="BK374" s="95">
        <f t="shared" si="566"/>
        <v>354</v>
      </c>
      <c r="BL374" s="95">
        <f t="shared" si="567"/>
        <v>366</v>
      </c>
      <c r="BM374" s="95">
        <f t="shared" si="568"/>
        <v>380</v>
      </c>
      <c r="BN374" s="95">
        <f t="shared" si="569"/>
        <v>397</v>
      </c>
      <c r="BO374" s="95">
        <f t="shared" si="570"/>
        <v>410</v>
      </c>
      <c r="BP374" s="95">
        <f t="shared" si="571"/>
        <v>426</v>
      </c>
      <c r="BQ374" s="95">
        <f t="shared" si="572"/>
        <v>438</v>
      </c>
      <c r="BR374" s="95">
        <f t="shared" si="573"/>
        <v>453</v>
      </c>
      <c r="BS374" s="95">
        <f t="shared" si="574"/>
        <v>472</v>
      </c>
      <c r="BT374" s="95">
        <f t="shared" si="575"/>
        <v>483</v>
      </c>
      <c r="BU374" s="95">
        <f t="shared" si="576"/>
        <v>497</v>
      </c>
      <c r="BV374" s="95">
        <f t="shared" si="577"/>
        <v>511</v>
      </c>
      <c r="BW374" s="95">
        <f t="shared" si="578"/>
        <v>529</v>
      </c>
      <c r="BX374" s="95">
        <f t="shared" si="579"/>
        <v>542</v>
      </c>
      <c r="BY374" s="95">
        <f t="shared" si="580"/>
        <v>560</v>
      </c>
      <c r="BZ374" s="95">
        <f t="shared" si="581"/>
        <v>573</v>
      </c>
      <c r="CA374" s="95">
        <f t="shared" si="582"/>
        <v>581</v>
      </c>
      <c r="CB374" s="95">
        <f t="shared" si="583"/>
        <v>598</v>
      </c>
      <c r="CC374" s="95">
        <f t="shared" si="584"/>
        <v>616</v>
      </c>
      <c r="CD374" s="95">
        <f t="shared" si="585"/>
        <v>645</v>
      </c>
      <c r="CE374" s="95">
        <f t="shared" si="586"/>
        <v>663</v>
      </c>
      <c r="CF374" s="95">
        <f t="shared" si="587"/>
        <v>669</v>
      </c>
      <c r="CG374" s="95">
        <f t="shared" si="588"/>
        <v>686</v>
      </c>
      <c r="CH374" s="95">
        <f t="shared" si="589"/>
        <v>704</v>
      </c>
      <c r="CI374" s="95">
        <f t="shared" si="590"/>
        <v>715</v>
      </c>
      <c r="CJ374" s="95">
        <f t="shared" si="591"/>
        <v>732</v>
      </c>
      <c r="CK374" s="95">
        <f t="shared" si="592"/>
        <v>750</v>
      </c>
      <c r="CL374" s="95">
        <f t="shared" si="593"/>
        <v>760</v>
      </c>
      <c r="CM374" s="95">
        <f t="shared" si="594"/>
        <v>778</v>
      </c>
      <c r="CN374" s="95">
        <f t="shared" si="595"/>
        <v>795</v>
      </c>
      <c r="CO374" s="95">
        <f t="shared" si="596"/>
        <v>805</v>
      </c>
      <c r="CP374" s="95">
        <f t="shared" si="597"/>
        <v>822</v>
      </c>
      <c r="CQ374" s="95">
        <f t="shared" si="598"/>
        <v>1035</v>
      </c>
      <c r="CR374" s="95">
        <f t="shared" si="599"/>
        <v>1056</v>
      </c>
      <c r="CS374" s="95">
        <f t="shared" si="600"/>
        <v>1069</v>
      </c>
      <c r="CT374" s="95">
        <f t="shared" si="601"/>
        <v>1090</v>
      </c>
      <c r="CU374" s="95">
        <f t="shared" si="602"/>
        <v>1111</v>
      </c>
      <c r="CV374" s="95">
        <f t="shared" si="603"/>
        <v>1132</v>
      </c>
      <c r="CW374" s="95">
        <f t="shared" si="604"/>
        <v>1144</v>
      </c>
      <c r="CX374" s="95">
        <f t="shared" si="605"/>
        <v>1165</v>
      </c>
      <c r="CY374" s="95">
        <f t="shared" si="606"/>
        <v>1186</v>
      </c>
      <c r="CZ374" s="95">
        <f t="shared" si="607"/>
        <v>1206</v>
      </c>
      <c r="DA374" s="95">
        <f t="shared" si="608"/>
        <v>1227</v>
      </c>
      <c r="DB374" s="95">
        <f t="shared" si="609"/>
        <v>1229</v>
      </c>
    </row>
    <row r="375" spans="2:106" ht="15">
      <c r="B375" s="93">
        <v>1700</v>
      </c>
      <c r="C375" s="95">
        <f t="shared" si="508"/>
        <v>154</v>
      </c>
      <c r="D375" s="95">
        <f t="shared" si="509"/>
        <v>148</v>
      </c>
      <c r="E375" s="95">
        <f t="shared" si="510"/>
        <v>143</v>
      </c>
      <c r="F375" s="95">
        <f t="shared" si="511"/>
        <v>139</v>
      </c>
      <c r="G375" s="95">
        <f t="shared" si="512"/>
        <v>136</v>
      </c>
      <c r="H375" s="95">
        <f t="shared" si="513"/>
        <v>132</v>
      </c>
      <c r="I375" s="95">
        <f t="shared" si="514"/>
        <v>131</v>
      </c>
      <c r="J375" s="95">
        <f t="shared" si="515"/>
        <v>128</v>
      </c>
      <c r="K375" s="95">
        <f t="shared" si="516"/>
        <v>126</v>
      </c>
      <c r="L375" s="95">
        <f t="shared" si="517"/>
        <v>124</v>
      </c>
      <c r="M375" s="95">
        <f t="shared" si="518"/>
        <v>122</v>
      </c>
      <c r="N375" s="95">
        <f t="shared" si="519"/>
        <v>121</v>
      </c>
      <c r="O375" s="95">
        <f t="shared" si="520"/>
        <v>120</v>
      </c>
      <c r="P375" s="95">
        <f t="shared" si="521"/>
        <v>119</v>
      </c>
      <c r="Q375" s="95">
        <f t="shared" si="522"/>
        <v>118</v>
      </c>
      <c r="R375" s="95">
        <f t="shared" si="523"/>
        <v>116</v>
      </c>
      <c r="S375" s="95">
        <f t="shared" si="524"/>
        <v>115</v>
      </c>
      <c r="T375" s="95">
        <f t="shared" si="525"/>
        <v>114</v>
      </c>
      <c r="U375" s="95">
        <f t="shared" si="526"/>
        <v>114</v>
      </c>
      <c r="V375" s="95">
        <f t="shared" si="527"/>
        <v>113</v>
      </c>
      <c r="W375" s="95">
        <f t="shared" si="528"/>
        <v>113</v>
      </c>
      <c r="X375" s="95">
        <f t="shared" si="529"/>
        <v>112</v>
      </c>
      <c r="Y375" s="95">
        <f t="shared" si="530"/>
        <v>110</v>
      </c>
      <c r="Z375" s="95">
        <f t="shared" si="531"/>
        <v>110</v>
      </c>
      <c r="AA375" s="95">
        <f t="shared" si="532"/>
        <v>110</v>
      </c>
      <c r="AB375" s="95">
        <f t="shared" si="533"/>
        <v>109</v>
      </c>
      <c r="AC375" s="95">
        <f t="shared" si="534"/>
        <v>112</v>
      </c>
      <c r="AD375" s="95">
        <f t="shared" si="535"/>
        <v>112</v>
      </c>
      <c r="AE375" s="95">
        <f t="shared" si="536"/>
        <v>110</v>
      </c>
      <c r="AF375" s="95">
        <f t="shared" si="537"/>
        <v>110</v>
      </c>
      <c r="AG375" s="95">
        <f t="shared" si="538"/>
        <v>109</v>
      </c>
      <c r="AH375" s="95">
        <f t="shared" si="539"/>
        <v>109</v>
      </c>
      <c r="AI375" s="95">
        <f t="shared" si="540"/>
        <v>109</v>
      </c>
      <c r="AJ375" s="95">
        <f t="shared" si="541"/>
        <v>108</v>
      </c>
      <c r="AK375" s="95">
        <f t="shared" si="542"/>
        <v>108</v>
      </c>
      <c r="AL375" s="95">
        <f t="shared" si="543"/>
        <v>108</v>
      </c>
      <c r="AM375" s="95">
        <f t="shared" si="544"/>
        <v>107</v>
      </c>
      <c r="AN375" s="95">
        <f t="shared" si="545"/>
        <v>107</v>
      </c>
      <c r="AO375" s="95">
        <f t="shared" si="546"/>
        <v>131</v>
      </c>
      <c r="AP375" s="95">
        <f t="shared" si="547"/>
        <v>130</v>
      </c>
      <c r="AQ375" s="95">
        <f t="shared" si="548"/>
        <v>130</v>
      </c>
      <c r="AR375" s="95">
        <f t="shared" si="549"/>
        <v>130</v>
      </c>
      <c r="AS375" s="95">
        <f t="shared" si="550"/>
        <v>130</v>
      </c>
      <c r="AT375" s="95">
        <f t="shared" si="551"/>
        <v>128</v>
      </c>
      <c r="AU375" s="95">
        <f t="shared" si="552"/>
        <v>128</v>
      </c>
      <c r="AV375" s="95">
        <f t="shared" si="553"/>
        <v>128</v>
      </c>
      <c r="AW375" s="95">
        <f t="shared" si="554"/>
        <v>128</v>
      </c>
      <c r="AX375" s="95">
        <f t="shared" si="555"/>
        <v>128</v>
      </c>
      <c r="AY375" s="95">
        <f t="shared" si="556"/>
        <v>127</v>
      </c>
      <c r="AZ375" s="95">
        <f t="shared" si="557"/>
        <v>127</v>
      </c>
      <c r="BA375" s="95">
        <f t="shared" si="558"/>
        <v>127</v>
      </c>
      <c r="BC375" s="93">
        <v>1700</v>
      </c>
      <c r="BD375" s="95">
        <f t="shared" si="559"/>
        <v>262</v>
      </c>
      <c r="BE375" s="95">
        <f t="shared" si="560"/>
        <v>277</v>
      </c>
      <c r="BF375" s="95">
        <f t="shared" si="561"/>
        <v>292</v>
      </c>
      <c r="BG375" s="95">
        <f t="shared" si="562"/>
        <v>307</v>
      </c>
      <c r="BH375" s="95">
        <f t="shared" si="563"/>
        <v>324</v>
      </c>
      <c r="BI375" s="95">
        <f t="shared" si="564"/>
        <v>337</v>
      </c>
      <c r="BJ375" s="95">
        <f t="shared" si="565"/>
        <v>356</v>
      </c>
      <c r="BK375" s="95">
        <f t="shared" si="566"/>
        <v>370</v>
      </c>
      <c r="BL375" s="95">
        <f t="shared" si="567"/>
        <v>386</v>
      </c>
      <c r="BM375" s="95">
        <f t="shared" si="568"/>
        <v>401</v>
      </c>
      <c r="BN375" s="95">
        <f t="shared" si="569"/>
        <v>415</v>
      </c>
      <c r="BO375" s="95">
        <f t="shared" si="570"/>
        <v>432</v>
      </c>
      <c r="BP375" s="95">
        <f t="shared" si="571"/>
        <v>449</v>
      </c>
      <c r="BQ375" s="95">
        <f t="shared" si="572"/>
        <v>465</v>
      </c>
      <c r="BR375" s="95">
        <f t="shared" si="573"/>
        <v>481</v>
      </c>
      <c r="BS375" s="95">
        <f t="shared" si="574"/>
        <v>493</v>
      </c>
      <c r="BT375" s="95">
        <f t="shared" si="575"/>
        <v>508</v>
      </c>
      <c r="BU375" s="95">
        <f t="shared" si="576"/>
        <v>523</v>
      </c>
      <c r="BV375" s="95">
        <f t="shared" si="577"/>
        <v>543</v>
      </c>
      <c r="BW375" s="95">
        <f t="shared" si="578"/>
        <v>557</v>
      </c>
      <c r="BX375" s="95">
        <f t="shared" si="579"/>
        <v>576</v>
      </c>
      <c r="BY375" s="95">
        <f t="shared" si="580"/>
        <v>590</v>
      </c>
      <c r="BZ375" s="95">
        <f t="shared" si="581"/>
        <v>598</v>
      </c>
      <c r="CA375" s="95">
        <f t="shared" si="582"/>
        <v>617</v>
      </c>
      <c r="CB375" s="95">
        <f t="shared" si="583"/>
        <v>636</v>
      </c>
      <c r="CC375" s="95">
        <f t="shared" si="584"/>
        <v>649</v>
      </c>
      <c r="CD375" s="95">
        <f t="shared" si="585"/>
        <v>685</v>
      </c>
      <c r="CE375" s="95">
        <f t="shared" si="586"/>
        <v>704</v>
      </c>
      <c r="CF375" s="95">
        <f t="shared" si="587"/>
        <v>711</v>
      </c>
      <c r="CG375" s="95">
        <f t="shared" si="588"/>
        <v>729</v>
      </c>
      <c r="CH375" s="95">
        <f t="shared" si="589"/>
        <v>741</v>
      </c>
      <c r="CI375" s="95">
        <f t="shared" si="590"/>
        <v>760</v>
      </c>
      <c r="CJ375" s="95">
        <f t="shared" si="591"/>
        <v>778</v>
      </c>
      <c r="CK375" s="95">
        <f t="shared" si="592"/>
        <v>789</v>
      </c>
      <c r="CL375" s="95">
        <f t="shared" si="593"/>
        <v>808</v>
      </c>
      <c r="CM375" s="95">
        <f t="shared" si="594"/>
        <v>826</v>
      </c>
      <c r="CN375" s="95">
        <f t="shared" si="595"/>
        <v>837</v>
      </c>
      <c r="CO375" s="95">
        <f t="shared" si="596"/>
        <v>855</v>
      </c>
      <c r="CP375" s="95">
        <f t="shared" si="597"/>
        <v>1069</v>
      </c>
      <c r="CQ375" s="95">
        <f t="shared" si="598"/>
        <v>1083</v>
      </c>
      <c r="CR375" s="95">
        <f t="shared" si="599"/>
        <v>1105</v>
      </c>
      <c r="CS375" s="95">
        <f t="shared" si="600"/>
        <v>1127</v>
      </c>
      <c r="CT375" s="95">
        <f t="shared" si="601"/>
        <v>1149</v>
      </c>
      <c r="CU375" s="95">
        <f t="shared" si="602"/>
        <v>1153</v>
      </c>
      <c r="CV375" s="95">
        <f t="shared" si="603"/>
        <v>1175</v>
      </c>
      <c r="CW375" s="95">
        <f t="shared" si="604"/>
        <v>1197</v>
      </c>
      <c r="CX375" s="95">
        <f t="shared" si="605"/>
        <v>1219</v>
      </c>
      <c r="CY375" s="95">
        <f t="shared" si="606"/>
        <v>1240</v>
      </c>
      <c r="CZ375" s="95">
        <f t="shared" si="607"/>
        <v>1252</v>
      </c>
      <c r="DA375" s="95">
        <f t="shared" si="608"/>
        <v>1274</v>
      </c>
      <c r="DB375" s="95">
        <f t="shared" si="609"/>
        <v>1295</v>
      </c>
    </row>
    <row r="376" spans="2:106" ht="15">
      <c r="B376" s="93">
        <v>1800</v>
      </c>
      <c r="C376" s="95">
        <f t="shared" si="508"/>
        <v>149</v>
      </c>
      <c r="D376" s="95">
        <f t="shared" si="509"/>
        <v>143</v>
      </c>
      <c r="E376" s="95">
        <f t="shared" si="510"/>
        <v>139</v>
      </c>
      <c r="F376" s="95">
        <f t="shared" si="511"/>
        <v>136</v>
      </c>
      <c r="G376" s="95">
        <f t="shared" si="512"/>
        <v>132</v>
      </c>
      <c r="H376" s="95">
        <f t="shared" si="513"/>
        <v>128</v>
      </c>
      <c r="I376" s="95">
        <f t="shared" si="514"/>
        <v>127</v>
      </c>
      <c r="J376" s="95">
        <f t="shared" si="515"/>
        <v>125</v>
      </c>
      <c r="K376" s="95">
        <f t="shared" si="516"/>
        <v>122</v>
      </c>
      <c r="L376" s="95">
        <f t="shared" si="517"/>
        <v>120</v>
      </c>
      <c r="M376" s="95">
        <f t="shared" si="518"/>
        <v>119</v>
      </c>
      <c r="N376" s="95">
        <f t="shared" si="519"/>
        <v>118</v>
      </c>
      <c r="O376" s="95">
        <f t="shared" si="520"/>
        <v>116</v>
      </c>
      <c r="P376" s="95">
        <f t="shared" si="521"/>
        <v>115</v>
      </c>
      <c r="Q376" s="95">
        <f t="shared" si="522"/>
        <v>114</v>
      </c>
      <c r="R376" s="95">
        <f t="shared" si="523"/>
        <v>113</v>
      </c>
      <c r="S376" s="95">
        <f t="shared" si="524"/>
        <v>112</v>
      </c>
      <c r="T376" s="95">
        <f t="shared" si="525"/>
        <v>112</v>
      </c>
      <c r="U376" s="95">
        <f t="shared" si="526"/>
        <v>110</v>
      </c>
      <c r="V376" s="95">
        <f t="shared" si="527"/>
        <v>109</v>
      </c>
      <c r="W376" s="95">
        <f t="shared" si="528"/>
        <v>109</v>
      </c>
      <c r="X376" s="95">
        <f t="shared" si="529"/>
        <v>108</v>
      </c>
      <c r="Y376" s="95">
        <f t="shared" si="530"/>
        <v>108</v>
      </c>
      <c r="Z376" s="95">
        <f t="shared" si="531"/>
        <v>107</v>
      </c>
      <c r="AA376" s="95">
        <f t="shared" si="532"/>
        <v>107</v>
      </c>
      <c r="AB376" s="95">
        <f t="shared" si="533"/>
        <v>107</v>
      </c>
      <c r="AC376" s="95">
        <f t="shared" si="534"/>
        <v>109</v>
      </c>
      <c r="AD376" s="95">
        <f t="shared" si="535"/>
        <v>108</v>
      </c>
      <c r="AE376" s="95">
        <f t="shared" si="536"/>
        <v>108</v>
      </c>
      <c r="AF376" s="95">
        <f t="shared" si="537"/>
        <v>107</v>
      </c>
      <c r="AG376" s="95">
        <f t="shared" si="538"/>
        <v>107</v>
      </c>
      <c r="AH376" s="95">
        <f t="shared" si="539"/>
        <v>107</v>
      </c>
      <c r="AI376" s="95">
        <f t="shared" si="540"/>
        <v>106</v>
      </c>
      <c r="AJ376" s="95">
        <f t="shared" si="541"/>
        <v>106</v>
      </c>
      <c r="AK376" s="95">
        <f t="shared" si="542"/>
        <v>106</v>
      </c>
      <c r="AL376" s="95">
        <f t="shared" si="543"/>
        <v>104</v>
      </c>
      <c r="AM376" s="95">
        <f t="shared" si="544"/>
        <v>104</v>
      </c>
      <c r="AN376" s="95">
        <f t="shared" si="545"/>
        <v>126</v>
      </c>
      <c r="AO376" s="95">
        <f t="shared" si="546"/>
        <v>126</v>
      </c>
      <c r="AP376" s="95">
        <f t="shared" si="547"/>
        <v>126</v>
      </c>
      <c r="AQ376" s="95">
        <f t="shared" si="548"/>
        <v>126</v>
      </c>
      <c r="AR376" s="95">
        <f t="shared" si="549"/>
        <v>125</v>
      </c>
      <c r="AS376" s="95">
        <f t="shared" si="550"/>
        <v>125</v>
      </c>
      <c r="AT376" s="95">
        <f t="shared" si="551"/>
        <v>125</v>
      </c>
      <c r="AU376" s="95">
        <f t="shared" si="552"/>
        <v>125</v>
      </c>
      <c r="AV376" s="95">
        <f t="shared" si="553"/>
        <v>125</v>
      </c>
      <c r="AW376" s="95">
        <f t="shared" si="554"/>
        <v>124</v>
      </c>
      <c r="AX376" s="95">
        <f t="shared" si="555"/>
        <v>124</v>
      </c>
      <c r="AY376" s="95">
        <f t="shared" si="556"/>
        <v>124</v>
      </c>
      <c r="AZ376" s="95">
        <f t="shared" si="557"/>
        <v>124</v>
      </c>
      <c r="BA376" s="95">
        <f t="shared" si="558"/>
        <v>124</v>
      </c>
      <c r="BC376" s="93">
        <v>1800</v>
      </c>
      <c r="BD376" s="95">
        <f t="shared" si="559"/>
        <v>268</v>
      </c>
      <c r="BE376" s="95">
        <f t="shared" si="560"/>
        <v>283</v>
      </c>
      <c r="BF376" s="95">
        <f t="shared" si="561"/>
        <v>300</v>
      </c>
      <c r="BG376" s="95">
        <f t="shared" si="562"/>
        <v>318</v>
      </c>
      <c r="BH376" s="95">
        <f t="shared" si="563"/>
        <v>333</v>
      </c>
      <c r="BI376" s="95">
        <f t="shared" si="564"/>
        <v>346</v>
      </c>
      <c r="BJ376" s="95">
        <f t="shared" si="565"/>
        <v>366</v>
      </c>
      <c r="BK376" s="95">
        <f t="shared" si="566"/>
        <v>383</v>
      </c>
      <c r="BL376" s="95">
        <f t="shared" si="567"/>
        <v>395</v>
      </c>
      <c r="BM376" s="95">
        <f t="shared" si="568"/>
        <v>410</v>
      </c>
      <c r="BN376" s="95">
        <f t="shared" si="569"/>
        <v>428</v>
      </c>
      <c r="BO376" s="95">
        <f t="shared" si="570"/>
        <v>446</v>
      </c>
      <c r="BP376" s="95">
        <f t="shared" si="571"/>
        <v>459</v>
      </c>
      <c r="BQ376" s="95">
        <f t="shared" si="572"/>
        <v>476</v>
      </c>
      <c r="BR376" s="95">
        <f t="shared" si="573"/>
        <v>492</v>
      </c>
      <c r="BS376" s="95">
        <f t="shared" si="574"/>
        <v>509</v>
      </c>
      <c r="BT376" s="95">
        <f t="shared" si="575"/>
        <v>524</v>
      </c>
      <c r="BU376" s="95">
        <f t="shared" si="576"/>
        <v>544</v>
      </c>
      <c r="BV376" s="95">
        <f t="shared" si="577"/>
        <v>554</v>
      </c>
      <c r="BW376" s="95">
        <f t="shared" si="578"/>
        <v>569</v>
      </c>
      <c r="BX376" s="95">
        <f t="shared" si="579"/>
        <v>589</v>
      </c>
      <c r="BY376" s="95">
        <f t="shared" si="580"/>
        <v>603</v>
      </c>
      <c r="BZ376" s="95">
        <f t="shared" si="581"/>
        <v>622</v>
      </c>
      <c r="CA376" s="95">
        <f t="shared" si="582"/>
        <v>636</v>
      </c>
      <c r="CB376" s="95">
        <f t="shared" si="583"/>
        <v>655</v>
      </c>
      <c r="CC376" s="95">
        <f t="shared" si="584"/>
        <v>674</v>
      </c>
      <c r="CD376" s="95">
        <f t="shared" si="585"/>
        <v>706</v>
      </c>
      <c r="CE376" s="95">
        <f t="shared" si="586"/>
        <v>719</v>
      </c>
      <c r="CF376" s="95">
        <f t="shared" si="587"/>
        <v>739</v>
      </c>
      <c r="CG376" s="95">
        <f t="shared" si="588"/>
        <v>751</v>
      </c>
      <c r="CH376" s="95">
        <f t="shared" si="589"/>
        <v>770</v>
      </c>
      <c r="CI376" s="95">
        <f t="shared" si="590"/>
        <v>790</v>
      </c>
      <c r="CJ376" s="95">
        <f t="shared" si="591"/>
        <v>801</v>
      </c>
      <c r="CK376" s="95">
        <f t="shared" si="592"/>
        <v>820</v>
      </c>
      <c r="CL376" s="95">
        <f t="shared" si="593"/>
        <v>840</v>
      </c>
      <c r="CM376" s="95">
        <f t="shared" si="594"/>
        <v>842</v>
      </c>
      <c r="CN376" s="95">
        <f t="shared" si="595"/>
        <v>861</v>
      </c>
      <c r="CO376" s="95">
        <f t="shared" si="596"/>
        <v>1066</v>
      </c>
      <c r="CP376" s="95">
        <f t="shared" si="597"/>
        <v>1089</v>
      </c>
      <c r="CQ376" s="95">
        <f t="shared" si="598"/>
        <v>1111</v>
      </c>
      <c r="CR376" s="95">
        <f t="shared" si="599"/>
        <v>1134</v>
      </c>
      <c r="CS376" s="95">
        <f t="shared" si="600"/>
        <v>1148</v>
      </c>
      <c r="CT376" s="95">
        <f t="shared" si="601"/>
        <v>1170</v>
      </c>
      <c r="CU376" s="95">
        <f t="shared" si="602"/>
        <v>1193</v>
      </c>
      <c r="CV376" s="95">
        <f t="shared" si="603"/>
        <v>1215</v>
      </c>
      <c r="CW376" s="95">
        <f t="shared" si="604"/>
        <v>1238</v>
      </c>
      <c r="CX376" s="95">
        <f t="shared" si="605"/>
        <v>1250</v>
      </c>
      <c r="CY376" s="95">
        <f t="shared" si="606"/>
        <v>1272</v>
      </c>
      <c r="CZ376" s="95">
        <f t="shared" si="607"/>
        <v>1295</v>
      </c>
      <c r="DA376" s="95">
        <f t="shared" si="608"/>
        <v>1317</v>
      </c>
      <c r="DB376" s="95">
        <f t="shared" si="609"/>
        <v>1339</v>
      </c>
    </row>
    <row r="377" spans="2:106" ht="15">
      <c r="B377" s="93">
        <v>1900</v>
      </c>
      <c r="C377" s="95">
        <f t="shared" si="508"/>
        <v>145</v>
      </c>
      <c r="D377" s="95">
        <f t="shared" si="509"/>
        <v>139</v>
      </c>
      <c r="E377" s="95">
        <f t="shared" si="510"/>
        <v>136</v>
      </c>
      <c r="F377" s="95">
        <f t="shared" si="511"/>
        <v>132</v>
      </c>
      <c r="G377" s="95">
        <f t="shared" si="512"/>
        <v>128</v>
      </c>
      <c r="H377" s="95">
        <f t="shared" si="513"/>
        <v>126</v>
      </c>
      <c r="I377" s="95">
        <f t="shared" si="514"/>
        <v>124</v>
      </c>
      <c r="J377" s="95">
        <f t="shared" si="515"/>
        <v>121</v>
      </c>
      <c r="K377" s="95">
        <f t="shared" si="516"/>
        <v>119</v>
      </c>
      <c r="L377" s="95">
        <f t="shared" si="517"/>
        <v>118</v>
      </c>
      <c r="M377" s="95">
        <f t="shared" si="518"/>
        <v>115</v>
      </c>
      <c r="N377" s="95">
        <f t="shared" si="519"/>
        <v>115</v>
      </c>
      <c r="O377" s="95">
        <f t="shared" si="520"/>
        <v>113</v>
      </c>
      <c r="P377" s="95">
        <f t="shared" si="521"/>
        <v>112</v>
      </c>
      <c r="Q377" s="95">
        <f t="shared" si="522"/>
        <v>110</v>
      </c>
      <c r="R377" s="95">
        <f t="shared" si="523"/>
        <v>110</v>
      </c>
      <c r="S377" s="95">
        <f t="shared" si="524"/>
        <v>109</v>
      </c>
      <c r="T377" s="95">
        <f t="shared" si="525"/>
        <v>108</v>
      </c>
      <c r="U377" s="95">
        <f t="shared" si="526"/>
        <v>108</v>
      </c>
      <c r="V377" s="95">
        <f t="shared" si="527"/>
        <v>107</v>
      </c>
      <c r="W377" s="95">
        <f t="shared" si="528"/>
        <v>107</v>
      </c>
      <c r="X377" s="95">
        <f t="shared" si="529"/>
        <v>106</v>
      </c>
      <c r="Y377" s="95">
        <f t="shared" si="530"/>
        <v>104</v>
      </c>
      <c r="Z377" s="95">
        <f t="shared" si="531"/>
        <v>104</v>
      </c>
      <c r="AA377" s="95">
        <f t="shared" si="532"/>
        <v>104</v>
      </c>
      <c r="AB377" s="95">
        <f t="shared" si="533"/>
        <v>103</v>
      </c>
      <c r="AC377" s="95">
        <f t="shared" si="534"/>
        <v>106</v>
      </c>
      <c r="AD377" s="95">
        <f t="shared" si="535"/>
        <v>106</v>
      </c>
      <c r="AE377" s="95">
        <f t="shared" si="536"/>
        <v>104</v>
      </c>
      <c r="AF377" s="95">
        <f t="shared" si="537"/>
        <v>104</v>
      </c>
      <c r="AG377" s="95">
        <f t="shared" si="538"/>
        <v>104</v>
      </c>
      <c r="AH377" s="95">
        <f t="shared" si="539"/>
        <v>103</v>
      </c>
      <c r="AI377" s="95">
        <f t="shared" si="540"/>
        <v>103</v>
      </c>
      <c r="AJ377" s="95">
        <f t="shared" si="541"/>
        <v>103</v>
      </c>
      <c r="AK377" s="95">
        <f t="shared" si="542"/>
        <v>102</v>
      </c>
      <c r="AL377" s="95">
        <f t="shared" si="543"/>
        <v>102</v>
      </c>
      <c r="AM377" s="95">
        <f t="shared" si="544"/>
        <v>122</v>
      </c>
      <c r="AN377" s="95">
        <f t="shared" si="545"/>
        <v>122</v>
      </c>
      <c r="AO377" s="95">
        <f t="shared" si="546"/>
        <v>122</v>
      </c>
      <c r="AP377" s="95">
        <f t="shared" si="547"/>
        <v>122</v>
      </c>
      <c r="AQ377" s="95">
        <f t="shared" si="548"/>
        <v>121</v>
      </c>
      <c r="AR377" s="95">
        <f t="shared" si="549"/>
        <v>121</v>
      </c>
      <c r="AS377" s="95">
        <f t="shared" si="550"/>
        <v>121</v>
      </c>
      <c r="AT377" s="95">
        <f t="shared" si="551"/>
        <v>121</v>
      </c>
      <c r="AU377" s="95">
        <f t="shared" si="552"/>
        <v>121</v>
      </c>
      <c r="AV377" s="95">
        <f t="shared" si="553"/>
        <v>120</v>
      </c>
      <c r="AW377" s="95">
        <f t="shared" si="554"/>
        <v>120</v>
      </c>
      <c r="AX377" s="95">
        <f t="shared" si="555"/>
        <v>120</v>
      </c>
      <c r="AY377" s="95">
        <f t="shared" si="556"/>
        <v>120</v>
      </c>
      <c r="AZ377" s="95">
        <f t="shared" si="557"/>
        <v>120</v>
      </c>
      <c r="BA377" s="95">
        <f t="shared" si="558"/>
        <v>120</v>
      </c>
      <c r="BC377" s="93">
        <v>1900</v>
      </c>
      <c r="BD377" s="95">
        <f t="shared" si="559"/>
        <v>276</v>
      </c>
      <c r="BE377" s="95">
        <f t="shared" si="560"/>
        <v>291</v>
      </c>
      <c r="BF377" s="95">
        <f t="shared" si="561"/>
        <v>310</v>
      </c>
      <c r="BG377" s="95">
        <f t="shared" si="562"/>
        <v>326</v>
      </c>
      <c r="BH377" s="95">
        <f t="shared" si="563"/>
        <v>340</v>
      </c>
      <c r="BI377" s="95">
        <f t="shared" si="564"/>
        <v>359</v>
      </c>
      <c r="BJ377" s="95">
        <f t="shared" si="565"/>
        <v>377</v>
      </c>
      <c r="BK377" s="95">
        <f t="shared" si="566"/>
        <v>391</v>
      </c>
      <c r="BL377" s="95">
        <f t="shared" si="567"/>
        <v>407</v>
      </c>
      <c r="BM377" s="95">
        <f t="shared" si="568"/>
        <v>426</v>
      </c>
      <c r="BN377" s="95">
        <f t="shared" si="569"/>
        <v>437</v>
      </c>
      <c r="BO377" s="95">
        <f t="shared" si="570"/>
        <v>459</v>
      </c>
      <c r="BP377" s="95">
        <f t="shared" si="571"/>
        <v>472</v>
      </c>
      <c r="BQ377" s="95">
        <f t="shared" si="572"/>
        <v>489</v>
      </c>
      <c r="BR377" s="95">
        <f t="shared" si="573"/>
        <v>502</v>
      </c>
      <c r="BS377" s="95">
        <f t="shared" si="574"/>
        <v>523</v>
      </c>
      <c r="BT377" s="95">
        <f t="shared" si="575"/>
        <v>538</v>
      </c>
      <c r="BU377" s="95">
        <f t="shared" si="576"/>
        <v>554</v>
      </c>
      <c r="BV377" s="95">
        <f t="shared" si="577"/>
        <v>575</v>
      </c>
      <c r="BW377" s="95">
        <f t="shared" si="578"/>
        <v>590</v>
      </c>
      <c r="BX377" s="95">
        <f t="shared" si="579"/>
        <v>610</v>
      </c>
      <c r="BY377" s="95">
        <f t="shared" si="580"/>
        <v>624</v>
      </c>
      <c r="BZ377" s="95">
        <f t="shared" si="581"/>
        <v>632</v>
      </c>
      <c r="CA377" s="95">
        <f t="shared" si="582"/>
        <v>652</v>
      </c>
      <c r="CB377" s="95">
        <f t="shared" si="583"/>
        <v>672</v>
      </c>
      <c r="CC377" s="95">
        <f t="shared" si="584"/>
        <v>685</v>
      </c>
      <c r="CD377" s="95">
        <f t="shared" si="585"/>
        <v>725</v>
      </c>
      <c r="CE377" s="95">
        <f t="shared" si="586"/>
        <v>745</v>
      </c>
      <c r="CF377" s="95">
        <f t="shared" si="587"/>
        <v>751</v>
      </c>
      <c r="CG377" s="95">
        <f t="shared" si="588"/>
        <v>771</v>
      </c>
      <c r="CH377" s="95">
        <f t="shared" si="589"/>
        <v>790</v>
      </c>
      <c r="CI377" s="95">
        <f t="shared" si="590"/>
        <v>802</v>
      </c>
      <c r="CJ377" s="95">
        <f t="shared" si="591"/>
        <v>822</v>
      </c>
      <c r="CK377" s="95">
        <f t="shared" si="592"/>
        <v>842</v>
      </c>
      <c r="CL377" s="95">
        <f t="shared" si="593"/>
        <v>853</v>
      </c>
      <c r="CM377" s="95">
        <f t="shared" si="594"/>
        <v>872</v>
      </c>
      <c r="CN377" s="95">
        <f t="shared" si="595"/>
        <v>1066</v>
      </c>
      <c r="CO377" s="95">
        <f t="shared" si="596"/>
        <v>1089</v>
      </c>
      <c r="CP377" s="95">
        <f t="shared" si="597"/>
        <v>1113</v>
      </c>
      <c r="CQ377" s="95">
        <f t="shared" si="598"/>
        <v>1136</v>
      </c>
      <c r="CR377" s="95">
        <f t="shared" si="599"/>
        <v>1150</v>
      </c>
      <c r="CS377" s="95">
        <f t="shared" si="600"/>
        <v>1172</v>
      </c>
      <c r="CT377" s="95">
        <f t="shared" si="601"/>
        <v>1195</v>
      </c>
      <c r="CU377" s="95">
        <f t="shared" si="602"/>
        <v>1218</v>
      </c>
      <c r="CV377" s="95">
        <f t="shared" si="603"/>
        <v>1241</v>
      </c>
      <c r="CW377" s="95">
        <f t="shared" si="604"/>
        <v>1254</v>
      </c>
      <c r="CX377" s="95">
        <f t="shared" si="605"/>
        <v>1277</v>
      </c>
      <c r="CY377" s="95">
        <f t="shared" si="606"/>
        <v>1300</v>
      </c>
      <c r="CZ377" s="95">
        <f t="shared" si="607"/>
        <v>1322</v>
      </c>
      <c r="DA377" s="95">
        <f t="shared" si="608"/>
        <v>1345</v>
      </c>
      <c r="DB377" s="95">
        <f t="shared" si="609"/>
        <v>1368</v>
      </c>
    </row>
    <row r="378" spans="2:106" ht="15">
      <c r="B378" s="93">
        <v>2000</v>
      </c>
      <c r="C378" s="95">
        <f t="shared" si="508"/>
        <v>142</v>
      </c>
      <c r="D378" s="95">
        <f t="shared" si="509"/>
        <v>136</v>
      </c>
      <c r="E378" s="95">
        <f t="shared" si="510"/>
        <v>132</v>
      </c>
      <c r="F378" s="95">
        <f t="shared" si="511"/>
        <v>128</v>
      </c>
      <c r="G378" s="95">
        <f t="shared" si="512"/>
        <v>125</v>
      </c>
      <c r="H378" s="95">
        <f t="shared" si="513"/>
        <v>122</v>
      </c>
      <c r="I378" s="95">
        <f t="shared" si="514"/>
        <v>120</v>
      </c>
      <c r="J378" s="95">
        <f t="shared" si="515"/>
        <v>119</v>
      </c>
      <c r="K378" s="95">
        <f t="shared" si="516"/>
        <v>116</v>
      </c>
      <c r="L378" s="95">
        <f t="shared" si="517"/>
        <v>114</v>
      </c>
      <c r="M378" s="95">
        <f t="shared" si="518"/>
        <v>113</v>
      </c>
      <c r="N378" s="95">
        <f t="shared" si="519"/>
        <v>112</v>
      </c>
      <c r="O378" s="95">
        <f t="shared" si="520"/>
        <v>110</v>
      </c>
      <c r="P378" s="95">
        <f t="shared" si="521"/>
        <v>109</v>
      </c>
      <c r="Q378" s="95">
        <f t="shared" si="522"/>
        <v>108</v>
      </c>
      <c r="R378" s="95">
        <f t="shared" si="523"/>
        <v>108</v>
      </c>
      <c r="S378" s="95">
        <f t="shared" si="524"/>
        <v>107</v>
      </c>
      <c r="T378" s="95">
        <f t="shared" si="525"/>
        <v>106</v>
      </c>
      <c r="U378" s="95">
        <f t="shared" si="526"/>
        <v>104</v>
      </c>
      <c r="V378" s="95">
        <f t="shared" si="527"/>
        <v>104</v>
      </c>
      <c r="W378" s="95">
        <f t="shared" si="528"/>
        <v>103</v>
      </c>
      <c r="X378" s="95">
        <f t="shared" si="529"/>
        <v>103</v>
      </c>
      <c r="Y378" s="95">
        <f t="shared" si="530"/>
        <v>102</v>
      </c>
      <c r="Z378" s="95">
        <f t="shared" si="531"/>
        <v>102</v>
      </c>
      <c r="AA378" s="95">
        <f t="shared" si="532"/>
        <v>102</v>
      </c>
      <c r="AB378" s="95">
        <f t="shared" si="533"/>
        <v>101</v>
      </c>
      <c r="AC378" s="95">
        <f t="shared" si="534"/>
        <v>103</v>
      </c>
      <c r="AD378" s="95">
        <f t="shared" si="535"/>
        <v>103</v>
      </c>
      <c r="AE378" s="95">
        <f t="shared" si="536"/>
        <v>102</v>
      </c>
      <c r="AF378" s="95">
        <f t="shared" si="537"/>
        <v>102</v>
      </c>
      <c r="AG378" s="95">
        <f t="shared" si="538"/>
        <v>102</v>
      </c>
      <c r="AH378" s="95">
        <f t="shared" si="539"/>
        <v>101</v>
      </c>
      <c r="AI378" s="95">
        <f t="shared" si="540"/>
        <v>101</v>
      </c>
      <c r="AJ378" s="95">
        <f t="shared" si="541"/>
        <v>101</v>
      </c>
      <c r="AK378" s="95">
        <f t="shared" si="542"/>
        <v>100</v>
      </c>
      <c r="AL378" s="95">
        <f t="shared" si="543"/>
        <v>100</v>
      </c>
      <c r="AM378" s="95">
        <f t="shared" si="544"/>
        <v>122</v>
      </c>
      <c r="AN378" s="95">
        <f t="shared" si="545"/>
        <v>121</v>
      </c>
      <c r="AO378" s="95">
        <f t="shared" si="546"/>
        <v>121</v>
      </c>
      <c r="AP378" s="95">
        <f t="shared" si="547"/>
        <v>121</v>
      </c>
      <c r="AQ378" s="95">
        <f t="shared" si="548"/>
        <v>121</v>
      </c>
      <c r="AR378" s="95">
        <f t="shared" si="549"/>
        <v>120</v>
      </c>
      <c r="AS378" s="95">
        <f t="shared" si="550"/>
        <v>120</v>
      </c>
      <c r="AT378" s="95">
        <f t="shared" si="551"/>
        <v>120</v>
      </c>
      <c r="AU378" s="95">
        <f t="shared" si="552"/>
        <v>120</v>
      </c>
      <c r="AV378" s="95">
        <f t="shared" si="553"/>
        <v>120</v>
      </c>
      <c r="AW378" s="95">
        <f t="shared" si="554"/>
        <v>119</v>
      </c>
      <c r="AX378" s="95">
        <f t="shared" si="555"/>
        <v>119</v>
      </c>
      <c r="AY378" s="95">
        <f t="shared" si="556"/>
        <v>119</v>
      </c>
      <c r="AZ378" s="95">
        <f t="shared" si="557"/>
        <v>119</v>
      </c>
      <c r="BA378" s="95">
        <f t="shared" si="558"/>
        <v>119</v>
      </c>
      <c r="BC378" s="93">
        <v>2000</v>
      </c>
      <c r="BD378" s="95">
        <f t="shared" si="559"/>
        <v>284</v>
      </c>
      <c r="BE378" s="95">
        <f t="shared" si="560"/>
        <v>299</v>
      </c>
      <c r="BF378" s="95">
        <f t="shared" si="561"/>
        <v>317</v>
      </c>
      <c r="BG378" s="95">
        <f t="shared" si="562"/>
        <v>333</v>
      </c>
      <c r="BH378" s="95">
        <f t="shared" si="563"/>
        <v>350</v>
      </c>
      <c r="BI378" s="95">
        <f t="shared" si="564"/>
        <v>366</v>
      </c>
      <c r="BJ378" s="95">
        <f t="shared" si="565"/>
        <v>384</v>
      </c>
      <c r="BK378" s="95">
        <f t="shared" si="566"/>
        <v>405</v>
      </c>
      <c r="BL378" s="95">
        <f t="shared" si="567"/>
        <v>418</v>
      </c>
      <c r="BM378" s="95">
        <f t="shared" si="568"/>
        <v>433</v>
      </c>
      <c r="BN378" s="95">
        <f t="shared" si="569"/>
        <v>452</v>
      </c>
      <c r="BO378" s="95">
        <f t="shared" si="570"/>
        <v>470</v>
      </c>
      <c r="BP378" s="95">
        <f t="shared" si="571"/>
        <v>484</v>
      </c>
      <c r="BQ378" s="95">
        <f t="shared" si="572"/>
        <v>501</v>
      </c>
      <c r="BR378" s="95">
        <f t="shared" si="573"/>
        <v>518</v>
      </c>
      <c r="BS378" s="95">
        <f t="shared" si="574"/>
        <v>540</v>
      </c>
      <c r="BT378" s="95">
        <f t="shared" si="575"/>
        <v>556</v>
      </c>
      <c r="BU378" s="95">
        <f t="shared" si="576"/>
        <v>572</v>
      </c>
      <c r="BV378" s="95">
        <f t="shared" si="577"/>
        <v>582</v>
      </c>
      <c r="BW378" s="95">
        <f t="shared" si="578"/>
        <v>603</v>
      </c>
      <c r="BX378" s="95">
        <f t="shared" si="579"/>
        <v>618</v>
      </c>
      <c r="BY378" s="95">
        <f t="shared" si="580"/>
        <v>639</v>
      </c>
      <c r="BZ378" s="95">
        <f t="shared" si="581"/>
        <v>653</v>
      </c>
      <c r="CA378" s="95">
        <f t="shared" si="582"/>
        <v>673</v>
      </c>
      <c r="CB378" s="95">
        <f t="shared" si="583"/>
        <v>694</v>
      </c>
      <c r="CC378" s="95">
        <f t="shared" si="584"/>
        <v>707</v>
      </c>
      <c r="CD378" s="95">
        <f t="shared" si="585"/>
        <v>742</v>
      </c>
      <c r="CE378" s="95">
        <f t="shared" si="586"/>
        <v>762</v>
      </c>
      <c r="CF378" s="95">
        <f t="shared" si="587"/>
        <v>775</v>
      </c>
      <c r="CG378" s="95">
        <f t="shared" si="588"/>
        <v>796</v>
      </c>
      <c r="CH378" s="95">
        <f t="shared" si="589"/>
        <v>816</v>
      </c>
      <c r="CI378" s="95">
        <f t="shared" si="590"/>
        <v>828</v>
      </c>
      <c r="CJ378" s="95">
        <f t="shared" si="591"/>
        <v>848</v>
      </c>
      <c r="CK378" s="95">
        <f t="shared" si="592"/>
        <v>869</v>
      </c>
      <c r="CL378" s="95">
        <f t="shared" si="593"/>
        <v>880</v>
      </c>
      <c r="CM378" s="95">
        <f t="shared" si="594"/>
        <v>900</v>
      </c>
      <c r="CN378" s="95">
        <f t="shared" si="595"/>
        <v>1122</v>
      </c>
      <c r="CO378" s="95">
        <f t="shared" si="596"/>
        <v>1137</v>
      </c>
      <c r="CP378" s="95">
        <f t="shared" si="597"/>
        <v>1162</v>
      </c>
      <c r="CQ378" s="95">
        <f t="shared" si="598"/>
        <v>1186</v>
      </c>
      <c r="CR378" s="95">
        <f t="shared" si="599"/>
        <v>1210</v>
      </c>
      <c r="CS378" s="95">
        <f t="shared" si="600"/>
        <v>1224</v>
      </c>
      <c r="CT378" s="95">
        <f t="shared" si="601"/>
        <v>1248</v>
      </c>
      <c r="CU378" s="95">
        <f t="shared" si="602"/>
        <v>1272</v>
      </c>
      <c r="CV378" s="95">
        <f t="shared" si="603"/>
        <v>1296</v>
      </c>
      <c r="CW378" s="95">
        <f t="shared" si="604"/>
        <v>1320</v>
      </c>
      <c r="CX378" s="95">
        <f t="shared" si="605"/>
        <v>1333</v>
      </c>
      <c r="CY378" s="95">
        <f t="shared" si="606"/>
        <v>1357</v>
      </c>
      <c r="CZ378" s="95">
        <f t="shared" si="607"/>
        <v>1380</v>
      </c>
      <c r="DA378" s="95">
        <f t="shared" si="608"/>
        <v>1404</v>
      </c>
      <c r="DB378" s="95">
        <f t="shared" si="609"/>
        <v>1428</v>
      </c>
    </row>
    <row r="379" spans="2:106" ht="15">
      <c r="B379" s="93">
        <v>2100</v>
      </c>
      <c r="C379" s="95">
        <f t="shared" si="508"/>
        <v>140</v>
      </c>
      <c r="D379" s="95">
        <f t="shared" si="509"/>
        <v>136</v>
      </c>
      <c r="E379" s="95">
        <f t="shared" si="510"/>
        <v>131</v>
      </c>
      <c r="F379" s="95">
        <f t="shared" si="511"/>
        <v>127</v>
      </c>
      <c r="G379" s="95">
        <f t="shared" si="512"/>
        <v>125</v>
      </c>
      <c r="H379" s="95">
        <f t="shared" si="513"/>
        <v>121</v>
      </c>
      <c r="I379" s="95">
        <f t="shared" si="514"/>
        <v>120</v>
      </c>
      <c r="J379" s="95">
        <f t="shared" si="515"/>
        <v>118</v>
      </c>
      <c r="K379" s="95">
        <f t="shared" si="516"/>
        <v>116</v>
      </c>
      <c r="L379" s="95">
        <f t="shared" si="517"/>
        <v>114</v>
      </c>
      <c r="M379" s="95">
        <f t="shared" si="518"/>
        <v>113</v>
      </c>
      <c r="N379" s="95">
        <f t="shared" si="519"/>
        <v>112</v>
      </c>
      <c r="O379" s="95">
        <f t="shared" si="520"/>
        <v>110</v>
      </c>
      <c r="P379" s="95">
        <f t="shared" si="521"/>
        <v>109</v>
      </c>
      <c r="Q379" s="95">
        <f t="shared" si="522"/>
        <v>108</v>
      </c>
      <c r="R379" s="95">
        <f t="shared" si="523"/>
        <v>107</v>
      </c>
      <c r="S379" s="95">
        <f t="shared" si="524"/>
        <v>107</v>
      </c>
      <c r="T379" s="95">
        <f t="shared" si="525"/>
        <v>106</v>
      </c>
      <c r="U379" s="95">
        <f t="shared" si="526"/>
        <v>104</v>
      </c>
      <c r="V379" s="95">
        <f t="shared" si="527"/>
        <v>104</v>
      </c>
      <c r="W379" s="95">
        <f t="shared" si="528"/>
        <v>103</v>
      </c>
      <c r="X379" s="95">
        <f t="shared" si="529"/>
        <v>103</v>
      </c>
      <c r="Y379" s="95">
        <f t="shared" si="530"/>
        <v>102</v>
      </c>
      <c r="Z379" s="95">
        <f t="shared" si="531"/>
        <v>102</v>
      </c>
      <c r="AA379" s="95">
        <f t="shared" si="532"/>
        <v>102</v>
      </c>
      <c r="AB379" s="95">
        <f t="shared" si="533"/>
        <v>101</v>
      </c>
      <c r="AC379" s="95">
        <f t="shared" si="534"/>
        <v>103</v>
      </c>
      <c r="AD379" s="95">
        <f t="shared" si="535"/>
        <v>103</v>
      </c>
      <c r="AE379" s="95">
        <f t="shared" si="536"/>
        <v>102</v>
      </c>
      <c r="AF379" s="95">
        <f t="shared" si="537"/>
        <v>102</v>
      </c>
      <c r="AG379" s="95">
        <f t="shared" si="538"/>
        <v>102</v>
      </c>
      <c r="AH379" s="95">
        <f t="shared" si="539"/>
        <v>101</v>
      </c>
      <c r="AI379" s="95">
        <f t="shared" si="540"/>
        <v>101</v>
      </c>
      <c r="AJ379" s="95">
        <f t="shared" si="541"/>
        <v>101</v>
      </c>
      <c r="AK379" s="95">
        <f t="shared" si="542"/>
        <v>101</v>
      </c>
      <c r="AL379" s="95">
        <f t="shared" si="543"/>
        <v>119</v>
      </c>
      <c r="AM379" s="95">
        <f t="shared" si="544"/>
        <v>119</v>
      </c>
      <c r="AN379" s="95">
        <f t="shared" si="545"/>
        <v>119</v>
      </c>
      <c r="AO379" s="95">
        <f t="shared" si="546"/>
        <v>118</v>
      </c>
      <c r="AP379" s="95">
        <f t="shared" si="547"/>
        <v>118</v>
      </c>
      <c r="AQ379" s="95">
        <f t="shared" si="548"/>
        <v>118</v>
      </c>
      <c r="AR379" s="95">
        <f t="shared" si="549"/>
        <v>118</v>
      </c>
      <c r="AS379" s="95">
        <f t="shared" si="550"/>
        <v>118</v>
      </c>
      <c r="AT379" s="95">
        <f t="shared" si="551"/>
        <v>116</v>
      </c>
      <c r="AU379" s="95">
        <f t="shared" si="552"/>
        <v>116</v>
      </c>
      <c r="AV379" s="95">
        <f t="shared" si="553"/>
        <v>116</v>
      </c>
      <c r="AW379" s="95">
        <f t="shared" si="554"/>
        <v>116</v>
      </c>
      <c r="AX379" s="95">
        <f t="shared" si="555"/>
        <v>116</v>
      </c>
      <c r="AY379" s="95">
        <f t="shared" si="556"/>
        <v>115</v>
      </c>
      <c r="AZ379" s="95">
        <f t="shared" si="557"/>
        <v>115</v>
      </c>
      <c r="BA379" s="95">
        <f t="shared" si="558"/>
        <v>115</v>
      </c>
      <c r="BC379" s="93">
        <v>2100</v>
      </c>
      <c r="BD379" s="95">
        <f t="shared" si="559"/>
        <v>294</v>
      </c>
      <c r="BE379" s="95">
        <f t="shared" si="560"/>
        <v>314</v>
      </c>
      <c r="BF379" s="95">
        <f t="shared" si="561"/>
        <v>330</v>
      </c>
      <c r="BG379" s="95">
        <f t="shared" si="562"/>
        <v>347</v>
      </c>
      <c r="BH379" s="95">
        <f t="shared" si="563"/>
        <v>368</v>
      </c>
      <c r="BI379" s="95">
        <f t="shared" si="564"/>
        <v>381</v>
      </c>
      <c r="BJ379" s="95">
        <f t="shared" si="565"/>
        <v>403</v>
      </c>
      <c r="BK379" s="95">
        <f t="shared" si="566"/>
        <v>421</v>
      </c>
      <c r="BL379" s="95">
        <f t="shared" si="567"/>
        <v>438</v>
      </c>
      <c r="BM379" s="95">
        <f t="shared" si="568"/>
        <v>455</v>
      </c>
      <c r="BN379" s="95">
        <f t="shared" si="569"/>
        <v>475</v>
      </c>
      <c r="BO379" s="95">
        <f t="shared" si="570"/>
        <v>494</v>
      </c>
      <c r="BP379" s="95">
        <f t="shared" si="571"/>
        <v>508</v>
      </c>
      <c r="BQ379" s="95">
        <f t="shared" si="572"/>
        <v>526</v>
      </c>
      <c r="BR379" s="95">
        <f t="shared" si="573"/>
        <v>544</v>
      </c>
      <c r="BS379" s="95">
        <f t="shared" si="574"/>
        <v>562</v>
      </c>
      <c r="BT379" s="95">
        <f t="shared" si="575"/>
        <v>584</v>
      </c>
      <c r="BU379" s="95">
        <f t="shared" si="576"/>
        <v>601</v>
      </c>
      <c r="BV379" s="95">
        <f t="shared" si="577"/>
        <v>612</v>
      </c>
      <c r="BW379" s="95">
        <f t="shared" si="578"/>
        <v>633</v>
      </c>
      <c r="BX379" s="95">
        <f t="shared" si="579"/>
        <v>649</v>
      </c>
      <c r="BY379" s="95">
        <f t="shared" si="580"/>
        <v>671</v>
      </c>
      <c r="BZ379" s="95">
        <f t="shared" si="581"/>
        <v>685</v>
      </c>
      <c r="CA379" s="95">
        <f t="shared" si="582"/>
        <v>707</v>
      </c>
      <c r="CB379" s="95">
        <f t="shared" si="583"/>
        <v>728</v>
      </c>
      <c r="CC379" s="95">
        <f t="shared" si="584"/>
        <v>742</v>
      </c>
      <c r="CD379" s="95">
        <f t="shared" si="585"/>
        <v>779</v>
      </c>
      <c r="CE379" s="95">
        <f t="shared" si="586"/>
        <v>800</v>
      </c>
      <c r="CF379" s="95">
        <f t="shared" si="587"/>
        <v>814</v>
      </c>
      <c r="CG379" s="95">
        <f t="shared" si="588"/>
        <v>835</v>
      </c>
      <c r="CH379" s="95">
        <f t="shared" si="589"/>
        <v>857</v>
      </c>
      <c r="CI379" s="95">
        <f t="shared" si="590"/>
        <v>870</v>
      </c>
      <c r="CJ379" s="95">
        <f t="shared" si="591"/>
        <v>891</v>
      </c>
      <c r="CK379" s="95">
        <f t="shared" si="592"/>
        <v>912</v>
      </c>
      <c r="CL379" s="95">
        <f t="shared" si="593"/>
        <v>933</v>
      </c>
      <c r="CM379" s="95">
        <f t="shared" si="594"/>
        <v>1125</v>
      </c>
      <c r="CN379" s="95">
        <f t="shared" si="595"/>
        <v>1150</v>
      </c>
      <c r="CO379" s="95">
        <f t="shared" si="596"/>
        <v>1175</v>
      </c>
      <c r="CP379" s="95">
        <f t="shared" si="597"/>
        <v>1189</v>
      </c>
      <c r="CQ379" s="95">
        <f t="shared" si="598"/>
        <v>1214</v>
      </c>
      <c r="CR379" s="95">
        <f t="shared" si="599"/>
        <v>1239</v>
      </c>
      <c r="CS379" s="95">
        <f t="shared" si="600"/>
        <v>1264</v>
      </c>
      <c r="CT379" s="95">
        <f t="shared" si="601"/>
        <v>1289</v>
      </c>
      <c r="CU379" s="95">
        <f t="shared" si="602"/>
        <v>1291</v>
      </c>
      <c r="CV379" s="95">
        <f t="shared" si="603"/>
        <v>1315</v>
      </c>
      <c r="CW379" s="95">
        <f t="shared" si="604"/>
        <v>1340</v>
      </c>
      <c r="CX379" s="95">
        <f t="shared" si="605"/>
        <v>1364</v>
      </c>
      <c r="CY379" s="95">
        <f t="shared" si="606"/>
        <v>1389</v>
      </c>
      <c r="CZ379" s="95">
        <f t="shared" si="607"/>
        <v>1401</v>
      </c>
      <c r="DA379" s="95">
        <f t="shared" si="608"/>
        <v>1425</v>
      </c>
      <c r="DB379" s="95">
        <f t="shared" si="609"/>
        <v>1449</v>
      </c>
    </row>
    <row r="380" spans="2:106" ht="15">
      <c r="B380" s="93">
        <v>2200</v>
      </c>
      <c r="C380" s="95">
        <f t="shared" si="508"/>
        <v>137</v>
      </c>
      <c r="D380" s="95">
        <f t="shared" si="509"/>
        <v>132</v>
      </c>
      <c r="E380" s="95">
        <f t="shared" si="510"/>
        <v>128</v>
      </c>
      <c r="F380" s="95">
        <f t="shared" si="511"/>
        <v>125</v>
      </c>
      <c r="G380" s="95">
        <f t="shared" si="512"/>
        <v>122</v>
      </c>
      <c r="H380" s="95">
        <f t="shared" si="513"/>
        <v>119</v>
      </c>
      <c r="I380" s="95">
        <f t="shared" si="514"/>
        <v>118</v>
      </c>
      <c r="J380" s="95">
        <f t="shared" si="515"/>
        <v>115</v>
      </c>
      <c r="K380" s="95">
        <f t="shared" si="516"/>
        <v>113</v>
      </c>
      <c r="L380" s="95">
        <f t="shared" si="517"/>
        <v>112</v>
      </c>
      <c r="M380" s="95">
        <f t="shared" si="518"/>
        <v>110</v>
      </c>
      <c r="N380" s="95">
        <f t="shared" si="519"/>
        <v>109</v>
      </c>
      <c r="O380" s="95">
        <f t="shared" si="520"/>
        <v>108</v>
      </c>
      <c r="P380" s="95">
        <f t="shared" si="521"/>
        <v>107</v>
      </c>
      <c r="Q380" s="95">
        <f t="shared" si="522"/>
        <v>106</v>
      </c>
      <c r="R380" s="95">
        <f t="shared" si="523"/>
        <v>106</v>
      </c>
      <c r="S380" s="95">
        <f t="shared" si="524"/>
        <v>104</v>
      </c>
      <c r="T380" s="95">
        <f t="shared" si="525"/>
        <v>103</v>
      </c>
      <c r="U380" s="95">
        <f t="shared" si="526"/>
        <v>102</v>
      </c>
      <c r="V380" s="95">
        <f t="shared" si="527"/>
        <v>102</v>
      </c>
      <c r="W380" s="95">
        <f t="shared" si="528"/>
        <v>102</v>
      </c>
      <c r="X380" s="95">
        <f t="shared" si="529"/>
        <v>101</v>
      </c>
      <c r="Y380" s="95">
        <f t="shared" si="530"/>
        <v>101</v>
      </c>
      <c r="Z380" s="95">
        <f t="shared" si="531"/>
        <v>100</v>
      </c>
      <c r="AA380" s="95">
        <f t="shared" si="532"/>
        <v>100</v>
      </c>
      <c r="AB380" s="95">
        <f t="shared" si="533"/>
        <v>98</v>
      </c>
      <c r="AC380" s="95">
        <f t="shared" si="534"/>
        <v>102</v>
      </c>
      <c r="AD380" s="95">
        <f t="shared" si="535"/>
        <v>101</v>
      </c>
      <c r="AE380" s="95">
        <f t="shared" si="536"/>
        <v>101</v>
      </c>
      <c r="AF380" s="95">
        <f t="shared" si="537"/>
        <v>100</v>
      </c>
      <c r="AG380" s="95">
        <f t="shared" si="538"/>
        <v>100</v>
      </c>
      <c r="AH380" s="95">
        <f t="shared" si="539"/>
        <v>100</v>
      </c>
      <c r="AI380" s="95">
        <f t="shared" si="540"/>
        <v>98</v>
      </c>
      <c r="AJ380" s="95">
        <f t="shared" si="541"/>
        <v>98</v>
      </c>
      <c r="AK380" s="95">
        <f t="shared" si="542"/>
        <v>116</v>
      </c>
      <c r="AL380" s="95">
        <f t="shared" si="543"/>
        <v>116</v>
      </c>
      <c r="AM380" s="95">
        <f t="shared" si="544"/>
        <v>115</v>
      </c>
      <c r="AN380" s="95">
        <f t="shared" si="545"/>
        <v>115</v>
      </c>
      <c r="AO380" s="95">
        <f t="shared" si="546"/>
        <v>115</v>
      </c>
      <c r="AP380" s="95">
        <f t="shared" si="547"/>
        <v>115</v>
      </c>
      <c r="AQ380" s="95">
        <f t="shared" si="548"/>
        <v>115</v>
      </c>
      <c r="AR380" s="95">
        <f t="shared" si="549"/>
        <v>114</v>
      </c>
      <c r="AS380" s="95">
        <f t="shared" si="550"/>
        <v>114</v>
      </c>
      <c r="AT380" s="95">
        <f t="shared" si="551"/>
        <v>114</v>
      </c>
      <c r="AU380" s="95">
        <f t="shared" si="552"/>
        <v>114</v>
      </c>
      <c r="AV380" s="95">
        <f t="shared" si="553"/>
        <v>114</v>
      </c>
      <c r="AW380" s="95">
        <f t="shared" si="554"/>
        <v>113</v>
      </c>
      <c r="AX380" s="95">
        <f t="shared" si="555"/>
        <v>113</v>
      </c>
      <c r="AY380" s="95">
        <f t="shared" si="556"/>
        <v>113</v>
      </c>
      <c r="AZ380" s="95">
        <f t="shared" si="557"/>
        <v>113</v>
      </c>
      <c r="BA380" s="95">
        <f t="shared" si="558"/>
        <v>113</v>
      </c>
      <c r="BC380" s="93">
        <v>2200</v>
      </c>
      <c r="BD380" s="95">
        <f t="shared" si="559"/>
        <v>301</v>
      </c>
      <c r="BE380" s="95">
        <f t="shared" si="560"/>
        <v>319</v>
      </c>
      <c r="BF380" s="95">
        <f t="shared" si="561"/>
        <v>338</v>
      </c>
      <c r="BG380" s="95">
        <f t="shared" si="562"/>
        <v>358</v>
      </c>
      <c r="BH380" s="95">
        <f t="shared" si="563"/>
        <v>376</v>
      </c>
      <c r="BI380" s="95">
        <f t="shared" si="564"/>
        <v>393</v>
      </c>
      <c r="BJ380" s="95">
        <f t="shared" si="565"/>
        <v>415</v>
      </c>
      <c r="BK380" s="95">
        <f t="shared" si="566"/>
        <v>430</v>
      </c>
      <c r="BL380" s="95">
        <f t="shared" si="567"/>
        <v>447</v>
      </c>
      <c r="BM380" s="95">
        <f t="shared" si="568"/>
        <v>468</v>
      </c>
      <c r="BN380" s="95">
        <f t="shared" si="569"/>
        <v>484</v>
      </c>
      <c r="BO380" s="95">
        <f t="shared" si="570"/>
        <v>504</v>
      </c>
      <c r="BP380" s="95">
        <f t="shared" si="571"/>
        <v>523</v>
      </c>
      <c r="BQ380" s="95">
        <f t="shared" si="572"/>
        <v>541</v>
      </c>
      <c r="BR380" s="95">
        <f t="shared" si="573"/>
        <v>560</v>
      </c>
      <c r="BS380" s="95">
        <f t="shared" si="574"/>
        <v>583</v>
      </c>
      <c r="BT380" s="95">
        <f t="shared" si="575"/>
        <v>595</v>
      </c>
      <c r="BU380" s="95">
        <f t="shared" si="576"/>
        <v>612</v>
      </c>
      <c r="BV380" s="95">
        <f t="shared" si="577"/>
        <v>628</v>
      </c>
      <c r="BW380" s="95">
        <f t="shared" si="578"/>
        <v>651</v>
      </c>
      <c r="BX380" s="95">
        <f t="shared" si="579"/>
        <v>673</v>
      </c>
      <c r="BY380" s="95">
        <f t="shared" si="580"/>
        <v>689</v>
      </c>
      <c r="BZ380" s="95">
        <f t="shared" si="581"/>
        <v>711</v>
      </c>
      <c r="CA380" s="95">
        <f t="shared" si="582"/>
        <v>726</v>
      </c>
      <c r="CB380" s="95">
        <f t="shared" si="583"/>
        <v>748</v>
      </c>
      <c r="CC380" s="95">
        <f t="shared" si="584"/>
        <v>755</v>
      </c>
      <c r="CD380" s="95">
        <f t="shared" si="585"/>
        <v>808</v>
      </c>
      <c r="CE380" s="95">
        <f t="shared" si="586"/>
        <v>822</v>
      </c>
      <c r="CF380" s="95">
        <f t="shared" si="587"/>
        <v>844</v>
      </c>
      <c r="CG380" s="95">
        <f t="shared" si="588"/>
        <v>858</v>
      </c>
      <c r="CH380" s="95">
        <f t="shared" si="589"/>
        <v>880</v>
      </c>
      <c r="CI380" s="95">
        <f t="shared" si="590"/>
        <v>902</v>
      </c>
      <c r="CJ380" s="95">
        <f t="shared" si="591"/>
        <v>906</v>
      </c>
      <c r="CK380" s="95">
        <f t="shared" si="592"/>
        <v>927</v>
      </c>
      <c r="CL380" s="95">
        <f t="shared" si="593"/>
        <v>1123</v>
      </c>
      <c r="CM380" s="95">
        <f t="shared" si="594"/>
        <v>1148</v>
      </c>
      <c r="CN380" s="95">
        <f t="shared" si="595"/>
        <v>1164</v>
      </c>
      <c r="CO380" s="95">
        <f t="shared" si="596"/>
        <v>1189</v>
      </c>
      <c r="CP380" s="95">
        <f t="shared" si="597"/>
        <v>1214</v>
      </c>
      <c r="CQ380" s="95">
        <f t="shared" si="598"/>
        <v>1240</v>
      </c>
      <c r="CR380" s="95">
        <f t="shared" si="599"/>
        <v>1265</v>
      </c>
      <c r="CS380" s="95">
        <f t="shared" si="600"/>
        <v>1279</v>
      </c>
      <c r="CT380" s="95">
        <f t="shared" si="601"/>
        <v>1304</v>
      </c>
      <c r="CU380" s="95">
        <f t="shared" si="602"/>
        <v>1329</v>
      </c>
      <c r="CV380" s="95">
        <f t="shared" si="603"/>
        <v>1354</v>
      </c>
      <c r="CW380" s="95">
        <f t="shared" si="604"/>
        <v>1379</v>
      </c>
      <c r="CX380" s="95">
        <f t="shared" si="605"/>
        <v>1392</v>
      </c>
      <c r="CY380" s="95">
        <f t="shared" si="606"/>
        <v>1417</v>
      </c>
      <c r="CZ380" s="95">
        <f t="shared" si="607"/>
        <v>1442</v>
      </c>
      <c r="DA380" s="95">
        <f t="shared" si="608"/>
        <v>1467</v>
      </c>
      <c r="DB380" s="95">
        <f t="shared" si="609"/>
        <v>1492</v>
      </c>
    </row>
    <row r="381" spans="2:106" ht="15">
      <c r="B381" s="93">
        <v>2300</v>
      </c>
      <c r="C381" s="95">
        <f t="shared" si="508"/>
        <v>134</v>
      </c>
      <c r="D381" s="95">
        <f t="shared" si="509"/>
        <v>130</v>
      </c>
      <c r="E381" s="95">
        <f t="shared" si="510"/>
        <v>126</v>
      </c>
      <c r="F381" s="95">
        <f t="shared" si="511"/>
        <v>122</v>
      </c>
      <c r="G381" s="95">
        <f t="shared" si="512"/>
        <v>120</v>
      </c>
      <c r="H381" s="95">
        <f t="shared" si="513"/>
        <v>116</v>
      </c>
      <c r="I381" s="95">
        <f t="shared" si="514"/>
        <v>115</v>
      </c>
      <c r="J381" s="95">
        <f t="shared" si="515"/>
        <v>113</v>
      </c>
      <c r="K381" s="95">
        <f t="shared" si="516"/>
        <v>112</v>
      </c>
      <c r="L381" s="95">
        <f t="shared" si="517"/>
        <v>109</v>
      </c>
      <c r="M381" s="95">
        <f t="shared" si="518"/>
        <v>108</v>
      </c>
      <c r="N381" s="95">
        <f t="shared" si="519"/>
        <v>107</v>
      </c>
      <c r="O381" s="95">
        <f t="shared" si="520"/>
        <v>106</v>
      </c>
      <c r="P381" s="95">
        <f t="shared" si="521"/>
        <v>104</v>
      </c>
      <c r="Q381" s="95">
        <f t="shared" si="522"/>
        <v>103</v>
      </c>
      <c r="R381" s="95">
        <f t="shared" si="523"/>
        <v>103</v>
      </c>
      <c r="S381" s="95">
        <f t="shared" si="524"/>
        <v>102</v>
      </c>
      <c r="T381" s="95">
        <f t="shared" si="525"/>
        <v>101</v>
      </c>
      <c r="U381" s="95">
        <f t="shared" si="526"/>
        <v>101</v>
      </c>
      <c r="V381" s="95">
        <f t="shared" si="527"/>
        <v>100</v>
      </c>
      <c r="W381" s="95">
        <f t="shared" si="528"/>
        <v>100</v>
      </c>
      <c r="X381" s="95">
        <f t="shared" si="529"/>
        <v>98</v>
      </c>
      <c r="Y381" s="95">
        <f t="shared" si="530"/>
        <v>98</v>
      </c>
      <c r="Z381" s="95">
        <f t="shared" si="531"/>
        <v>97</v>
      </c>
      <c r="AA381" s="95">
        <f t="shared" si="532"/>
        <v>97</v>
      </c>
      <c r="AB381" s="95">
        <f t="shared" si="533"/>
        <v>97</v>
      </c>
      <c r="AC381" s="95">
        <f t="shared" si="534"/>
        <v>100</v>
      </c>
      <c r="AD381" s="95">
        <f t="shared" si="535"/>
        <v>100</v>
      </c>
      <c r="AE381" s="95">
        <f t="shared" si="536"/>
        <v>98</v>
      </c>
      <c r="AF381" s="95">
        <f t="shared" si="537"/>
        <v>98</v>
      </c>
      <c r="AG381" s="95">
        <f t="shared" si="538"/>
        <v>97</v>
      </c>
      <c r="AH381" s="95">
        <f t="shared" si="539"/>
        <v>97</v>
      </c>
      <c r="AI381" s="95">
        <f t="shared" si="540"/>
        <v>97</v>
      </c>
      <c r="AJ381" s="95">
        <f t="shared" si="541"/>
        <v>116</v>
      </c>
      <c r="AK381" s="95">
        <f t="shared" si="542"/>
        <v>116</v>
      </c>
      <c r="AL381" s="95">
        <f t="shared" si="543"/>
        <v>115</v>
      </c>
      <c r="AM381" s="95">
        <f t="shared" si="544"/>
        <v>115</v>
      </c>
      <c r="AN381" s="95">
        <f t="shared" si="545"/>
        <v>115</v>
      </c>
      <c r="AO381" s="95">
        <f t="shared" si="546"/>
        <v>115</v>
      </c>
      <c r="AP381" s="95">
        <f t="shared" si="547"/>
        <v>114</v>
      </c>
      <c r="AQ381" s="95">
        <f t="shared" si="548"/>
        <v>114</v>
      </c>
      <c r="AR381" s="95">
        <f t="shared" si="549"/>
        <v>114</v>
      </c>
      <c r="AS381" s="95">
        <f t="shared" si="550"/>
        <v>114</v>
      </c>
      <c r="AT381" s="95">
        <f t="shared" si="551"/>
        <v>113</v>
      </c>
      <c r="AU381" s="95">
        <f t="shared" si="552"/>
        <v>113</v>
      </c>
      <c r="AV381" s="95">
        <f t="shared" si="553"/>
        <v>113</v>
      </c>
      <c r="AW381" s="95">
        <f t="shared" si="554"/>
        <v>113</v>
      </c>
      <c r="AX381" s="95">
        <f t="shared" si="555"/>
        <v>113</v>
      </c>
      <c r="AY381" s="95">
        <f t="shared" si="556"/>
        <v>113</v>
      </c>
      <c r="AZ381" s="95">
        <f t="shared" si="557"/>
        <v>112</v>
      </c>
      <c r="BA381" s="95">
        <f t="shared" si="558"/>
        <v>112</v>
      </c>
      <c r="BC381" s="93">
        <v>2300</v>
      </c>
      <c r="BD381" s="95">
        <f t="shared" si="559"/>
        <v>308</v>
      </c>
      <c r="BE381" s="95">
        <f t="shared" si="560"/>
        <v>329</v>
      </c>
      <c r="BF381" s="95">
        <f t="shared" si="561"/>
        <v>348</v>
      </c>
      <c r="BG381" s="95">
        <f t="shared" si="562"/>
        <v>365</v>
      </c>
      <c r="BH381" s="95">
        <f t="shared" si="563"/>
        <v>386</v>
      </c>
      <c r="BI381" s="95">
        <f t="shared" si="564"/>
        <v>400</v>
      </c>
      <c r="BJ381" s="95">
        <f t="shared" si="565"/>
        <v>423</v>
      </c>
      <c r="BK381" s="95">
        <f t="shared" si="566"/>
        <v>442</v>
      </c>
      <c r="BL381" s="95">
        <f t="shared" si="567"/>
        <v>464</v>
      </c>
      <c r="BM381" s="95">
        <f t="shared" si="568"/>
        <v>476</v>
      </c>
      <c r="BN381" s="95">
        <f t="shared" si="569"/>
        <v>497</v>
      </c>
      <c r="BO381" s="95">
        <f t="shared" si="570"/>
        <v>517</v>
      </c>
      <c r="BP381" s="95">
        <f t="shared" si="571"/>
        <v>536</v>
      </c>
      <c r="BQ381" s="95">
        <f t="shared" si="572"/>
        <v>550</v>
      </c>
      <c r="BR381" s="95">
        <f t="shared" si="573"/>
        <v>569</v>
      </c>
      <c r="BS381" s="95">
        <f t="shared" si="574"/>
        <v>592</v>
      </c>
      <c r="BT381" s="95">
        <f t="shared" si="575"/>
        <v>610</v>
      </c>
      <c r="BU381" s="95">
        <f t="shared" si="576"/>
        <v>627</v>
      </c>
      <c r="BV381" s="95">
        <f t="shared" si="577"/>
        <v>650</v>
      </c>
      <c r="BW381" s="95">
        <f t="shared" si="578"/>
        <v>667</v>
      </c>
      <c r="BX381" s="95">
        <f t="shared" si="579"/>
        <v>690</v>
      </c>
      <c r="BY381" s="95">
        <f t="shared" si="580"/>
        <v>699</v>
      </c>
      <c r="BZ381" s="95">
        <f t="shared" si="581"/>
        <v>721</v>
      </c>
      <c r="CA381" s="95">
        <f t="shared" si="582"/>
        <v>736</v>
      </c>
      <c r="CB381" s="95">
        <f t="shared" si="583"/>
        <v>759</v>
      </c>
      <c r="CC381" s="95">
        <f t="shared" si="584"/>
        <v>781</v>
      </c>
      <c r="CD381" s="95">
        <f t="shared" si="585"/>
        <v>828</v>
      </c>
      <c r="CE381" s="95">
        <f t="shared" si="586"/>
        <v>851</v>
      </c>
      <c r="CF381" s="95">
        <f t="shared" si="587"/>
        <v>857</v>
      </c>
      <c r="CG381" s="95">
        <f t="shared" si="588"/>
        <v>879</v>
      </c>
      <c r="CH381" s="95">
        <f t="shared" si="589"/>
        <v>892</v>
      </c>
      <c r="CI381" s="95">
        <f t="shared" si="590"/>
        <v>915</v>
      </c>
      <c r="CJ381" s="95">
        <f t="shared" si="591"/>
        <v>937</v>
      </c>
      <c r="CK381" s="95">
        <f t="shared" si="592"/>
        <v>1147</v>
      </c>
      <c r="CL381" s="95">
        <f t="shared" si="593"/>
        <v>1174</v>
      </c>
      <c r="CM381" s="95">
        <f t="shared" si="594"/>
        <v>1190</v>
      </c>
      <c r="CN381" s="95">
        <f t="shared" si="595"/>
        <v>1217</v>
      </c>
      <c r="CO381" s="95">
        <f t="shared" si="596"/>
        <v>1243</v>
      </c>
      <c r="CP381" s="95">
        <f t="shared" si="597"/>
        <v>1270</v>
      </c>
      <c r="CQ381" s="95">
        <f t="shared" si="598"/>
        <v>1285</v>
      </c>
      <c r="CR381" s="95">
        <f t="shared" si="599"/>
        <v>1311</v>
      </c>
      <c r="CS381" s="95">
        <f t="shared" si="600"/>
        <v>1337</v>
      </c>
      <c r="CT381" s="95">
        <f t="shared" si="601"/>
        <v>1363</v>
      </c>
      <c r="CU381" s="95">
        <f t="shared" si="602"/>
        <v>1377</v>
      </c>
      <c r="CV381" s="95">
        <f t="shared" si="603"/>
        <v>1403</v>
      </c>
      <c r="CW381" s="95">
        <f t="shared" si="604"/>
        <v>1429</v>
      </c>
      <c r="CX381" s="95">
        <f t="shared" si="605"/>
        <v>1455</v>
      </c>
      <c r="CY381" s="95">
        <f t="shared" si="606"/>
        <v>1481</v>
      </c>
      <c r="CZ381" s="95">
        <f t="shared" si="607"/>
        <v>1507</v>
      </c>
      <c r="DA381" s="95">
        <f t="shared" si="608"/>
        <v>1520</v>
      </c>
      <c r="DB381" s="95">
        <f t="shared" si="609"/>
        <v>1546</v>
      </c>
    </row>
    <row r="382" spans="2:106" ht="15">
      <c r="B382" s="93">
        <v>2400</v>
      </c>
      <c r="C382" s="95">
        <f t="shared" si="508"/>
        <v>134</v>
      </c>
      <c r="D382" s="95">
        <f t="shared" si="509"/>
        <v>128</v>
      </c>
      <c r="E382" s="95">
        <f t="shared" si="510"/>
        <v>125</v>
      </c>
      <c r="F382" s="95">
        <f t="shared" si="511"/>
        <v>122</v>
      </c>
      <c r="G382" s="95">
        <f t="shared" si="512"/>
        <v>119</v>
      </c>
      <c r="H382" s="95">
        <f t="shared" si="513"/>
        <v>116</v>
      </c>
      <c r="I382" s="95">
        <f t="shared" si="514"/>
        <v>115</v>
      </c>
      <c r="J382" s="95">
        <f t="shared" si="515"/>
        <v>113</v>
      </c>
      <c r="K382" s="95">
        <f t="shared" si="516"/>
        <v>110</v>
      </c>
      <c r="L382" s="95">
        <f t="shared" si="517"/>
        <v>109</v>
      </c>
      <c r="M382" s="95">
        <f t="shared" si="518"/>
        <v>108</v>
      </c>
      <c r="N382" s="95">
        <f t="shared" si="519"/>
        <v>107</v>
      </c>
      <c r="O382" s="95">
        <f t="shared" si="520"/>
        <v>106</v>
      </c>
      <c r="P382" s="95">
        <f t="shared" si="521"/>
        <v>104</v>
      </c>
      <c r="Q382" s="95">
        <f t="shared" si="522"/>
        <v>103</v>
      </c>
      <c r="R382" s="95">
        <f t="shared" si="523"/>
        <v>103</v>
      </c>
      <c r="S382" s="95">
        <f t="shared" si="524"/>
        <v>102</v>
      </c>
      <c r="T382" s="95">
        <f t="shared" si="525"/>
        <v>101</v>
      </c>
      <c r="U382" s="95">
        <f t="shared" si="526"/>
        <v>101</v>
      </c>
      <c r="V382" s="95">
        <f t="shared" si="527"/>
        <v>100</v>
      </c>
      <c r="W382" s="95">
        <f t="shared" si="528"/>
        <v>100</v>
      </c>
      <c r="X382" s="95">
        <f t="shared" si="529"/>
        <v>98</v>
      </c>
      <c r="Y382" s="95">
        <f t="shared" si="530"/>
        <v>98</v>
      </c>
      <c r="Z382" s="95">
        <f t="shared" si="531"/>
        <v>98</v>
      </c>
      <c r="AA382" s="95">
        <f t="shared" si="532"/>
        <v>97</v>
      </c>
      <c r="AB382" s="95">
        <f t="shared" si="533"/>
        <v>97</v>
      </c>
      <c r="AC382" s="95">
        <f t="shared" si="534"/>
        <v>100</v>
      </c>
      <c r="AD382" s="95">
        <f t="shared" si="535"/>
        <v>100</v>
      </c>
      <c r="AE382" s="95">
        <f t="shared" si="536"/>
        <v>98</v>
      </c>
      <c r="AF382" s="95">
        <f t="shared" si="537"/>
        <v>98</v>
      </c>
      <c r="AG382" s="95">
        <f t="shared" si="538"/>
        <v>98</v>
      </c>
      <c r="AH382" s="95">
        <f t="shared" si="539"/>
        <v>97</v>
      </c>
      <c r="AI382" s="95">
        <f t="shared" si="540"/>
        <v>97</v>
      </c>
      <c r="AJ382" s="95">
        <f t="shared" si="541"/>
        <v>114</v>
      </c>
      <c r="AK382" s="95">
        <f t="shared" si="542"/>
        <v>113</v>
      </c>
      <c r="AL382" s="95">
        <f t="shared" si="543"/>
        <v>113</v>
      </c>
      <c r="AM382" s="95">
        <f t="shared" si="544"/>
        <v>113</v>
      </c>
      <c r="AN382" s="95">
        <f t="shared" si="545"/>
        <v>113</v>
      </c>
      <c r="AO382" s="95">
        <f t="shared" si="546"/>
        <v>112</v>
      </c>
      <c r="AP382" s="95">
        <f t="shared" si="547"/>
        <v>112</v>
      </c>
      <c r="AQ382" s="95">
        <f t="shared" si="548"/>
        <v>112</v>
      </c>
      <c r="AR382" s="95">
        <f t="shared" si="549"/>
        <v>112</v>
      </c>
      <c r="AS382" s="95">
        <f t="shared" si="550"/>
        <v>112</v>
      </c>
      <c r="AT382" s="95">
        <f t="shared" si="551"/>
        <v>110</v>
      </c>
      <c r="AU382" s="95">
        <f t="shared" si="552"/>
        <v>110</v>
      </c>
      <c r="AV382" s="95">
        <f t="shared" si="553"/>
        <v>110</v>
      </c>
      <c r="AW382" s="95">
        <f t="shared" si="554"/>
        <v>110</v>
      </c>
      <c r="AX382" s="95">
        <f t="shared" si="555"/>
        <v>110</v>
      </c>
      <c r="AY382" s="95">
        <f t="shared" si="556"/>
        <v>110</v>
      </c>
      <c r="AZ382" s="95">
        <f t="shared" si="557"/>
        <v>109</v>
      </c>
      <c r="BA382" s="95">
        <f t="shared" si="558"/>
        <v>109</v>
      </c>
      <c r="BC382" s="93">
        <v>2400</v>
      </c>
      <c r="BD382" s="95">
        <f t="shared" si="559"/>
        <v>322</v>
      </c>
      <c r="BE382" s="95">
        <f t="shared" si="560"/>
        <v>338</v>
      </c>
      <c r="BF382" s="95">
        <f t="shared" si="561"/>
        <v>360</v>
      </c>
      <c r="BG382" s="95">
        <f t="shared" si="562"/>
        <v>381</v>
      </c>
      <c r="BH382" s="95">
        <f t="shared" si="563"/>
        <v>400</v>
      </c>
      <c r="BI382" s="95">
        <f t="shared" si="564"/>
        <v>418</v>
      </c>
      <c r="BJ382" s="95">
        <f t="shared" si="565"/>
        <v>442</v>
      </c>
      <c r="BK382" s="95">
        <f t="shared" si="566"/>
        <v>461</v>
      </c>
      <c r="BL382" s="95">
        <f t="shared" si="567"/>
        <v>475</v>
      </c>
      <c r="BM382" s="95">
        <f t="shared" si="568"/>
        <v>497</v>
      </c>
      <c r="BN382" s="95">
        <f t="shared" si="569"/>
        <v>518</v>
      </c>
      <c r="BO382" s="95">
        <f t="shared" si="570"/>
        <v>539</v>
      </c>
      <c r="BP382" s="95">
        <f t="shared" si="571"/>
        <v>560</v>
      </c>
      <c r="BQ382" s="95">
        <f t="shared" si="572"/>
        <v>574</v>
      </c>
      <c r="BR382" s="95">
        <f t="shared" si="573"/>
        <v>593</v>
      </c>
      <c r="BS382" s="95">
        <f t="shared" si="574"/>
        <v>618</v>
      </c>
      <c r="BT382" s="95">
        <f t="shared" si="575"/>
        <v>636</v>
      </c>
      <c r="BU382" s="95">
        <f t="shared" si="576"/>
        <v>654</v>
      </c>
      <c r="BV382" s="95">
        <f t="shared" si="577"/>
        <v>679</v>
      </c>
      <c r="BW382" s="95">
        <f t="shared" si="578"/>
        <v>696</v>
      </c>
      <c r="BX382" s="95">
        <f t="shared" si="579"/>
        <v>720</v>
      </c>
      <c r="BY382" s="95">
        <f t="shared" si="580"/>
        <v>729</v>
      </c>
      <c r="BZ382" s="95">
        <f t="shared" si="581"/>
        <v>753</v>
      </c>
      <c r="CA382" s="95">
        <f t="shared" si="582"/>
        <v>776</v>
      </c>
      <c r="CB382" s="95">
        <f t="shared" si="583"/>
        <v>792</v>
      </c>
      <c r="CC382" s="95">
        <f t="shared" si="584"/>
        <v>815</v>
      </c>
      <c r="CD382" s="95">
        <f t="shared" si="585"/>
        <v>864</v>
      </c>
      <c r="CE382" s="95">
        <f t="shared" si="586"/>
        <v>888</v>
      </c>
      <c r="CF382" s="95">
        <f t="shared" si="587"/>
        <v>894</v>
      </c>
      <c r="CG382" s="95">
        <f t="shared" si="588"/>
        <v>917</v>
      </c>
      <c r="CH382" s="95">
        <f t="shared" si="589"/>
        <v>941</v>
      </c>
      <c r="CI382" s="95">
        <f t="shared" si="590"/>
        <v>954</v>
      </c>
      <c r="CJ382" s="95">
        <f t="shared" si="591"/>
        <v>978</v>
      </c>
      <c r="CK382" s="95">
        <f t="shared" si="592"/>
        <v>1176</v>
      </c>
      <c r="CL382" s="95">
        <f t="shared" si="593"/>
        <v>1193</v>
      </c>
      <c r="CM382" s="95">
        <f t="shared" si="594"/>
        <v>1220</v>
      </c>
      <c r="CN382" s="95">
        <f t="shared" si="595"/>
        <v>1248</v>
      </c>
      <c r="CO382" s="95">
        <f t="shared" si="596"/>
        <v>1275</v>
      </c>
      <c r="CP382" s="95">
        <f t="shared" si="597"/>
        <v>1290</v>
      </c>
      <c r="CQ382" s="95">
        <f t="shared" si="598"/>
        <v>1317</v>
      </c>
      <c r="CR382" s="95">
        <f t="shared" si="599"/>
        <v>1344</v>
      </c>
      <c r="CS382" s="95">
        <f t="shared" si="600"/>
        <v>1371</v>
      </c>
      <c r="CT382" s="95">
        <f t="shared" si="601"/>
        <v>1398</v>
      </c>
      <c r="CU382" s="95">
        <f t="shared" si="602"/>
        <v>1399</v>
      </c>
      <c r="CV382" s="95">
        <f t="shared" si="603"/>
        <v>1426</v>
      </c>
      <c r="CW382" s="95">
        <f t="shared" si="604"/>
        <v>1452</v>
      </c>
      <c r="CX382" s="95">
        <f t="shared" si="605"/>
        <v>1478</v>
      </c>
      <c r="CY382" s="95">
        <f t="shared" si="606"/>
        <v>1505</v>
      </c>
      <c r="CZ382" s="95">
        <f t="shared" si="607"/>
        <v>1531</v>
      </c>
      <c r="DA382" s="95">
        <f t="shared" si="608"/>
        <v>1543</v>
      </c>
      <c r="DB382" s="95">
        <f t="shared" si="609"/>
        <v>1570</v>
      </c>
    </row>
    <row r="383" spans="2:106" ht="15">
      <c r="B383" s="93">
        <v>2500</v>
      </c>
      <c r="C383" s="95">
        <f t="shared" si="508"/>
        <v>132</v>
      </c>
      <c r="D383" s="95">
        <f t="shared" si="509"/>
        <v>127</v>
      </c>
      <c r="E383" s="95">
        <f t="shared" si="510"/>
        <v>124</v>
      </c>
      <c r="F383" s="95">
        <f t="shared" si="511"/>
        <v>120</v>
      </c>
      <c r="G383" s="95">
        <f t="shared" si="512"/>
        <v>116</v>
      </c>
      <c r="H383" s="95">
        <f t="shared" si="513"/>
        <v>114</v>
      </c>
      <c r="I383" s="95">
        <f t="shared" si="514"/>
        <v>113</v>
      </c>
      <c r="J383" s="95">
        <f t="shared" si="515"/>
        <v>110</v>
      </c>
      <c r="K383" s="95">
        <f t="shared" si="516"/>
        <v>109</v>
      </c>
      <c r="L383" s="95">
        <f t="shared" si="517"/>
        <v>107</v>
      </c>
      <c r="M383" s="95">
        <f t="shared" si="518"/>
        <v>106</v>
      </c>
      <c r="N383" s="95">
        <f t="shared" si="519"/>
        <v>104</v>
      </c>
      <c r="O383" s="95">
        <f t="shared" si="520"/>
        <v>104</v>
      </c>
      <c r="P383" s="95">
        <f t="shared" si="521"/>
        <v>103</v>
      </c>
      <c r="Q383" s="95">
        <f t="shared" si="522"/>
        <v>102</v>
      </c>
      <c r="R383" s="95">
        <f t="shared" si="523"/>
        <v>101</v>
      </c>
      <c r="S383" s="95">
        <f t="shared" si="524"/>
        <v>101</v>
      </c>
      <c r="T383" s="95">
        <f t="shared" si="525"/>
        <v>100</v>
      </c>
      <c r="U383" s="95">
        <f t="shared" si="526"/>
        <v>98</v>
      </c>
      <c r="V383" s="95">
        <f t="shared" si="527"/>
        <v>98</v>
      </c>
      <c r="W383" s="95">
        <f t="shared" si="528"/>
        <v>97</v>
      </c>
      <c r="X383" s="95">
        <f t="shared" si="529"/>
        <v>97</v>
      </c>
      <c r="Y383" s="95">
        <f t="shared" si="530"/>
        <v>96</v>
      </c>
      <c r="Z383" s="95">
        <f t="shared" si="531"/>
        <v>96</v>
      </c>
      <c r="AA383" s="95">
        <f t="shared" si="532"/>
        <v>96</v>
      </c>
      <c r="AB383" s="95">
        <f t="shared" si="533"/>
        <v>95</v>
      </c>
      <c r="AC383" s="95">
        <f t="shared" si="534"/>
        <v>98</v>
      </c>
      <c r="AD383" s="95">
        <f t="shared" si="535"/>
        <v>97</v>
      </c>
      <c r="AE383" s="95">
        <f t="shared" si="536"/>
        <v>97</v>
      </c>
      <c r="AF383" s="95">
        <f t="shared" si="537"/>
        <v>97</v>
      </c>
      <c r="AG383" s="95">
        <f t="shared" si="538"/>
        <v>96</v>
      </c>
      <c r="AH383" s="95">
        <f t="shared" si="539"/>
        <v>96</v>
      </c>
      <c r="AI383" s="95">
        <f t="shared" si="540"/>
        <v>112</v>
      </c>
      <c r="AJ383" s="95">
        <f t="shared" si="541"/>
        <v>112</v>
      </c>
      <c r="AK383" s="95">
        <f t="shared" si="542"/>
        <v>112</v>
      </c>
      <c r="AL383" s="95">
        <f t="shared" si="543"/>
        <v>110</v>
      </c>
      <c r="AM383" s="95">
        <f t="shared" si="544"/>
        <v>110</v>
      </c>
      <c r="AN383" s="95">
        <f t="shared" si="545"/>
        <v>110</v>
      </c>
      <c r="AO383" s="95">
        <f t="shared" si="546"/>
        <v>110</v>
      </c>
      <c r="AP383" s="95">
        <f t="shared" si="547"/>
        <v>109</v>
      </c>
      <c r="AQ383" s="95">
        <f t="shared" si="548"/>
        <v>109</v>
      </c>
      <c r="AR383" s="95">
        <f t="shared" si="549"/>
        <v>109</v>
      </c>
      <c r="AS383" s="95">
        <f t="shared" si="550"/>
        <v>109</v>
      </c>
      <c r="AT383" s="95">
        <f t="shared" si="551"/>
        <v>109</v>
      </c>
      <c r="AU383" s="95">
        <f t="shared" si="552"/>
        <v>108</v>
      </c>
      <c r="AV383" s="95">
        <f t="shared" si="553"/>
        <v>108</v>
      </c>
      <c r="AW383" s="95">
        <f t="shared" si="554"/>
        <v>108</v>
      </c>
      <c r="AX383" s="95">
        <f t="shared" si="555"/>
        <v>108</v>
      </c>
      <c r="AY383" s="95">
        <f t="shared" si="556"/>
        <v>108</v>
      </c>
      <c r="AZ383" s="95">
        <f t="shared" si="557"/>
        <v>107</v>
      </c>
      <c r="BA383" s="95">
        <f t="shared" si="558"/>
        <v>107</v>
      </c>
      <c r="BC383" s="93">
        <v>2500</v>
      </c>
      <c r="BD383" s="95">
        <f t="shared" si="559"/>
        <v>330</v>
      </c>
      <c r="BE383" s="95">
        <f t="shared" si="560"/>
        <v>349</v>
      </c>
      <c r="BF383" s="95">
        <f t="shared" si="561"/>
        <v>372</v>
      </c>
      <c r="BG383" s="95">
        <f t="shared" si="562"/>
        <v>390</v>
      </c>
      <c r="BH383" s="95">
        <f t="shared" si="563"/>
        <v>406</v>
      </c>
      <c r="BI383" s="95">
        <f t="shared" si="564"/>
        <v>428</v>
      </c>
      <c r="BJ383" s="95">
        <f t="shared" si="565"/>
        <v>452</v>
      </c>
      <c r="BK383" s="95">
        <f t="shared" si="566"/>
        <v>468</v>
      </c>
      <c r="BL383" s="95">
        <f t="shared" si="567"/>
        <v>491</v>
      </c>
      <c r="BM383" s="95">
        <f t="shared" si="568"/>
        <v>508</v>
      </c>
      <c r="BN383" s="95">
        <f t="shared" si="569"/>
        <v>530</v>
      </c>
      <c r="BO383" s="95">
        <f t="shared" si="570"/>
        <v>546</v>
      </c>
      <c r="BP383" s="95">
        <f t="shared" si="571"/>
        <v>572</v>
      </c>
      <c r="BQ383" s="95">
        <f t="shared" si="572"/>
        <v>592</v>
      </c>
      <c r="BR383" s="95">
        <f t="shared" si="573"/>
        <v>612</v>
      </c>
      <c r="BS383" s="95">
        <f t="shared" si="574"/>
        <v>631</v>
      </c>
      <c r="BT383" s="95">
        <f t="shared" si="575"/>
        <v>657</v>
      </c>
      <c r="BU383" s="95">
        <f t="shared" si="576"/>
        <v>675</v>
      </c>
      <c r="BV383" s="95">
        <f t="shared" si="577"/>
        <v>686</v>
      </c>
      <c r="BW383" s="95">
        <f t="shared" si="578"/>
        <v>711</v>
      </c>
      <c r="BX383" s="95">
        <f t="shared" si="579"/>
        <v>728</v>
      </c>
      <c r="BY383" s="95">
        <f t="shared" si="580"/>
        <v>752</v>
      </c>
      <c r="BZ383" s="95">
        <f t="shared" si="581"/>
        <v>768</v>
      </c>
      <c r="CA383" s="95">
        <f t="shared" si="582"/>
        <v>792</v>
      </c>
      <c r="CB383" s="95">
        <f t="shared" si="583"/>
        <v>816</v>
      </c>
      <c r="CC383" s="95">
        <f t="shared" si="584"/>
        <v>831</v>
      </c>
      <c r="CD383" s="95">
        <f t="shared" si="585"/>
        <v>882</v>
      </c>
      <c r="CE383" s="95">
        <f t="shared" si="586"/>
        <v>897</v>
      </c>
      <c r="CF383" s="95">
        <f t="shared" si="587"/>
        <v>922</v>
      </c>
      <c r="CG383" s="95">
        <f t="shared" si="588"/>
        <v>946</v>
      </c>
      <c r="CH383" s="95">
        <f t="shared" si="589"/>
        <v>960</v>
      </c>
      <c r="CI383" s="95">
        <f t="shared" si="590"/>
        <v>984</v>
      </c>
      <c r="CJ383" s="95">
        <f t="shared" si="591"/>
        <v>1176</v>
      </c>
      <c r="CK383" s="95">
        <f t="shared" si="592"/>
        <v>1204</v>
      </c>
      <c r="CL383" s="95">
        <f t="shared" si="593"/>
        <v>1232</v>
      </c>
      <c r="CM383" s="95">
        <f t="shared" si="594"/>
        <v>1238</v>
      </c>
      <c r="CN383" s="95">
        <f t="shared" si="595"/>
        <v>1265</v>
      </c>
      <c r="CO383" s="95">
        <f t="shared" si="596"/>
        <v>1293</v>
      </c>
      <c r="CP383" s="95">
        <f t="shared" si="597"/>
        <v>1320</v>
      </c>
      <c r="CQ383" s="95">
        <f t="shared" si="598"/>
        <v>1335</v>
      </c>
      <c r="CR383" s="95">
        <f t="shared" si="599"/>
        <v>1363</v>
      </c>
      <c r="CS383" s="95">
        <f t="shared" si="600"/>
        <v>1390</v>
      </c>
      <c r="CT383" s="95">
        <f t="shared" si="601"/>
        <v>1417</v>
      </c>
      <c r="CU383" s="95">
        <f t="shared" si="602"/>
        <v>1444</v>
      </c>
      <c r="CV383" s="95">
        <f t="shared" si="603"/>
        <v>1458</v>
      </c>
      <c r="CW383" s="95">
        <f t="shared" si="604"/>
        <v>1485</v>
      </c>
      <c r="CX383" s="95">
        <f t="shared" si="605"/>
        <v>1512</v>
      </c>
      <c r="CY383" s="95">
        <f t="shared" si="606"/>
        <v>1539</v>
      </c>
      <c r="CZ383" s="95">
        <f t="shared" si="607"/>
        <v>1566</v>
      </c>
      <c r="DA383" s="95">
        <f t="shared" si="608"/>
        <v>1578</v>
      </c>
      <c r="DB383" s="95">
        <f t="shared" si="609"/>
        <v>1605</v>
      </c>
    </row>
    <row r="384" spans="2:106" ht="15">
      <c r="B384" s="93">
        <v>2600</v>
      </c>
      <c r="C384" s="95">
        <f t="shared" si="508"/>
        <v>130</v>
      </c>
      <c r="D384" s="95">
        <f t="shared" si="509"/>
        <v>125</v>
      </c>
      <c r="E384" s="95">
        <f t="shared" si="510"/>
        <v>121</v>
      </c>
      <c r="F384" s="95">
        <f t="shared" si="511"/>
        <v>118</v>
      </c>
      <c r="G384" s="95">
        <f t="shared" si="512"/>
        <v>115</v>
      </c>
      <c r="H384" s="95">
        <f t="shared" si="513"/>
        <v>113</v>
      </c>
      <c r="I384" s="95">
        <f t="shared" si="514"/>
        <v>110</v>
      </c>
      <c r="J384" s="95">
        <f t="shared" si="515"/>
        <v>109</v>
      </c>
      <c r="K384" s="95">
        <f t="shared" si="516"/>
        <v>107</v>
      </c>
      <c r="L384" s="95">
        <f t="shared" si="517"/>
        <v>106</v>
      </c>
      <c r="M384" s="95">
        <f t="shared" si="518"/>
        <v>104</v>
      </c>
      <c r="N384" s="95">
        <f t="shared" si="519"/>
        <v>103</v>
      </c>
      <c r="O384" s="95">
        <f t="shared" si="520"/>
        <v>102</v>
      </c>
      <c r="P384" s="95">
        <f t="shared" si="521"/>
        <v>101</v>
      </c>
      <c r="Q384" s="95">
        <f t="shared" si="522"/>
        <v>100</v>
      </c>
      <c r="R384" s="95">
        <f t="shared" si="523"/>
        <v>100</v>
      </c>
      <c r="S384" s="95">
        <f t="shared" si="524"/>
        <v>98</v>
      </c>
      <c r="T384" s="95">
        <f t="shared" si="525"/>
        <v>98</v>
      </c>
      <c r="U384" s="95">
        <f t="shared" si="526"/>
        <v>97</v>
      </c>
      <c r="V384" s="95">
        <f t="shared" si="527"/>
        <v>96</v>
      </c>
      <c r="W384" s="95">
        <f t="shared" si="528"/>
        <v>96</v>
      </c>
      <c r="X384" s="95">
        <f t="shared" si="529"/>
        <v>96</v>
      </c>
      <c r="Y384" s="95">
        <f t="shared" si="530"/>
        <v>95</v>
      </c>
      <c r="Z384" s="95">
        <f t="shared" si="531"/>
        <v>95</v>
      </c>
      <c r="AA384" s="95">
        <f t="shared" si="532"/>
        <v>94</v>
      </c>
      <c r="AB384" s="95">
        <f t="shared" si="533"/>
        <v>94</v>
      </c>
      <c r="AC384" s="95">
        <f t="shared" si="534"/>
        <v>96</v>
      </c>
      <c r="AD384" s="95">
        <f t="shared" si="535"/>
        <v>96</v>
      </c>
      <c r="AE384" s="95">
        <f t="shared" si="536"/>
        <v>96</v>
      </c>
      <c r="AF384" s="95">
        <f t="shared" si="537"/>
        <v>95</v>
      </c>
      <c r="AG384" s="95">
        <f t="shared" si="538"/>
        <v>95</v>
      </c>
      <c r="AH384" s="95">
        <f t="shared" si="539"/>
        <v>95</v>
      </c>
      <c r="AI384" s="95">
        <f t="shared" si="540"/>
        <v>113</v>
      </c>
      <c r="AJ384" s="95">
        <f t="shared" si="541"/>
        <v>113</v>
      </c>
      <c r="AK384" s="95">
        <f t="shared" si="542"/>
        <v>113</v>
      </c>
      <c r="AL384" s="95">
        <f t="shared" si="543"/>
        <v>112</v>
      </c>
      <c r="AM384" s="95">
        <f t="shared" si="544"/>
        <v>112</v>
      </c>
      <c r="AN384" s="95">
        <f t="shared" si="545"/>
        <v>112</v>
      </c>
      <c r="AO384" s="95">
        <f t="shared" si="546"/>
        <v>112</v>
      </c>
      <c r="AP384" s="95">
        <f t="shared" si="547"/>
        <v>110</v>
      </c>
      <c r="AQ384" s="95">
        <f t="shared" si="548"/>
        <v>110</v>
      </c>
      <c r="AR384" s="95">
        <f t="shared" si="549"/>
        <v>110</v>
      </c>
      <c r="AS384" s="95">
        <f t="shared" si="550"/>
        <v>110</v>
      </c>
      <c r="AT384" s="95">
        <f t="shared" si="551"/>
        <v>109</v>
      </c>
      <c r="AU384" s="95">
        <f t="shared" si="552"/>
        <v>109</v>
      </c>
      <c r="AV384" s="95">
        <f t="shared" si="553"/>
        <v>109</v>
      </c>
      <c r="AW384" s="95">
        <f t="shared" si="554"/>
        <v>109</v>
      </c>
      <c r="AX384" s="95">
        <f t="shared" si="555"/>
        <v>109</v>
      </c>
      <c r="AY384" s="95">
        <f t="shared" si="556"/>
        <v>108</v>
      </c>
      <c r="AZ384" s="95">
        <f t="shared" si="557"/>
        <v>108</v>
      </c>
      <c r="BA384" s="95">
        <f t="shared" si="558"/>
        <v>108</v>
      </c>
      <c r="BC384" s="93">
        <v>2600</v>
      </c>
      <c r="BD384" s="95">
        <f t="shared" si="559"/>
        <v>338</v>
      </c>
      <c r="BE384" s="95">
        <f t="shared" si="560"/>
        <v>358</v>
      </c>
      <c r="BF384" s="95">
        <f t="shared" si="561"/>
        <v>378</v>
      </c>
      <c r="BG384" s="95">
        <f t="shared" si="562"/>
        <v>399</v>
      </c>
      <c r="BH384" s="95">
        <f t="shared" si="563"/>
        <v>419</v>
      </c>
      <c r="BI384" s="95">
        <f t="shared" si="564"/>
        <v>441</v>
      </c>
      <c r="BJ384" s="95">
        <f t="shared" si="565"/>
        <v>458</v>
      </c>
      <c r="BK384" s="95">
        <f t="shared" si="566"/>
        <v>482</v>
      </c>
      <c r="BL384" s="95">
        <f t="shared" si="567"/>
        <v>501</v>
      </c>
      <c r="BM384" s="95">
        <f t="shared" si="568"/>
        <v>524</v>
      </c>
      <c r="BN384" s="95">
        <f t="shared" si="569"/>
        <v>541</v>
      </c>
      <c r="BO384" s="95">
        <f t="shared" si="570"/>
        <v>562</v>
      </c>
      <c r="BP384" s="95">
        <f t="shared" si="571"/>
        <v>583</v>
      </c>
      <c r="BQ384" s="95">
        <f t="shared" si="572"/>
        <v>604</v>
      </c>
      <c r="BR384" s="95">
        <f t="shared" si="573"/>
        <v>624</v>
      </c>
      <c r="BS384" s="95">
        <f t="shared" si="574"/>
        <v>650</v>
      </c>
      <c r="BT384" s="95">
        <f t="shared" si="575"/>
        <v>662</v>
      </c>
      <c r="BU384" s="95">
        <f t="shared" si="576"/>
        <v>688</v>
      </c>
      <c r="BV384" s="95">
        <f t="shared" si="577"/>
        <v>706</v>
      </c>
      <c r="BW384" s="95">
        <f t="shared" si="578"/>
        <v>724</v>
      </c>
      <c r="BX384" s="95">
        <f t="shared" si="579"/>
        <v>749</v>
      </c>
      <c r="BY384" s="95">
        <f t="shared" si="580"/>
        <v>774</v>
      </c>
      <c r="BZ384" s="95">
        <f t="shared" si="581"/>
        <v>790</v>
      </c>
      <c r="CA384" s="95">
        <f t="shared" si="582"/>
        <v>815</v>
      </c>
      <c r="CB384" s="95">
        <f t="shared" si="583"/>
        <v>831</v>
      </c>
      <c r="CC384" s="95">
        <f t="shared" si="584"/>
        <v>855</v>
      </c>
      <c r="CD384" s="95">
        <f t="shared" si="585"/>
        <v>899</v>
      </c>
      <c r="CE384" s="95">
        <f t="shared" si="586"/>
        <v>924</v>
      </c>
      <c r="CF384" s="95">
        <f t="shared" si="587"/>
        <v>948</v>
      </c>
      <c r="CG384" s="95">
        <f t="shared" si="588"/>
        <v>963</v>
      </c>
      <c r="CH384" s="95">
        <f t="shared" si="589"/>
        <v>988</v>
      </c>
      <c r="CI384" s="95">
        <f t="shared" si="590"/>
        <v>1013</v>
      </c>
      <c r="CJ384" s="95">
        <f t="shared" si="591"/>
        <v>1234</v>
      </c>
      <c r="CK384" s="95">
        <f t="shared" si="592"/>
        <v>1263</v>
      </c>
      <c r="CL384" s="95">
        <f t="shared" si="593"/>
        <v>1293</v>
      </c>
      <c r="CM384" s="95">
        <f t="shared" si="594"/>
        <v>1310</v>
      </c>
      <c r="CN384" s="95">
        <f t="shared" si="595"/>
        <v>1340</v>
      </c>
      <c r="CO384" s="95">
        <f t="shared" si="596"/>
        <v>1369</v>
      </c>
      <c r="CP384" s="95">
        <f t="shared" si="597"/>
        <v>1398</v>
      </c>
      <c r="CQ384" s="95">
        <f t="shared" si="598"/>
        <v>1401</v>
      </c>
      <c r="CR384" s="95">
        <f t="shared" si="599"/>
        <v>1430</v>
      </c>
      <c r="CS384" s="95">
        <f t="shared" si="600"/>
        <v>1459</v>
      </c>
      <c r="CT384" s="95">
        <f t="shared" si="601"/>
        <v>1487</v>
      </c>
      <c r="CU384" s="95">
        <f t="shared" si="602"/>
        <v>1502</v>
      </c>
      <c r="CV384" s="95">
        <f t="shared" si="603"/>
        <v>1530</v>
      </c>
      <c r="CW384" s="95">
        <f t="shared" si="604"/>
        <v>1559</v>
      </c>
      <c r="CX384" s="95">
        <f t="shared" si="605"/>
        <v>1587</v>
      </c>
      <c r="CY384" s="95">
        <f t="shared" si="606"/>
        <v>1615</v>
      </c>
      <c r="CZ384" s="95">
        <f t="shared" si="607"/>
        <v>1629</v>
      </c>
      <c r="DA384" s="95">
        <f t="shared" si="608"/>
        <v>1657</v>
      </c>
      <c r="DB384" s="95">
        <f t="shared" si="609"/>
        <v>1685</v>
      </c>
    </row>
    <row r="385" spans="2:106" ht="15">
      <c r="B385" s="93">
        <v>2700</v>
      </c>
      <c r="C385" s="95">
        <f t="shared" si="508"/>
        <v>128</v>
      </c>
      <c r="D385" s="95">
        <f t="shared" si="509"/>
        <v>125</v>
      </c>
      <c r="E385" s="95">
        <f t="shared" si="510"/>
        <v>121</v>
      </c>
      <c r="F385" s="95">
        <f t="shared" si="511"/>
        <v>118</v>
      </c>
      <c r="G385" s="95">
        <f t="shared" si="512"/>
        <v>115</v>
      </c>
      <c r="H385" s="95">
        <f t="shared" si="513"/>
        <v>113</v>
      </c>
      <c r="I385" s="95">
        <f t="shared" si="514"/>
        <v>110</v>
      </c>
      <c r="J385" s="95">
        <f t="shared" si="515"/>
        <v>109</v>
      </c>
      <c r="K385" s="95">
        <f t="shared" si="516"/>
        <v>107</v>
      </c>
      <c r="L385" s="95">
        <f t="shared" si="517"/>
        <v>106</v>
      </c>
      <c r="M385" s="95">
        <f t="shared" si="518"/>
        <v>104</v>
      </c>
      <c r="N385" s="95">
        <f t="shared" si="519"/>
        <v>103</v>
      </c>
      <c r="O385" s="95">
        <f t="shared" si="520"/>
        <v>102</v>
      </c>
      <c r="P385" s="95">
        <f t="shared" si="521"/>
        <v>101</v>
      </c>
      <c r="Q385" s="95">
        <f t="shared" si="522"/>
        <v>101</v>
      </c>
      <c r="R385" s="95">
        <f t="shared" si="523"/>
        <v>100</v>
      </c>
      <c r="S385" s="95">
        <f t="shared" si="524"/>
        <v>98</v>
      </c>
      <c r="T385" s="95">
        <f t="shared" si="525"/>
        <v>98</v>
      </c>
      <c r="U385" s="95">
        <f t="shared" si="526"/>
        <v>97</v>
      </c>
      <c r="V385" s="95">
        <f t="shared" si="527"/>
        <v>97</v>
      </c>
      <c r="W385" s="95">
        <f t="shared" si="528"/>
        <v>96</v>
      </c>
      <c r="X385" s="95">
        <f t="shared" si="529"/>
        <v>96</v>
      </c>
      <c r="Y385" s="95">
        <f t="shared" si="530"/>
        <v>95</v>
      </c>
      <c r="Z385" s="95">
        <f t="shared" si="531"/>
        <v>95</v>
      </c>
      <c r="AA385" s="95">
        <f t="shared" si="532"/>
        <v>95</v>
      </c>
      <c r="AB385" s="95">
        <f t="shared" si="533"/>
        <v>94</v>
      </c>
      <c r="AC385" s="95">
        <f t="shared" si="534"/>
        <v>97</v>
      </c>
      <c r="AD385" s="95">
        <f t="shared" si="535"/>
        <v>96</v>
      </c>
      <c r="AE385" s="95">
        <f t="shared" si="536"/>
        <v>96</v>
      </c>
      <c r="AF385" s="95">
        <f t="shared" si="537"/>
        <v>96</v>
      </c>
      <c r="AG385" s="95">
        <f t="shared" si="538"/>
        <v>95</v>
      </c>
      <c r="AH385" s="95">
        <f t="shared" si="539"/>
        <v>112</v>
      </c>
      <c r="AI385" s="95">
        <f t="shared" si="540"/>
        <v>110</v>
      </c>
      <c r="AJ385" s="95">
        <f t="shared" si="541"/>
        <v>110</v>
      </c>
      <c r="AK385" s="95">
        <f t="shared" si="542"/>
        <v>110</v>
      </c>
      <c r="AL385" s="95">
        <f t="shared" si="543"/>
        <v>110</v>
      </c>
      <c r="AM385" s="95">
        <f t="shared" si="544"/>
        <v>109</v>
      </c>
      <c r="AN385" s="95">
        <f t="shared" si="545"/>
        <v>109</v>
      </c>
      <c r="AO385" s="95">
        <f t="shared" si="546"/>
        <v>109</v>
      </c>
      <c r="AP385" s="95">
        <f t="shared" si="547"/>
        <v>108</v>
      </c>
      <c r="AQ385" s="95">
        <f t="shared" si="548"/>
        <v>108</v>
      </c>
      <c r="AR385" s="95">
        <f t="shared" si="549"/>
        <v>108</v>
      </c>
      <c r="AS385" s="95">
        <f t="shared" si="550"/>
        <v>108</v>
      </c>
      <c r="AT385" s="95">
        <f t="shared" si="551"/>
        <v>108</v>
      </c>
      <c r="AU385" s="95">
        <f t="shared" si="552"/>
        <v>107</v>
      </c>
      <c r="AV385" s="95">
        <f t="shared" si="553"/>
        <v>107</v>
      </c>
      <c r="AW385" s="95">
        <f t="shared" si="554"/>
        <v>107</v>
      </c>
      <c r="AX385" s="95">
        <f t="shared" si="555"/>
        <v>107</v>
      </c>
      <c r="AY385" s="95">
        <f t="shared" si="556"/>
        <v>107</v>
      </c>
      <c r="AZ385" s="95">
        <f t="shared" si="557"/>
        <v>106</v>
      </c>
      <c r="BA385" s="95">
        <f t="shared" si="558"/>
        <v>106</v>
      </c>
      <c r="BC385" s="93">
        <v>2700</v>
      </c>
      <c r="BD385" s="95">
        <f t="shared" si="559"/>
        <v>346</v>
      </c>
      <c r="BE385" s="95">
        <f t="shared" si="560"/>
        <v>371</v>
      </c>
      <c r="BF385" s="95">
        <f t="shared" si="561"/>
        <v>392</v>
      </c>
      <c r="BG385" s="95">
        <f t="shared" si="562"/>
        <v>414</v>
      </c>
      <c r="BH385" s="95">
        <f t="shared" si="563"/>
        <v>435</v>
      </c>
      <c r="BI385" s="95">
        <f t="shared" si="564"/>
        <v>458</v>
      </c>
      <c r="BJ385" s="95">
        <f t="shared" si="565"/>
        <v>475</v>
      </c>
      <c r="BK385" s="95">
        <f t="shared" si="566"/>
        <v>500</v>
      </c>
      <c r="BL385" s="95">
        <f t="shared" si="567"/>
        <v>520</v>
      </c>
      <c r="BM385" s="95">
        <f t="shared" si="568"/>
        <v>544</v>
      </c>
      <c r="BN385" s="95">
        <f t="shared" si="569"/>
        <v>562</v>
      </c>
      <c r="BO385" s="95">
        <f t="shared" si="570"/>
        <v>584</v>
      </c>
      <c r="BP385" s="95">
        <f t="shared" si="571"/>
        <v>606</v>
      </c>
      <c r="BQ385" s="95">
        <f t="shared" si="572"/>
        <v>627</v>
      </c>
      <c r="BR385" s="95">
        <f t="shared" si="573"/>
        <v>654</v>
      </c>
      <c r="BS385" s="95">
        <f t="shared" si="574"/>
        <v>675</v>
      </c>
      <c r="BT385" s="95">
        <f t="shared" si="575"/>
        <v>688</v>
      </c>
      <c r="BU385" s="95">
        <f t="shared" si="576"/>
        <v>714</v>
      </c>
      <c r="BV385" s="95">
        <f t="shared" si="577"/>
        <v>733</v>
      </c>
      <c r="BW385" s="95">
        <f t="shared" si="578"/>
        <v>760</v>
      </c>
      <c r="BX385" s="95">
        <f t="shared" si="579"/>
        <v>778</v>
      </c>
      <c r="BY385" s="95">
        <f t="shared" si="580"/>
        <v>804</v>
      </c>
      <c r="BZ385" s="95">
        <f t="shared" si="581"/>
        <v>821</v>
      </c>
      <c r="CA385" s="95">
        <f t="shared" si="582"/>
        <v>846</v>
      </c>
      <c r="CB385" s="95">
        <f t="shared" si="583"/>
        <v>872</v>
      </c>
      <c r="CC385" s="95">
        <f t="shared" si="584"/>
        <v>888</v>
      </c>
      <c r="CD385" s="95">
        <f t="shared" si="585"/>
        <v>943</v>
      </c>
      <c r="CE385" s="95">
        <f t="shared" si="586"/>
        <v>959</v>
      </c>
      <c r="CF385" s="95">
        <f t="shared" si="587"/>
        <v>985</v>
      </c>
      <c r="CG385" s="95">
        <f t="shared" si="588"/>
        <v>1011</v>
      </c>
      <c r="CH385" s="95">
        <f t="shared" si="589"/>
        <v>1026</v>
      </c>
      <c r="CI385" s="95">
        <f t="shared" si="590"/>
        <v>1240</v>
      </c>
      <c r="CJ385" s="95">
        <f t="shared" si="591"/>
        <v>1247</v>
      </c>
      <c r="CK385" s="95">
        <f t="shared" si="592"/>
        <v>1277</v>
      </c>
      <c r="CL385" s="95">
        <f t="shared" si="593"/>
        <v>1307</v>
      </c>
      <c r="CM385" s="95">
        <f t="shared" si="594"/>
        <v>1337</v>
      </c>
      <c r="CN385" s="95">
        <f t="shared" si="595"/>
        <v>1354</v>
      </c>
      <c r="CO385" s="95">
        <f t="shared" si="596"/>
        <v>1383</v>
      </c>
      <c r="CP385" s="95">
        <f t="shared" si="597"/>
        <v>1413</v>
      </c>
      <c r="CQ385" s="95">
        <f t="shared" si="598"/>
        <v>1429</v>
      </c>
      <c r="CR385" s="95">
        <f t="shared" si="599"/>
        <v>1458</v>
      </c>
      <c r="CS385" s="95">
        <f t="shared" si="600"/>
        <v>1487</v>
      </c>
      <c r="CT385" s="95">
        <f t="shared" si="601"/>
        <v>1516</v>
      </c>
      <c r="CU385" s="95">
        <f t="shared" si="602"/>
        <v>1545</v>
      </c>
      <c r="CV385" s="95">
        <f t="shared" si="603"/>
        <v>1560</v>
      </c>
      <c r="CW385" s="95">
        <f t="shared" si="604"/>
        <v>1589</v>
      </c>
      <c r="CX385" s="95">
        <f t="shared" si="605"/>
        <v>1618</v>
      </c>
      <c r="CY385" s="95">
        <f t="shared" si="606"/>
        <v>1647</v>
      </c>
      <c r="CZ385" s="95">
        <f t="shared" si="607"/>
        <v>1676</v>
      </c>
      <c r="DA385" s="95">
        <f t="shared" si="608"/>
        <v>1689</v>
      </c>
      <c r="DB385" s="95">
        <f t="shared" si="609"/>
        <v>1717</v>
      </c>
    </row>
    <row r="386" spans="2:106" ht="15">
      <c r="B386" s="93">
        <v>2800</v>
      </c>
      <c r="C386" s="95">
        <f t="shared" si="508"/>
        <v>127</v>
      </c>
      <c r="D386" s="95">
        <f t="shared" si="509"/>
        <v>122</v>
      </c>
      <c r="E386" s="95">
        <f t="shared" si="510"/>
        <v>119</v>
      </c>
      <c r="F386" s="95">
        <f t="shared" si="511"/>
        <v>115</v>
      </c>
      <c r="G386" s="95">
        <f t="shared" si="512"/>
        <v>113</v>
      </c>
      <c r="H386" s="95">
        <f t="shared" si="513"/>
        <v>110</v>
      </c>
      <c r="I386" s="95">
        <f t="shared" si="514"/>
        <v>109</v>
      </c>
      <c r="J386" s="95">
        <f t="shared" si="515"/>
        <v>107</v>
      </c>
      <c r="K386" s="95">
        <f t="shared" si="516"/>
        <v>106</v>
      </c>
      <c r="L386" s="95">
        <f t="shared" si="517"/>
        <v>104</v>
      </c>
      <c r="M386" s="95">
        <f t="shared" si="518"/>
        <v>103</v>
      </c>
      <c r="N386" s="95">
        <f t="shared" si="519"/>
        <v>102</v>
      </c>
      <c r="O386" s="95">
        <f t="shared" si="520"/>
        <v>101</v>
      </c>
      <c r="P386" s="95">
        <f t="shared" si="521"/>
        <v>100</v>
      </c>
      <c r="Q386" s="95">
        <f t="shared" si="522"/>
        <v>98</v>
      </c>
      <c r="R386" s="95">
        <f t="shared" si="523"/>
        <v>98</v>
      </c>
      <c r="S386" s="95">
        <f t="shared" si="524"/>
        <v>97</v>
      </c>
      <c r="T386" s="95">
        <f t="shared" si="525"/>
        <v>96</v>
      </c>
      <c r="U386" s="95">
        <f t="shared" si="526"/>
        <v>96</v>
      </c>
      <c r="V386" s="95">
        <f t="shared" si="527"/>
        <v>95</v>
      </c>
      <c r="W386" s="95">
        <f t="shared" si="528"/>
        <v>95</v>
      </c>
      <c r="X386" s="95">
        <f t="shared" si="529"/>
        <v>95</v>
      </c>
      <c r="Y386" s="95">
        <f t="shared" si="530"/>
        <v>94</v>
      </c>
      <c r="Z386" s="95">
        <f t="shared" si="531"/>
        <v>94</v>
      </c>
      <c r="AA386" s="95">
        <f t="shared" si="532"/>
        <v>92</v>
      </c>
      <c r="AB386" s="95">
        <f t="shared" si="533"/>
        <v>92</v>
      </c>
      <c r="AC386" s="95">
        <f t="shared" si="534"/>
        <v>95</v>
      </c>
      <c r="AD386" s="95">
        <f t="shared" si="535"/>
        <v>95</v>
      </c>
      <c r="AE386" s="95">
        <f t="shared" si="536"/>
        <v>95</v>
      </c>
      <c r="AF386" s="95">
        <f t="shared" si="537"/>
        <v>94</v>
      </c>
      <c r="AG386" s="95">
        <f t="shared" si="538"/>
        <v>94</v>
      </c>
      <c r="AH386" s="95">
        <f t="shared" si="539"/>
        <v>110</v>
      </c>
      <c r="AI386" s="95">
        <f t="shared" si="540"/>
        <v>110</v>
      </c>
      <c r="AJ386" s="95">
        <f t="shared" si="541"/>
        <v>110</v>
      </c>
      <c r="AK386" s="95">
        <f t="shared" si="542"/>
        <v>110</v>
      </c>
      <c r="AL386" s="95">
        <f t="shared" si="543"/>
        <v>109</v>
      </c>
      <c r="AM386" s="95">
        <f t="shared" si="544"/>
        <v>109</v>
      </c>
      <c r="AN386" s="95">
        <f t="shared" si="545"/>
        <v>109</v>
      </c>
      <c r="AO386" s="95">
        <f t="shared" si="546"/>
        <v>109</v>
      </c>
      <c r="AP386" s="95">
        <f t="shared" si="547"/>
        <v>108</v>
      </c>
      <c r="AQ386" s="95">
        <f t="shared" si="548"/>
        <v>108</v>
      </c>
      <c r="AR386" s="95">
        <f t="shared" si="549"/>
        <v>108</v>
      </c>
      <c r="AS386" s="95">
        <f t="shared" si="550"/>
        <v>108</v>
      </c>
      <c r="AT386" s="95">
        <f t="shared" si="551"/>
        <v>107</v>
      </c>
      <c r="AU386" s="95">
        <f t="shared" si="552"/>
        <v>107</v>
      </c>
      <c r="AV386" s="95">
        <f t="shared" si="553"/>
        <v>107</v>
      </c>
      <c r="AW386" s="95">
        <f t="shared" si="554"/>
        <v>107</v>
      </c>
      <c r="AX386" s="95">
        <f t="shared" si="555"/>
        <v>107</v>
      </c>
      <c r="AY386" s="95">
        <f t="shared" si="556"/>
        <v>106</v>
      </c>
      <c r="AZ386" s="95">
        <f t="shared" si="557"/>
        <v>106</v>
      </c>
      <c r="BA386" s="95">
        <f t="shared" si="558"/>
        <v>106</v>
      </c>
      <c r="BC386" s="93">
        <v>2800</v>
      </c>
      <c r="BD386" s="95">
        <f t="shared" si="559"/>
        <v>356</v>
      </c>
      <c r="BE386" s="95">
        <f t="shared" si="560"/>
        <v>376</v>
      </c>
      <c r="BF386" s="95">
        <f t="shared" si="561"/>
        <v>400</v>
      </c>
      <c r="BG386" s="95">
        <f t="shared" si="562"/>
        <v>419</v>
      </c>
      <c r="BH386" s="95">
        <f t="shared" si="563"/>
        <v>443</v>
      </c>
      <c r="BI386" s="95">
        <f t="shared" si="564"/>
        <v>462</v>
      </c>
      <c r="BJ386" s="95">
        <f t="shared" si="565"/>
        <v>488</v>
      </c>
      <c r="BK386" s="95">
        <f t="shared" si="566"/>
        <v>509</v>
      </c>
      <c r="BL386" s="95">
        <f t="shared" si="567"/>
        <v>534</v>
      </c>
      <c r="BM386" s="95">
        <f t="shared" si="568"/>
        <v>553</v>
      </c>
      <c r="BN386" s="95">
        <f t="shared" si="569"/>
        <v>577</v>
      </c>
      <c r="BO386" s="95">
        <f t="shared" si="570"/>
        <v>600</v>
      </c>
      <c r="BP386" s="95">
        <f t="shared" si="571"/>
        <v>622</v>
      </c>
      <c r="BQ386" s="95">
        <f t="shared" si="572"/>
        <v>644</v>
      </c>
      <c r="BR386" s="95">
        <f t="shared" si="573"/>
        <v>659</v>
      </c>
      <c r="BS386" s="95">
        <f t="shared" si="574"/>
        <v>686</v>
      </c>
      <c r="BT386" s="95">
        <f t="shared" si="575"/>
        <v>706</v>
      </c>
      <c r="BU386" s="95">
        <f t="shared" si="576"/>
        <v>726</v>
      </c>
      <c r="BV386" s="95">
        <f t="shared" si="577"/>
        <v>753</v>
      </c>
      <c r="BW386" s="95">
        <f t="shared" si="578"/>
        <v>771</v>
      </c>
      <c r="BX386" s="95">
        <f t="shared" si="579"/>
        <v>798</v>
      </c>
      <c r="BY386" s="95">
        <f t="shared" si="580"/>
        <v>825</v>
      </c>
      <c r="BZ386" s="95">
        <f t="shared" si="581"/>
        <v>842</v>
      </c>
      <c r="CA386" s="95">
        <f t="shared" si="582"/>
        <v>869</v>
      </c>
      <c r="CB386" s="95">
        <f t="shared" si="583"/>
        <v>876</v>
      </c>
      <c r="CC386" s="95">
        <f t="shared" si="584"/>
        <v>902</v>
      </c>
      <c r="CD386" s="95">
        <f t="shared" si="585"/>
        <v>958</v>
      </c>
      <c r="CE386" s="95">
        <f t="shared" si="586"/>
        <v>984</v>
      </c>
      <c r="CF386" s="95">
        <f t="shared" si="587"/>
        <v>1011</v>
      </c>
      <c r="CG386" s="95">
        <f t="shared" si="588"/>
        <v>1026</v>
      </c>
      <c r="CH386" s="95">
        <f t="shared" si="589"/>
        <v>1053</v>
      </c>
      <c r="CI386" s="95">
        <f t="shared" si="590"/>
        <v>1263</v>
      </c>
      <c r="CJ386" s="95">
        <f t="shared" si="591"/>
        <v>1294</v>
      </c>
      <c r="CK386" s="95">
        <f t="shared" si="592"/>
        <v>1324</v>
      </c>
      <c r="CL386" s="95">
        <f t="shared" si="593"/>
        <v>1355</v>
      </c>
      <c r="CM386" s="95">
        <f t="shared" si="594"/>
        <v>1373</v>
      </c>
      <c r="CN386" s="95">
        <f t="shared" si="595"/>
        <v>1404</v>
      </c>
      <c r="CO386" s="95">
        <f t="shared" si="596"/>
        <v>1434</v>
      </c>
      <c r="CP386" s="95">
        <f t="shared" si="597"/>
        <v>1465</v>
      </c>
      <c r="CQ386" s="95">
        <f t="shared" si="598"/>
        <v>1482</v>
      </c>
      <c r="CR386" s="95">
        <f t="shared" si="599"/>
        <v>1512</v>
      </c>
      <c r="CS386" s="95">
        <f t="shared" si="600"/>
        <v>1542</v>
      </c>
      <c r="CT386" s="95">
        <f t="shared" si="601"/>
        <v>1572</v>
      </c>
      <c r="CU386" s="95">
        <f t="shared" si="602"/>
        <v>1588</v>
      </c>
      <c r="CV386" s="95">
        <f t="shared" si="603"/>
        <v>1618</v>
      </c>
      <c r="CW386" s="95">
        <f t="shared" si="604"/>
        <v>1648</v>
      </c>
      <c r="CX386" s="95">
        <f t="shared" si="605"/>
        <v>1678</v>
      </c>
      <c r="CY386" s="95">
        <f t="shared" si="606"/>
        <v>1708</v>
      </c>
      <c r="CZ386" s="95">
        <f t="shared" si="607"/>
        <v>1721</v>
      </c>
      <c r="DA386" s="95">
        <f t="shared" si="608"/>
        <v>1751</v>
      </c>
      <c r="DB386" s="95">
        <f t="shared" si="609"/>
        <v>1781</v>
      </c>
    </row>
    <row r="387" spans="2:106" ht="15">
      <c r="B387" s="93">
        <v>2900</v>
      </c>
      <c r="C387" s="95">
        <f t="shared" si="508"/>
        <v>125</v>
      </c>
      <c r="D387" s="95">
        <f t="shared" si="509"/>
        <v>120</v>
      </c>
      <c r="E387" s="95">
        <f t="shared" si="510"/>
        <v>118</v>
      </c>
      <c r="F387" s="95">
        <f t="shared" si="511"/>
        <v>114</v>
      </c>
      <c r="G387" s="95">
        <f t="shared" si="512"/>
        <v>112</v>
      </c>
      <c r="H387" s="95">
        <f t="shared" si="513"/>
        <v>109</v>
      </c>
      <c r="I387" s="95">
        <f t="shared" si="514"/>
        <v>107</v>
      </c>
      <c r="J387" s="95">
        <f t="shared" si="515"/>
        <v>106</v>
      </c>
      <c r="K387" s="95">
        <f t="shared" si="516"/>
        <v>104</v>
      </c>
      <c r="L387" s="95">
        <f t="shared" si="517"/>
        <v>102</v>
      </c>
      <c r="M387" s="95">
        <f t="shared" si="518"/>
        <v>101</v>
      </c>
      <c r="N387" s="95">
        <f t="shared" si="519"/>
        <v>101</v>
      </c>
      <c r="O387" s="95">
        <f t="shared" si="520"/>
        <v>100</v>
      </c>
      <c r="P387" s="95">
        <f t="shared" si="521"/>
        <v>98</v>
      </c>
      <c r="Q387" s="95">
        <f t="shared" si="522"/>
        <v>97</v>
      </c>
      <c r="R387" s="95">
        <f t="shared" si="523"/>
        <v>97</v>
      </c>
      <c r="S387" s="95">
        <f t="shared" si="524"/>
        <v>96</v>
      </c>
      <c r="T387" s="95">
        <f t="shared" si="525"/>
        <v>95</v>
      </c>
      <c r="U387" s="95">
        <f t="shared" si="526"/>
        <v>95</v>
      </c>
      <c r="V387" s="95">
        <f t="shared" si="527"/>
        <v>94</v>
      </c>
      <c r="W387" s="95">
        <f t="shared" si="528"/>
        <v>94</v>
      </c>
      <c r="X387" s="95">
        <f t="shared" si="529"/>
        <v>92</v>
      </c>
      <c r="Y387" s="95">
        <f t="shared" si="530"/>
        <v>92</v>
      </c>
      <c r="Z387" s="95">
        <f t="shared" si="531"/>
        <v>92</v>
      </c>
      <c r="AA387" s="95">
        <f t="shared" si="532"/>
        <v>91</v>
      </c>
      <c r="AB387" s="95">
        <f t="shared" si="533"/>
        <v>91</v>
      </c>
      <c r="AC387" s="95">
        <f t="shared" si="534"/>
        <v>94</v>
      </c>
      <c r="AD387" s="95">
        <f t="shared" si="535"/>
        <v>94</v>
      </c>
      <c r="AE387" s="95">
        <f t="shared" si="536"/>
        <v>94</v>
      </c>
      <c r="AF387" s="95">
        <f t="shared" si="537"/>
        <v>92</v>
      </c>
      <c r="AG387" s="95">
        <f t="shared" si="538"/>
        <v>109</v>
      </c>
      <c r="AH387" s="95">
        <f t="shared" si="539"/>
        <v>109</v>
      </c>
      <c r="AI387" s="95">
        <f t="shared" si="540"/>
        <v>109</v>
      </c>
      <c r="AJ387" s="95">
        <f t="shared" si="541"/>
        <v>108</v>
      </c>
      <c r="AK387" s="95">
        <f t="shared" si="542"/>
        <v>108</v>
      </c>
      <c r="AL387" s="95">
        <f t="shared" si="543"/>
        <v>108</v>
      </c>
      <c r="AM387" s="95">
        <f t="shared" si="544"/>
        <v>107</v>
      </c>
      <c r="AN387" s="95">
        <f t="shared" si="545"/>
        <v>107</v>
      </c>
      <c r="AO387" s="95">
        <f t="shared" si="546"/>
        <v>107</v>
      </c>
      <c r="AP387" s="95">
        <f t="shared" si="547"/>
        <v>107</v>
      </c>
      <c r="AQ387" s="95">
        <f t="shared" si="548"/>
        <v>106</v>
      </c>
      <c r="AR387" s="95">
        <f t="shared" si="549"/>
        <v>106</v>
      </c>
      <c r="AS387" s="95">
        <f t="shared" si="550"/>
        <v>106</v>
      </c>
      <c r="AT387" s="95">
        <f t="shared" si="551"/>
        <v>106</v>
      </c>
      <c r="AU387" s="95">
        <f t="shared" si="552"/>
        <v>106</v>
      </c>
      <c r="AV387" s="95">
        <f t="shared" si="553"/>
        <v>104</v>
      </c>
      <c r="AW387" s="95">
        <f t="shared" si="554"/>
        <v>104</v>
      </c>
      <c r="AX387" s="95">
        <f t="shared" si="555"/>
        <v>104</v>
      </c>
      <c r="AY387" s="95">
        <f t="shared" si="556"/>
        <v>104</v>
      </c>
      <c r="AZ387" s="95">
        <f t="shared" si="557"/>
        <v>104</v>
      </c>
      <c r="BA387" s="95">
        <f t="shared" si="558"/>
        <v>104</v>
      </c>
      <c r="BC387" s="93">
        <v>2900</v>
      </c>
      <c r="BD387" s="95">
        <f t="shared" si="559"/>
        <v>363</v>
      </c>
      <c r="BE387" s="95">
        <f t="shared" si="560"/>
        <v>383</v>
      </c>
      <c r="BF387" s="95">
        <f t="shared" si="561"/>
        <v>411</v>
      </c>
      <c r="BG387" s="95">
        <f t="shared" si="562"/>
        <v>430</v>
      </c>
      <c r="BH387" s="95">
        <f t="shared" si="563"/>
        <v>455</v>
      </c>
      <c r="BI387" s="95">
        <f t="shared" si="564"/>
        <v>474</v>
      </c>
      <c r="BJ387" s="95">
        <f t="shared" si="565"/>
        <v>496</v>
      </c>
      <c r="BK387" s="95">
        <f t="shared" si="566"/>
        <v>523</v>
      </c>
      <c r="BL387" s="95">
        <f t="shared" si="567"/>
        <v>543</v>
      </c>
      <c r="BM387" s="95">
        <f t="shared" si="568"/>
        <v>562</v>
      </c>
      <c r="BN387" s="95">
        <f t="shared" si="569"/>
        <v>586</v>
      </c>
      <c r="BO387" s="95">
        <f t="shared" si="570"/>
        <v>615</v>
      </c>
      <c r="BP387" s="95">
        <f t="shared" si="571"/>
        <v>638</v>
      </c>
      <c r="BQ387" s="95">
        <f t="shared" si="572"/>
        <v>654</v>
      </c>
      <c r="BR387" s="95">
        <f t="shared" si="573"/>
        <v>675</v>
      </c>
      <c r="BS387" s="95">
        <f t="shared" si="574"/>
        <v>703</v>
      </c>
      <c r="BT387" s="95">
        <f t="shared" si="575"/>
        <v>724</v>
      </c>
      <c r="BU387" s="95">
        <f t="shared" si="576"/>
        <v>744</v>
      </c>
      <c r="BV387" s="95">
        <f t="shared" si="577"/>
        <v>771</v>
      </c>
      <c r="BW387" s="95">
        <f t="shared" si="578"/>
        <v>791</v>
      </c>
      <c r="BX387" s="95">
        <f t="shared" si="579"/>
        <v>818</v>
      </c>
      <c r="BY387" s="95">
        <f t="shared" si="580"/>
        <v>827</v>
      </c>
      <c r="BZ387" s="95">
        <f t="shared" si="581"/>
        <v>854</v>
      </c>
      <c r="CA387" s="95">
        <f t="shared" si="582"/>
        <v>880</v>
      </c>
      <c r="CB387" s="95">
        <f t="shared" si="583"/>
        <v>897</v>
      </c>
      <c r="CC387" s="95">
        <f t="shared" si="584"/>
        <v>924</v>
      </c>
      <c r="CD387" s="95">
        <f t="shared" si="585"/>
        <v>981</v>
      </c>
      <c r="CE387" s="95">
        <f t="shared" si="586"/>
        <v>1009</v>
      </c>
      <c r="CF387" s="95">
        <f t="shared" si="587"/>
        <v>1036</v>
      </c>
      <c r="CG387" s="95">
        <f t="shared" si="588"/>
        <v>1041</v>
      </c>
      <c r="CH387" s="95">
        <f t="shared" si="589"/>
        <v>1264</v>
      </c>
      <c r="CI387" s="95">
        <f t="shared" si="590"/>
        <v>1296</v>
      </c>
      <c r="CJ387" s="95">
        <f t="shared" si="591"/>
        <v>1328</v>
      </c>
      <c r="CK387" s="95">
        <f t="shared" si="592"/>
        <v>1347</v>
      </c>
      <c r="CL387" s="95">
        <f t="shared" si="593"/>
        <v>1378</v>
      </c>
      <c r="CM387" s="95">
        <f t="shared" si="594"/>
        <v>1409</v>
      </c>
      <c r="CN387" s="95">
        <f t="shared" si="595"/>
        <v>1427</v>
      </c>
      <c r="CO387" s="95">
        <f t="shared" si="596"/>
        <v>1458</v>
      </c>
      <c r="CP387" s="95">
        <f t="shared" si="597"/>
        <v>1489</v>
      </c>
      <c r="CQ387" s="95">
        <f t="shared" si="598"/>
        <v>1520</v>
      </c>
      <c r="CR387" s="95">
        <f t="shared" si="599"/>
        <v>1537</v>
      </c>
      <c r="CS387" s="95">
        <f t="shared" si="600"/>
        <v>1568</v>
      </c>
      <c r="CT387" s="95">
        <f t="shared" si="601"/>
        <v>1598</v>
      </c>
      <c r="CU387" s="95">
        <f t="shared" si="602"/>
        <v>1629</v>
      </c>
      <c r="CV387" s="95">
        <f t="shared" si="603"/>
        <v>1660</v>
      </c>
      <c r="CW387" s="95">
        <f t="shared" si="604"/>
        <v>1659</v>
      </c>
      <c r="CX387" s="95">
        <f t="shared" si="605"/>
        <v>1689</v>
      </c>
      <c r="CY387" s="95">
        <f t="shared" si="606"/>
        <v>1719</v>
      </c>
      <c r="CZ387" s="95">
        <f t="shared" si="607"/>
        <v>1749</v>
      </c>
      <c r="DA387" s="95">
        <f t="shared" si="608"/>
        <v>1779</v>
      </c>
      <c r="DB387" s="95">
        <f t="shared" si="609"/>
        <v>1810</v>
      </c>
    </row>
    <row r="388" spans="2:106" ht="15">
      <c r="B388" s="93">
        <v>3000</v>
      </c>
      <c r="C388" s="95">
        <f t="shared" si="508"/>
        <v>133</v>
      </c>
      <c r="D388" s="95">
        <f t="shared" si="509"/>
        <v>127</v>
      </c>
      <c r="E388" s="95">
        <f t="shared" si="510"/>
        <v>124</v>
      </c>
      <c r="F388" s="95">
        <f t="shared" si="511"/>
        <v>120</v>
      </c>
      <c r="G388" s="95">
        <f t="shared" si="512"/>
        <v>118</v>
      </c>
      <c r="H388" s="95">
        <f t="shared" si="513"/>
        <v>114</v>
      </c>
      <c r="I388" s="95">
        <f t="shared" si="514"/>
        <v>113</v>
      </c>
      <c r="J388" s="95">
        <f t="shared" si="515"/>
        <v>110</v>
      </c>
      <c r="K388" s="95">
        <f t="shared" si="516"/>
        <v>108</v>
      </c>
      <c r="L388" s="95">
        <f t="shared" si="517"/>
        <v>107</v>
      </c>
      <c r="M388" s="95">
        <f t="shared" si="518"/>
        <v>106</v>
      </c>
      <c r="N388" s="95">
        <f t="shared" si="519"/>
        <v>104</v>
      </c>
      <c r="O388" s="95">
        <f t="shared" si="520"/>
        <v>103</v>
      </c>
      <c r="P388" s="95">
        <f t="shared" si="521"/>
        <v>102</v>
      </c>
      <c r="Q388" s="95">
        <f t="shared" si="522"/>
        <v>101</v>
      </c>
      <c r="R388" s="95">
        <f t="shared" si="523"/>
        <v>100</v>
      </c>
      <c r="S388" s="95">
        <f t="shared" si="524"/>
        <v>98</v>
      </c>
      <c r="T388" s="95">
        <f t="shared" si="525"/>
        <v>98</v>
      </c>
      <c r="U388" s="95">
        <f t="shared" si="526"/>
        <v>97</v>
      </c>
      <c r="V388" s="95">
        <f t="shared" si="527"/>
        <v>97</v>
      </c>
      <c r="W388" s="95">
        <f t="shared" si="528"/>
        <v>96</v>
      </c>
      <c r="X388" s="95">
        <f t="shared" si="529"/>
        <v>96</v>
      </c>
      <c r="Y388" s="95">
        <f t="shared" si="530"/>
        <v>95</v>
      </c>
      <c r="Z388" s="95">
        <f t="shared" si="531"/>
        <v>95</v>
      </c>
      <c r="AA388" s="95">
        <f t="shared" si="532"/>
        <v>94</v>
      </c>
      <c r="AB388" s="95">
        <f t="shared" si="533"/>
        <v>94</v>
      </c>
      <c r="AC388" s="95">
        <f t="shared" si="534"/>
        <v>96</v>
      </c>
      <c r="AD388" s="95">
        <f t="shared" si="535"/>
        <v>96</v>
      </c>
      <c r="AE388" s="95">
        <f t="shared" si="536"/>
        <v>95</v>
      </c>
      <c r="AF388" s="95">
        <f t="shared" si="537"/>
        <v>95</v>
      </c>
      <c r="AG388" s="95">
        <f t="shared" si="538"/>
        <v>108</v>
      </c>
      <c r="AH388" s="95">
        <f t="shared" si="539"/>
        <v>107</v>
      </c>
      <c r="AI388" s="95">
        <f t="shared" si="540"/>
        <v>107</v>
      </c>
      <c r="AJ388" s="95">
        <f t="shared" si="541"/>
        <v>107</v>
      </c>
      <c r="AK388" s="95">
        <f t="shared" si="542"/>
        <v>107</v>
      </c>
      <c r="AL388" s="95">
        <f t="shared" si="543"/>
        <v>106</v>
      </c>
      <c r="AM388" s="95">
        <f t="shared" si="544"/>
        <v>106</v>
      </c>
      <c r="AN388" s="95">
        <f t="shared" si="545"/>
        <v>106</v>
      </c>
      <c r="AO388" s="95">
        <f t="shared" si="546"/>
        <v>106</v>
      </c>
      <c r="AP388" s="95">
        <f t="shared" si="547"/>
        <v>104</v>
      </c>
      <c r="AQ388" s="95">
        <f t="shared" si="548"/>
        <v>104</v>
      </c>
      <c r="AR388" s="95">
        <f t="shared" si="549"/>
        <v>104</v>
      </c>
      <c r="AS388" s="95">
        <f t="shared" si="550"/>
        <v>104</v>
      </c>
      <c r="AT388" s="95">
        <f t="shared" si="551"/>
        <v>103</v>
      </c>
      <c r="AU388" s="95">
        <f t="shared" si="552"/>
        <v>103</v>
      </c>
      <c r="AV388" s="95">
        <f t="shared" si="553"/>
        <v>103</v>
      </c>
      <c r="AW388" s="95">
        <f t="shared" si="554"/>
        <v>103</v>
      </c>
      <c r="AX388" s="95">
        <f t="shared" si="555"/>
        <v>103</v>
      </c>
      <c r="AY388" s="95">
        <f t="shared" si="556"/>
        <v>102</v>
      </c>
      <c r="AZ388" s="95">
        <f t="shared" si="557"/>
        <v>102</v>
      </c>
      <c r="BA388" s="95">
        <f t="shared" si="558"/>
        <v>102</v>
      </c>
      <c r="BC388" s="93">
        <v>3000</v>
      </c>
      <c r="BD388" s="95">
        <f t="shared" si="559"/>
        <v>399</v>
      </c>
      <c r="BE388" s="95">
        <f t="shared" si="560"/>
        <v>419</v>
      </c>
      <c r="BF388" s="95">
        <f t="shared" si="561"/>
        <v>446</v>
      </c>
      <c r="BG388" s="95">
        <f t="shared" si="562"/>
        <v>468</v>
      </c>
      <c r="BH388" s="95">
        <f t="shared" si="563"/>
        <v>496</v>
      </c>
      <c r="BI388" s="95">
        <f t="shared" si="564"/>
        <v>513</v>
      </c>
      <c r="BJ388" s="95">
        <f t="shared" si="565"/>
        <v>542</v>
      </c>
      <c r="BK388" s="95">
        <f t="shared" si="566"/>
        <v>561</v>
      </c>
      <c r="BL388" s="95">
        <f t="shared" si="567"/>
        <v>583</v>
      </c>
      <c r="BM388" s="95">
        <f t="shared" si="568"/>
        <v>610</v>
      </c>
      <c r="BN388" s="95">
        <f t="shared" si="569"/>
        <v>636</v>
      </c>
      <c r="BO388" s="95">
        <f t="shared" si="570"/>
        <v>655</v>
      </c>
      <c r="BP388" s="95">
        <f t="shared" si="571"/>
        <v>680</v>
      </c>
      <c r="BQ388" s="95">
        <f t="shared" si="572"/>
        <v>704</v>
      </c>
      <c r="BR388" s="95">
        <f t="shared" si="573"/>
        <v>727</v>
      </c>
      <c r="BS388" s="95">
        <f t="shared" si="574"/>
        <v>750</v>
      </c>
      <c r="BT388" s="95">
        <f t="shared" si="575"/>
        <v>764</v>
      </c>
      <c r="BU388" s="95">
        <f t="shared" si="576"/>
        <v>794</v>
      </c>
      <c r="BV388" s="95">
        <f t="shared" si="577"/>
        <v>815</v>
      </c>
      <c r="BW388" s="95">
        <f t="shared" si="578"/>
        <v>844</v>
      </c>
      <c r="BX388" s="95">
        <f t="shared" si="579"/>
        <v>864</v>
      </c>
      <c r="BY388" s="95">
        <f t="shared" si="580"/>
        <v>893</v>
      </c>
      <c r="BZ388" s="95">
        <f t="shared" si="581"/>
        <v>912</v>
      </c>
      <c r="CA388" s="95">
        <f t="shared" si="582"/>
        <v>941</v>
      </c>
      <c r="CB388" s="95">
        <f t="shared" si="583"/>
        <v>959</v>
      </c>
      <c r="CC388" s="95">
        <f t="shared" si="584"/>
        <v>987</v>
      </c>
      <c r="CD388" s="95">
        <f t="shared" si="585"/>
        <v>1037</v>
      </c>
      <c r="CE388" s="95">
        <f t="shared" si="586"/>
        <v>1066</v>
      </c>
      <c r="CF388" s="95">
        <f t="shared" si="587"/>
        <v>1083</v>
      </c>
      <c r="CG388" s="95">
        <f t="shared" si="588"/>
        <v>1112</v>
      </c>
      <c r="CH388" s="95">
        <f t="shared" si="589"/>
        <v>1296</v>
      </c>
      <c r="CI388" s="95">
        <f t="shared" si="590"/>
        <v>1316</v>
      </c>
      <c r="CJ388" s="95">
        <f t="shared" si="591"/>
        <v>1348</v>
      </c>
      <c r="CK388" s="95">
        <f t="shared" si="592"/>
        <v>1380</v>
      </c>
      <c r="CL388" s="95">
        <f t="shared" si="593"/>
        <v>1412</v>
      </c>
      <c r="CM388" s="95">
        <f t="shared" si="594"/>
        <v>1431</v>
      </c>
      <c r="CN388" s="95">
        <f t="shared" si="595"/>
        <v>1463</v>
      </c>
      <c r="CO388" s="95">
        <f t="shared" si="596"/>
        <v>1495</v>
      </c>
      <c r="CP388" s="95">
        <f t="shared" si="597"/>
        <v>1526</v>
      </c>
      <c r="CQ388" s="95">
        <f t="shared" si="598"/>
        <v>1529</v>
      </c>
      <c r="CR388" s="95">
        <f t="shared" si="599"/>
        <v>1560</v>
      </c>
      <c r="CS388" s="95">
        <f t="shared" si="600"/>
        <v>1591</v>
      </c>
      <c r="CT388" s="95">
        <f t="shared" si="601"/>
        <v>1622</v>
      </c>
      <c r="CU388" s="95">
        <f t="shared" si="602"/>
        <v>1638</v>
      </c>
      <c r="CV388" s="95">
        <f t="shared" si="603"/>
        <v>1669</v>
      </c>
      <c r="CW388" s="95">
        <f t="shared" si="604"/>
        <v>1700</v>
      </c>
      <c r="CX388" s="95">
        <f t="shared" si="605"/>
        <v>1730</v>
      </c>
      <c r="CY388" s="95">
        <f t="shared" si="606"/>
        <v>1761</v>
      </c>
      <c r="CZ388" s="95">
        <f t="shared" si="607"/>
        <v>1775</v>
      </c>
      <c r="DA388" s="95">
        <f t="shared" si="608"/>
        <v>1805</v>
      </c>
      <c r="DB388" s="95">
        <f t="shared" si="609"/>
        <v>1836</v>
      </c>
    </row>
    <row r="395" spans="2:106" ht="15.75">
      <c r="B395" s="91" t="s">
        <v>150</v>
      </c>
      <c r="C395" s="92"/>
      <c r="D395" s="92"/>
      <c r="E395" s="92"/>
      <c r="F395" s="92"/>
      <c r="G395" s="92"/>
      <c r="H395" s="92"/>
      <c r="I395" s="91"/>
      <c r="J395" s="91"/>
      <c r="K395" s="91"/>
      <c r="L395" s="91"/>
    </row>
    <row r="396" spans="2:106" hidden="1" outlineLevel="1"/>
    <row r="397" spans="2:106" ht="15" hidden="1" outlineLevel="1">
      <c r="B397" t="s">
        <v>0</v>
      </c>
      <c r="C397" s="93">
        <v>400</v>
      </c>
      <c r="D397" s="93">
        <v>500</v>
      </c>
      <c r="E397" s="93">
        <v>600</v>
      </c>
      <c r="F397" s="93">
        <v>700</v>
      </c>
      <c r="G397" s="93">
        <v>800</v>
      </c>
      <c r="H397" s="93">
        <v>900</v>
      </c>
      <c r="I397" s="93">
        <v>1000</v>
      </c>
      <c r="J397" s="93">
        <v>1100</v>
      </c>
      <c r="K397" s="93">
        <v>1200</v>
      </c>
      <c r="L397" s="93">
        <v>1300</v>
      </c>
      <c r="M397" s="93">
        <v>1400</v>
      </c>
      <c r="N397" s="93">
        <v>1500</v>
      </c>
      <c r="O397" s="93">
        <v>1600</v>
      </c>
      <c r="P397" s="93">
        <v>1700</v>
      </c>
      <c r="Q397" s="93">
        <v>1800</v>
      </c>
      <c r="R397" s="93">
        <v>1900</v>
      </c>
      <c r="S397" s="93">
        <v>2000</v>
      </c>
      <c r="T397" s="93">
        <f>CHOOSE($AF$27,2100,2100,2100,2100,2100,2100,2100,"")</f>
        <v>2100</v>
      </c>
      <c r="U397" s="93">
        <f>CHOOSE($AF$27,2200,2200,2200,2200,2200,2200,"","")</f>
        <v>2200</v>
      </c>
      <c r="V397" s="93">
        <f>CHOOSE($AF$27,2300,2300,2300,2300,2300,"","","")</f>
        <v>2300</v>
      </c>
      <c r="W397" s="93">
        <f>CHOOSE($AF$27,2400,2400,2400,2400,"","","","")</f>
        <v>2400</v>
      </c>
      <c r="X397" s="93">
        <f>CHOOSE($AF$27,2500,2500,2500,2500,"","","","")</f>
        <v>2500</v>
      </c>
      <c r="Y397" s="93">
        <f>CHOOSE($AF$27,2600,2600,2600,"","","","","")</f>
        <v>2600</v>
      </c>
      <c r="Z397" s="93">
        <f>CHOOSE($AF$27,2700,2700,"","","","","","")</f>
        <v>2700</v>
      </c>
      <c r="AA397" s="93">
        <f>CHOOSE($AF$27,2800,2800,"","","","","","")</f>
        <v>2800</v>
      </c>
      <c r="AB397" s="93">
        <f>CHOOSE($AF$27,2900,"","","","","","","")</f>
        <v>2900</v>
      </c>
      <c r="AC397" s="93">
        <f>CHOOSE($AF$27,3000,"","","","","","","")</f>
        <v>3000</v>
      </c>
      <c r="AD397" s="93">
        <f>CHOOSE($AF$27,3100,"","","","","","","")</f>
        <v>3100</v>
      </c>
      <c r="AE397" s="93">
        <f>CHOOSE($AF$27,3200,"","","","","","","")</f>
        <v>3200</v>
      </c>
    </row>
    <row r="398" spans="2:106" ht="15" hidden="1" outlineLevel="1">
      <c r="B398" s="93">
        <v>400</v>
      </c>
      <c r="C398">
        <v>194</v>
      </c>
      <c r="D398">
        <v>178</v>
      </c>
      <c r="E398">
        <v>167</v>
      </c>
      <c r="F398">
        <v>159</v>
      </c>
      <c r="G398">
        <v>153</v>
      </c>
      <c r="H398">
        <v>149</v>
      </c>
      <c r="I398">
        <v>145</v>
      </c>
      <c r="J398">
        <v>142</v>
      </c>
      <c r="K398">
        <v>141</v>
      </c>
      <c r="L398">
        <v>139</v>
      </c>
      <c r="M398">
        <v>137</v>
      </c>
      <c r="N398">
        <v>136</v>
      </c>
      <c r="O398">
        <v>136</v>
      </c>
      <c r="P398">
        <v>134</v>
      </c>
      <c r="Q398">
        <v>133</v>
      </c>
      <c r="R398">
        <v>132</v>
      </c>
      <c r="S398">
        <v>131</v>
      </c>
      <c r="T398">
        <v>131</v>
      </c>
      <c r="U398">
        <v>131</v>
      </c>
      <c r="V398">
        <v>130</v>
      </c>
      <c r="W398">
        <v>129</v>
      </c>
      <c r="X398">
        <v>129</v>
      </c>
      <c r="Y398">
        <v>129</v>
      </c>
      <c r="Z398">
        <v>128</v>
      </c>
      <c r="AA398">
        <v>128</v>
      </c>
      <c r="AB398">
        <v>127</v>
      </c>
      <c r="AC398">
        <v>127</v>
      </c>
      <c r="AD398">
        <v>127</v>
      </c>
      <c r="AE398">
        <v>127</v>
      </c>
    </row>
    <row r="399" spans="2:106" ht="15" hidden="1" outlineLevel="1">
      <c r="B399" s="93">
        <v>500</v>
      </c>
      <c r="C399">
        <v>170</v>
      </c>
      <c r="D399">
        <v>156</v>
      </c>
      <c r="E399">
        <v>147</v>
      </c>
      <c r="F399">
        <v>140</v>
      </c>
      <c r="G399">
        <v>135</v>
      </c>
      <c r="H399">
        <v>131</v>
      </c>
      <c r="I399">
        <v>128</v>
      </c>
      <c r="J399">
        <v>126</v>
      </c>
      <c r="K399">
        <v>125</v>
      </c>
      <c r="L399">
        <v>123</v>
      </c>
      <c r="M399">
        <v>121</v>
      </c>
      <c r="N399">
        <v>120</v>
      </c>
      <c r="O399">
        <v>120</v>
      </c>
      <c r="P399">
        <v>119</v>
      </c>
      <c r="Q399">
        <v>118</v>
      </c>
      <c r="R399">
        <v>117</v>
      </c>
      <c r="S399">
        <v>116</v>
      </c>
      <c r="T399">
        <v>116</v>
      </c>
      <c r="U399">
        <v>116</v>
      </c>
      <c r="V399">
        <v>115</v>
      </c>
      <c r="W399">
        <v>114</v>
      </c>
      <c r="X399">
        <v>115</v>
      </c>
      <c r="Y399">
        <v>114</v>
      </c>
      <c r="Z399">
        <v>114</v>
      </c>
      <c r="AA399">
        <v>113</v>
      </c>
      <c r="AB399">
        <v>113</v>
      </c>
      <c r="AC399">
        <v>113</v>
      </c>
      <c r="AD399">
        <v>112</v>
      </c>
      <c r="AE399">
        <v>112</v>
      </c>
    </row>
    <row r="400" spans="2:106" ht="15" hidden="1" outlineLevel="1">
      <c r="B400" s="93">
        <v>600</v>
      </c>
      <c r="C400">
        <v>153</v>
      </c>
      <c r="D400">
        <v>141</v>
      </c>
      <c r="E400">
        <v>133</v>
      </c>
      <c r="F400">
        <v>127</v>
      </c>
      <c r="G400">
        <v>123</v>
      </c>
      <c r="H400">
        <v>119</v>
      </c>
      <c r="I400">
        <v>117</v>
      </c>
      <c r="J400">
        <v>115</v>
      </c>
      <c r="K400">
        <v>114</v>
      </c>
      <c r="L400">
        <v>112</v>
      </c>
      <c r="M400">
        <v>111</v>
      </c>
      <c r="N400">
        <v>109</v>
      </c>
      <c r="O400">
        <v>109</v>
      </c>
      <c r="P400">
        <v>108</v>
      </c>
      <c r="Q400">
        <v>108</v>
      </c>
      <c r="R400">
        <v>107</v>
      </c>
      <c r="S400">
        <v>106</v>
      </c>
      <c r="T400">
        <v>106</v>
      </c>
      <c r="U400">
        <v>106</v>
      </c>
      <c r="V400">
        <v>105</v>
      </c>
      <c r="W400">
        <v>104</v>
      </c>
      <c r="X400">
        <v>105</v>
      </c>
      <c r="Y400">
        <v>104</v>
      </c>
      <c r="Z400">
        <v>104</v>
      </c>
      <c r="AA400">
        <v>103</v>
      </c>
      <c r="AB400">
        <v>103</v>
      </c>
      <c r="AC400">
        <v>103</v>
      </c>
      <c r="AD400">
        <v>103</v>
      </c>
      <c r="AE400">
        <v>102</v>
      </c>
    </row>
    <row r="401" spans="2:31" ht="15" hidden="1" outlineLevel="1">
      <c r="B401" s="93">
        <v>700</v>
      </c>
      <c r="C401">
        <v>141</v>
      </c>
      <c r="D401">
        <v>130</v>
      </c>
      <c r="E401">
        <v>123</v>
      </c>
      <c r="F401">
        <v>118</v>
      </c>
      <c r="G401">
        <v>114</v>
      </c>
      <c r="H401">
        <v>111</v>
      </c>
      <c r="I401">
        <v>109</v>
      </c>
      <c r="J401">
        <v>107</v>
      </c>
      <c r="K401">
        <v>106</v>
      </c>
      <c r="L401">
        <v>104</v>
      </c>
      <c r="M401">
        <v>103</v>
      </c>
      <c r="N401">
        <v>102</v>
      </c>
      <c r="O401">
        <v>102</v>
      </c>
      <c r="P401">
        <v>101</v>
      </c>
      <c r="Q401">
        <v>100</v>
      </c>
      <c r="R401">
        <v>99</v>
      </c>
      <c r="S401">
        <v>99</v>
      </c>
      <c r="T401">
        <v>99</v>
      </c>
      <c r="U401">
        <v>98</v>
      </c>
      <c r="V401">
        <v>98</v>
      </c>
      <c r="W401">
        <v>97</v>
      </c>
      <c r="X401">
        <v>98</v>
      </c>
      <c r="Y401">
        <v>97</v>
      </c>
      <c r="Z401">
        <v>97</v>
      </c>
      <c r="AA401">
        <v>96</v>
      </c>
      <c r="AB401">
        <v>96</v>
      </c>
      <c r="AC401">
        <v>96</v>
      </c>
      <c r="AD401">
        <v>96</v>
      </c>
      <c r="AE401">
        <v>96</v>
      </c>
    </row>
    <row r="402" spans="2:31" ht="15" hidden="1" outlineLevel="1">
      <c r="B402" s="93">
        <v>800</v>
      </c>
      <c r="C402">
        <v>135</v>
      </c>
      <c r="D402">
        <v>125</v>
      </c>
      <c r="E402">
        <v>119</v>
      </c>
      <c r="F402">
        <v>114</v>
      </c>
      <c r="G402">
        <v>110</v>
      </c>
      <c r="H402">
        <v>108</v>
      </c>
      <c r="I402">
        <v>105</v>
      </c>
      <c r="J402">
        <v>104</v>
      </c>
      <c r="K402">
        <v>103</v>
      </c>
      <c r="L402">
        <v>102</v>
      </c>
      <c r="M402">
        <v>100</v>
      </c>
      <c r="N402">
        <v>99</v>
      </c>
      <c r="O402">
        <v>99</v>
      </c>
      <c r="P402">
        <v>98</v>
      </c>
      <c r="Q402">
        <v>98</v>
      </c>
      <c r="R402">
        <v>97</v>
      </c>
      <c r="S402">
        <v>97</v>
      </c>
      <c r="T402">
        <v>97</v>
      </c>
      <c r="U402">
        <v>96</v>
      </c>
      <c r="V402">
        <v>96</v>
      </c>
      <c r="W402">
        <v>95</v>
      </c>
      <c r="X402">
        <v>95</v>
      </c>
      <c r="Y402">
        <v>95</v>
      </c>
      <c r="Z402">
        <v>95</v>
      </c>
      <c r="AA402">
        <v>94</v>
      </c>
      <c r="AB402">
        <v>94</v>
      </c>
      <c r="AC402">
        <v>94</v>
      </c>
      <c r="AD402">
        <v>94</v>
      </c>
      <c r="AE402">
        <v>94</v>
      </c>
    </row>
    <row r="403" spans="2:31" ht="15" hidden="1" outlineLevel="1">
      <c r="B403" s="93">
        <v>900</v>
      </c>
      <c r="C403">
        <v>128</v>
      </c>
      <c r="D403">
        <v>119</v>
      </c>
      <c r="E403">
        <v>113</v>
      </c>
      <c r="F403">
        <v>108</v>
      </c>
      <c r="G403">
        <v>105</v>
      </c>
      <c r="H403">
        <v>102</v>
      </c>
      <c r="I403">
        <v>100</v>
      </c>
      <c r="J403">
        <v>99</v>
      </c>
      <c r="K403">
        <v>98</v>
      </c>
      <c r="L403">
        <v>97</v>
      </c>
      <c r="M403">
        <v>96</v>
      </c>
      <c r="N403">
        <v>95</v>
      </c>
      <c r="O403">
        <v>95</v>
      </c>
      <c r="P403">
        <v>94</v>
      </c>
      <c r="Q403">
        <v>93</v>
      </c>
      <c r="R403">
        <v>93</v>
      </c>
      <c r="S403">
        <v>92</v>
      </c>
      <c r="T403">
        <v>92</v>
      </c>
      <c r="U403">
        <v>92</v>
      </c>
      <c r="V403">
        <v>91</v>
      </c>
      <c r="W403">
        <v>91</v>
      </c>
      <c r="X403">
        <v>91</v>
      </c>
      <c r="Y403">
        <v>91</v>
      </c>
      <c r="Z403">
        <v>90</v>
      </c>
      <c r="AA403">
        <v>90</v>
      </c>
      <c r="AB403">
        <v>90</v>
      </c>
      <c r="AC403">
        <v>90</v>
      </c>
      <c r="AD403">
        <v>89</v>
      </c>
      <c r="AE403">
        <v>89</v>
      </c>
    </row>
    <row r="404" spans="2:31" ht="15" hidden="1" outlineLevel="1">
      <c r="B404" s="93">
        <v>1000</v>
      </c>
      <c r="C404">
        <v>122</v>
      </c>
      <c r="D404">
        <v>114</v>
      </c>
      <c r="E404">
        <v>108</v>
      </c>
      <c r="F404">
        <v>104</v>
      </c>
      <c r="G404">
        <v>101</v>
      </c>
      <c r="H404">
        <v>98</v>
      </c>
      <c r="I404">
        <v>96</v>
      </c>
      <c r="J404">
        <v>95</v>
      </c>
      <c r="K404">
        <v>94</v>
      </c>
      <c r="L404">
        <v>93</v>
      </c>
      <c r="M404">
        <v>92</v>
      </c>
      <c r="N404">
        <v>91</v>
      </c>
      <c r="O404">
        <v>91</v>
      </c>
      <c r="P404">
        <v>90</v>
      </c>
      <c r="Q404">
        <v>89</v>
      </c>
      <c r="R404">
        <v>89</v>
      </c>
      <c r="S404">
        <v>88</v>
      </c>
      <c r="T404">
        <v>88</v>
      </c>
      <c r="U404">
        <v>88</v>
      </c>
      <c r="V404">
        <v>88</v>
      </c>
      <c r="W404">
        <v>87</v>
      </c>
      <c r="X404">
        <v>87</v>
      </c>
      <c r="Y404">
        <v>87</v>
      </c>
      <c r="Z404">
        <v>87</v>
      </c>
      <c r="AA404">
        <v>86</v>
      </c>
      <c r="AB404">
        <v>86</v>
      </c>
      <c r="AC404">
        <v>86</v>
      </c>
      <c r="AD404">
        <v>86</v>
      </c>
      <c r="AE404">
        <v>86</v>
      </c>
    </row>
    <row r="405" spans="2:31" ht="15" hidden="1" outlineLevel="1">
      <c r="B405" s="93">
        <v>1100</v>
      </c>
      <c r="C405">
        <v>120</v>
      </c>
      <c r="D405">
        <v>112</v>
      </c>
      <c r="E405">
        <v>106</v>
      </c>
      <c r="F405">
        <v>102</v>
      </c>
      <c r="G405">
        <v>99</v>
      </c>
      <c r="H405">
        <v>97</v>
      </c>
      <c r="I405">
        <v>95</v>
      </c>
      <c r="J405">
        <v>94</v>
      </c>
      <c r="K405">
        <v>93</v>
      </c>
      <c r="L405">
        <v>92</v>
      </c>
      <c r="M405">
        <v>91</v>
      </c>
      <c r="N405">
        <v>90</v>
      </c>
      <c r="O405">
        <v>90</v>
      </c>
      <c r="P405">
        <v>89</v>
      </c>
      <c r="Q405">
        <v>89</v>
      </c>
      <c r="R405">
        <v>88</v>
      </c>
      <c r="S405">
        <v>88</v>
      </c>
      <c r="T405">
        <v>88</v>
      </c>
      <c r="U405">
        <v>87</v>
      </c>
      <c r="V405">
        <v>87</v>
      </c>
      <c r="W405">
        <v>87</v>
      </c>
      <c r="X405">
        <v>87</v>
      </c>
      <c r="Y405">
        <v>86</v>
      </c>
      <c r="Z405">
        <v>86</v>
      </c>
      <c r="AA405">
        <v>86</v>
      </c>
      <c r="AB405">
        <v>86</v>
      </c>
      <c r="AC405">
        <v>86</v>
      </c>
      <c r="AD405">
        <v>85</v>
      </c>
      <c r="AE405">
        <v>85</v>
      </c>
    </row>
    <row r="406" spans="2:31" ht="15" hidden="1" outlineLevel="1">
      <c r="B406" s="93">
        <v>1200</v>
      </c>
      <c r="C406">
        <v>116</v>
      </c>
      <c r="D406">
        <v>108</v>
      </c>
      <c r="E406">
        <v>103</v>
      </c>
      <c r="F406">
        <v>99</v>
      </c>
      <c r="G406">
        <v>96</v>
      </c>
      <c r="H406">
        <v>94</v>
      </c>
      <c r="I406">
        <v>92</v>
      </c>
      <c r="J406">
        <v>91</v>
      </c>
      <c r="K406">
        <v>90</v>
      </c>
      <c r="L406">
        <v>89</v>
      </c>
      <c r="M406">
        <v>88</v>
      </c>
      <c r="N406">
        <v>87</v>
      </c>
      <c r="O406">
        <v>87</v>
      </c>
      <c r="P406">
        <v>87</v>
      </c>
      <c r="Q406">
        <v>86</v>
      </c>
      <c r="R406">
        <v>86</v>
      </c>
      <c r="S406">
        <v>85</v>
      </c>
      <c r="T406">
        <v>85</v>
      </c>
      <c r="U406">
        <v>85</v>
      </c>
      <c r="V406">
        <v>84</v>
      </c>
      <c r="W406">
        <v>84</v>
      </c>
      <c r="X406">
        <v>84</v>
      </c>
      <c r="Y406">
        <v>84</v>
      </c>
      <c r="Z406">
        <v>84</v>
      </c>
      <c r="AA406">
        <v>83</v>
      </c>
      <c r="AB406">
        <v>83</v>
      </c>
      <c r="AC406">
        <v>83</v>
      </c>
      <c r="AD406">
        <v>83</v>
      </c>
      <c r="AE406">
        <v>83</v>
      </c>
    </row>
    <row r="407" spans="2:31" ht="15" hidden="1" outlineLevel="1">
      <c r="B407" s="93">
        <v>1300</v>
      </c>
      <c r="C407">
        <v>113</v>
      </c>
      <c r="D407">
        <v>105</v>
      </c>
      <c r="E407">
        <v>100</v>
      </c>
      <c r="F407">
        <v>96</v>
      </c>
      <c r="G407">
        <v>94</v>
      </c>
      <c r="H407">
        <v>91</v>
      </c>
      <c r="I407">
        <v>90</v>
      </c>
      <c r="J407">
        <v>88</v>
      </c>
      <c r="K407">
        <v>88</v>
      </c>
      <c r="L407">
        <v>87</v>
      </c>
      <c r="M407">
        <v>86</v>
      </c>
      <c r="N407">
        <v>85</v>
      </c>
      <c r="O407">
        <v>85</v>
      </c>
      <c r="P407">
        <v>84</v>
      </c>
      <c r="Q407">
        <v>84</v>
      </c>
      <c r="R407">
        <v>83</v>
      </c>
      <c r="S407">
        <v>83</v>
      </c>
      <c r="T407">
        <v>83</v>
      </c>
      <c r="U407">
        <v>82</v>
      </c>
      <c r="V407">
        <v>82</v>
      </c>
      <c r="W407">
        <v>82</v>
      </c>
      <c r="X407">
        <v>82</v>
      </c>
      <c r="Y407">
        <v>82</v>
      </c>
      <c r="Z407">
        <v>81</v>
      </c>
      <c r="AA407">
        <v>81</v>
      </c>
      <c r="AB407">
        <v>81</v>
      </c>
      <c r="AC407">
        <v>81</v>
      </c>
      <c r="AD407">
        <v>81</v>
      </c>
      <c r="AE407">
        <v>81</v>
      </c>
    </row>
    <row r="408" spans="2:31" ht="15" hidden="1" outlineLevel="1">
      <c r="B408" s="93">
        <v>1400</v>
      </c>
      <c r="C408">
        <v>111</v>
      </c>
      <c r="D408">
        <v>103</v>
      </c>
      <c r="E408">
        <v>98</v>
      </c>
      <c r="F408">
        <v>95</v>
      </c>
      <c r="G408">
        <v>92</v>
      </c>
      <c r="H408">
        <v>90</v>
      </c>
      <c r="I408">
        <v>89</v>
      </c>
      <c r="J408">
        <v>87</v>
      </c>
      <c r="K408">
        <v>86</v>
      </c>
      <c r="L408">
        <v>85</v>
      </c>
      <c r="M408">
        <v>85</v>
      </c>
      <c r="N408">
        <v>84</v>
      </c>
      <c r="O408">
        <v>84</v>
      </c>
      <c r="P408">
        <v>83</v>
      </c>
      <c r="Q408">
        <v>83</v>
      </c>
      <c r="R408">
        <v>82</v>
      </c>
      <c r="S408">
        <v>82</v>
      </c>
      <c r="T408">
        <v>82</v>
      </c>
      <c r="U408">
        <v>81</v>
      </c>
      <c r="V408">
        <v>81</v>
      </c>
      <c r="W408">
        <v>81</v>
      </c>
      <c r="X408">
        <v>81</v>
      </c>
      <c r="Y408">
        <v>80</v>
      </c>
      <c r="Z408">
        <v>80</v>
      </c>
      <c r="AA408">
        <v>80</v>
      </c>
      <c r="AB408">
        <v>80</v>
      </c>
      <c r="AC408">
        <v>80</v>
      </c>
      <c r="AD408">
        <v>80</v>
      </c>
      <c r="AE408">
        <v>79</v>
      </c>
    </row>
    <row r="409" spans="2:31" ht="15" hidden="1" outlineLevel="1">
      <c r="B409" s="93">
        <v>1500</v>
      </c>
      <c r="C409">
        <v>108</v>
      </c>
      <c r="D409">
        <v>101</v>
      </c>
      <c r="E409">
        <v>96</v>
      </c>
      <c r="F409">
        <v>93</v>
      </c>
      <c r="G409">
        <v>90</v>
      </c>
      <c r="H409">
        <v>88</v>
      </c>
      <c r="I409">
        <v>87</v>
      </c>
      <c r="J409">
        <v>85</v>
      </c>
      <c r="K409">
        <v>85</v>
      </c>
      <c r="L409">
        <v>84</v>
      </c>
      <c r="M409">
        <v>83</v>
      </c>
      <c r="N409">
        <v>82</v>
      </c>
      <c r="O409">
        <v>82</v>
      </c>
      <c r="P409">
        <v>81</v>
      </c>
      <c r="Q409">
        <v>81</v>
      </c>
      <c r="R409">
        <v>80</v>
      </c>
      <c r="S409">
        <v>80</v>
      </c>
      <c r="T409">
        <v>80</v>
      </c>
      <c r="U409">
        <v>80</v>
      </c>
      <c r="V409">
        <v>79</v>
      </c>
      <c r="W409">
        <v>79</v>
      </c>
      <c r="X409">
        <v>79</v>
      </c>
      <c r="Y409">
        <v>79</v>
      </c>
      <c r="Z409">
        <v>79</v>
      </c>
      <c r="AA409">
        <v>78</v>
      </c>
      <c r="AB409">
        <v>78</v>
      </c>
      <c r="AC409">
        <v>78</v>
      </c>
      <c r="AD409">
        <v>78</v>
      </c>
      <c r="AE409">
        <v>78</v>
      </c>
    </row>
    <row r="410" spans="2:31" ht="15" hidden="1" outlineLevel="1">
      <c r="B410" s="93">
        <v>1600</v>
      </c>
      <c r="C410">
        <v>107</v>
      </c>
      <c r="D410">
        <v>100</v>
      </c>
      <c r="E410">
        <v>96</v>
      </c>
      <c r="F410">
        <v>92</v>
      </c>
      <c r="G410">
        <v>90</v>
      </c>
      <c r="H410">
        <v>88</v>
      </c>
      <c r="I410">
        <v>86</v>
      </c>
      <c r="J410">
        <v>85</v>
      </c>
      <c r="K410">
        <v>85</v>
      </c>
      <c r="L410">
        <v>84</v>
      </c>
      <c r="M410">
        <v>83</v>
      </c>
      <c r="N410">
        <v>82</v>
      </c>
      <c r="O410">
        <v>82</v>
      </c>
      <c r="P410">
        <v>81</v>
      </c>
      <c r="Q410">
        <v>81</v>
      </c>
      <c r="R410">
        <v>80</v>
      </c>
      <c r="S410">
        <v>80</v>
      </c>
      <c r="T410">
        <v>80</v>
      </c>
      <c r="U410">
        <v>80</v>
      </c>
      <c r="V410">
        <v>79</v>
      </c>
      <c r="W410">
        <v>79</v>
      </c>
      <c r="X410">
        <v>79</v>
      </c>
      <c r="Y410">
        <v>79</v>
      </c>
      <c r="Z410">
        <v>79</v>
      </c>
      <c r="AA410">
        <v>78</v>
      </c>
      <c r="AB410">
        <v>78</v>
      </c>
      <c r="AC410">
        <v>78</v>
      </c>
      <c r="AD410">
        <v>78</v>
      </c>
      <c r="AE410">
        <v>78</v>
      </c>
    </row>
    <row r="411" spans="2:31" ht="15" hidden="1" outlineLevel="1">
      <c r="B411" s="93">
        <v>1700</v>
      </c>
      <c r="C411">
        <v>105</v>
      </c>
      <c r="D411">
        <v>98</v>
      </c>
      <c r="E411">
        <v>94</v>
      </c>
      <c r="F411">
        <v>91</v>
      </c>
      <c r="G411">
        <v>88</v>
      </c>
      <c r="H411">
        <v>86</v>
      </c>
      <c r="I411">
        <v>85</v>
      </c>
      <c r="J411">
        <v>84</v>
      </c>
      <c r="K411">
        <v>83</v>
      </c>
      <c r="L411">
        <v>82</v>
      </c>
      <c r="M411">
        <v>81</v>
      </c>
      <c r="N411">
        <v>81</v>
      </c>
      <c r="O411">
        <v>80</v>
      </c>
      <c r="P411">
        <v>80</v>
      </c>
      <c r="Q411">
        <v>79</v>
      </c>
      <c r="R411">
        <v>79</v>
      </c>
      <c r="S411">
        <v>79</v>
      </c>
      <c r="T411">
        <v>79</v>
      </c>
      <c r="U411">
        <v>78</v>
      </c>
      <c r="V411">
        <v>78</v>
      </c>
      <c r="W411">
        <v>78</v>
      </c>
      <c r="X411">
        <v>78</v>
      </c>
      <c r="Y411">
        <v>77</v>
      </c>
      <c r="Z411">
        <v>77</v>
      </c>
      <c r="AA411">
        <v>77</v>
      </c>
      <c r="AB411">
        <v>77</v>
      </c>
      <c r="AC411">
        <v>77</v>
      </c>
      <c r="AD411">
        <v>77</v>
      </c>
      <c r="AE411">
        <v>77</v>
      </c>
    </row>
    <row r="412" spans="2:31" ht="15" hidden="1" outlineLevel="1">
      <c r="B412" s="93">
        <v>1800</v>
      </c>
      <c r="C412">
        <v>105</v>
      </c>
      <c r="D412">
        <v>99</v>
      </c>
      <c r="E412">
        <v>94</v>
      </c>
      <c r="F412">
        <v>91</v>
      </c>
      <c r="G412">
        <v>88</v>
      </c>
      <c r="H412">
        <v>86</v>
      </c>
      <c r="I412">
        <v>85</v>
      </c>
      <c r="J412">
        <v>84</v>
      </c>
      <c r="K412">
        <v>83</v>
      </c>
      <c r="L412">
        <v>82</v>
      </c>
      <c r="M412">
        <v>81</v>
      </c>
      <c r="N412">
        <v>80</v>
      </c>
      <c r="O412">
        <v>80</v>
      </c>
      <c r="P412">
        <v>80</v>
      </c>
      <c r="Q412">
        <v>79</v>
      </c>
      <c r="R412">
        <v>79</v>
      </c>
      <c r="S412">
        <v>78</v>
      </c>
      <c r="T412">
        <v>78</v>
      </c>
      <c r="U412">
        <v>78</v>
      </c>
      <c r="V412">
        <v>78</v>
      </c>
      <c r="W412">
        <v>77</v>
      </c>
      <c r="X412">
        <v>77</v>
      </c>
      <c r="Y412">
        <v>77</v>
      </c>
      <c r="Z412">
        <v>77</v>
      </c>
      <c r="AA412">
        <v>77</v>
      </c>
      <c r="AB412">
        <v>76</v>
      </c>
      <c r="AC412">
        <v>76</v>
      </c>
      <c r="AD412">
        <v>76</v>
      </c>
      <c r="AE412">
        <v>76</v>
      </c>
    </row>
    <row r="413" spans="2:31" ht="15" hidden="1" outlineLevel="1">
      <c r="B413" s="93">
        <v>1900</v>
      </c>
      <c r="C413">
        <v>104</v>
      </c>
      <c r="D413">
        <v>97</v>
      </c>
      <c r="E413">
        <v>92</v>
      </c>
      <c r="F413">
        <v>89</v>
      </c>
      <c r="G413">
        <v>87</v>
      </c>
      <c r="H413">
        <v>85</v>
      </c>
      <c r="I413">
        <v>83</v>
      </c>
      <c r="J413">
        <v>82</v>
      </c>
      <c r="K413">
        <v>82</v>
      </c>
      <c r="L413">
        <v>81</v>
      </c>
      <c r="M413">
        <v>80</v>
      </c>
      <c r="N413">
        <v>79</v>
      </c>
      <c r="O413">
        <v>79</v>
      </c>
      <c r="P413">
        <v>78</v>
      </c>
      <c r="Q413">
        <v>78</v>
      </c>
      <c r="R413">
        <v>78</v>
      </c>
      <c r="S413">
        <v>77</v>
      </c>
      <c r="T413">
        <v>77</v>
      </c>
      <c r="U413">
        <v>77</v>
      </c>
      <c r="V413">
        <v>76</v>
      </c>
      <c r="W413">
        <v>76</v>
      </c>
      <c r="X413">
        <v>76</v>
      </c>
      <c r="Y413">
        <v>76</v>
      </c>
      <c r="Z413">
        <v>76</v>
      </c>
      <c r="AA413">
        <v>75</v>
      </c>
      <c r="AB413">
        <v>75</v>
      </c>
      <c r="AC413">
        <v>75</v>
      </c>
      <c r="AD413">
        <v>75</v>
      </c>
      <c r="AE413">
        <v>75</v>
      </c>
    </row>
    <row r="414" spans="2:31" ht="15" hidden="1" outlineLevel="1">
      <c r="B414" s="93">
        <v>2000</v>
      </c>
      <c r="C414">
        <v>103</v>
      </c>
      <c r="D414">
        <v>97</v>
      </c>
      <c r="E414">
        <v>92</v>
      </c>
      <c r="F414">
        <v>89</v>
      </c>
      <c r="G414">
        <v>87</v>
      </c>
      <c r="H414">
        <v>85</v>
      </c>
      <c r="I414">
        <v>84</v>
      </c>
      <c r="J414">
        <v>82</v>
      </c>
      <c r="K414">
        <v>82</v>
      </c>
      <c r="L414">
        <v>81</v>
      </c>
      <c r="M414">
        <v>80</v>
      </c>
      <c r="N414">
        <v>79</v>
      </c>
      <c r="O414">
        <v>79</v>
      </c>
      <c r="P414">
        <v>79</v>
      </c>
      <c r="Q414">
        <v>78</v>
      </c>
      <c r="R414">
        <v>78</v>
      </c>
      <c r="S414">
        <v>77</v>
      </c>
      <c r="T414">
        <v>77</v>
      </c>
      <c r="U414">
        <v>77</v>
      </c>
      <c r="V414">
        <v>77</v>
      </c>
      <c r="W414">
        <v>76</v>
      </c>
      <c r="X414">
        <v>76</v>
      </c>
      <c r="Y414">
        <v>76</v>
      </c>
      <c r="Z414">
        <v>76</v>
      </c>
      <c r="AA414">
        <v>76</v>
      </c>
      <c r="AB414">
        <v>76</v>
      </c>
      <c r="AC414">
        <v>76</v>
      </c>
      <c r="AD414">
        <v>75</v>
      </c>
      <c r="AE414">
        <v>75</v>
      </c>
    </row>
    <row r="415" spans="2:31" ht="15" hidden="1" outlineLevel="1">
      <c r="B415" s="93">
        <v>2100</v>
      </c>
      <c r="C415">
        <v>102</v>
      </c>
      <c r="D415">
        <v>95</v>
      </c>
      <c r="E415">
        <v>91</v>
      </c>
      <c r="F415">
        <v>88</v>
      </c>
      <c r="G415">
        <v>86</v>
      </c>
      <c r="H415">
        <v>84</v>
      </c>
      <c r="I415">
        <v>82</v>
      </c>
      <c r="J415">
        <v>81</v>
      </c>
      <c r="K415">
        <v>81</v>
      </c>
      <c r="L415">
        <v>80</v>
      </c>
      <c r="M415">
        <v>79</v>
      </c>
      <c r="N415">
        <v>78</v>
      </c>
      <c r="O415">
        <v>78</v>
      </c>
      <c r="P415">
        <v>78</v>
      </c>
      <c r="Q415">
        <v>77</v>
      </c>
      <c r="R415">
        <v>77</v>
      </c>
      <c r="S415">
        <v>76</v>
      </c>
      <c r="T415">
        <v>76</v>
      </c>
      <c r="U415">
        <v>76</v>
      </c>
      <c r="V415">
        <v>76</v>
      </c>
      <c r="W415">
        <v>75</v>
      </c>
      <c r="X415">
        <v>75</v>
      </c>
      <c r="Y415">
        <v>75</v>
      </c>
      <c r="Z415">
        <v>75</v>
      </c>
      <c r="AA415">
        <v>75</v>
      </c>
      <c r="AB415">
        <v>75</v>
      </c>
      <c r="AC415">
        <v>75</v>
      </c>
      <c r="AD415">
        <v>74</v>
      </c>
      <c r="AE415">
        <v>79</v>
      </c>
    </row>
    <row r="416" spans="2:31" ht="15" hidden="1" outlineLevel="1">
      <c r="B416" s="93">
        <v>2200</v>
      </c>
      <c r="C416">
        <v>100</v>
      </c>
      <c r="D416">
        <v>94</v>
      </c>
      <c r="E416">
        <v>90</v>
      </c>
      <c r="F416">
        <v>87</v>
      </c>
      <c r="G416">
        <v>85</v>
      </c>
      <c r="H416">
        <v>83</v>
      </c>
      <c r="I416">
        <v>81</v>
      </c>
      <c r="J416">
        <v>80</v>
      </c>
      <c r="K416">
        <v>80</v>
      </c>
      <c r="L416">
        <v>79</v>
      </c>
      <c r="M416">
        <v>78</v>
      </c>
      <c r="N416">
        <v>77</v>
      </c>
      <c r="O416">
        <v>77</v>
      </c>
      <c r="P416">
        <v>77</v>
      </c>
      <c r="Q416">
        <v>76</v>
      </c>
      <c r="R416">
        <v>76</v>
      </c>
      <c r="S416">
        <v>75</v>
      </c>
      <c r="T416">
        <v>75</v>
      </c>
      <c r="U416">
        <v>75</v>
      </c>
      <c r="V416">
        <v>75</v>
      </c>
      <c r="W416">
        <v>74</v>
      </c>
      <c r="X416">
        <v>74</v>
      </c>
      <c r="Y416">
        <v>74</v>
      </c>
      <c r="Z416">
        <v>74</v>
      </c>
      <c r="AA416">
        <v>74</v>
      </c>
      <c r="AB416">
        <v>74</v>
      </c>
      <c r="AC416">
        <v>74</v>
      </c>
      <c r="AD416">
        <v>73</v>
      </c>
      <c r="AE416">
        <v>77</v>
      </c>
    </row>
    <row r="417" spans="2:82" ht="15" hidden="1" outlineLevel="1">
      <c r="B417" s="93">
        <v>2300</v>
      </c>
      <c r="C417">
        <v>99</v>
      </c>
      <c r="D417">
        <v>93</v>
      </c>
      <c r="E417">
        <v>89</v>
      </c>
      <c r="F417">
        <v>86</v>
      </c>
      <c r="G417">
        <v>84</v>
      </c>
      <c r="H417">
        <v>82</v>
      </c>
      <c r="I417">
        <v>80</v>
      </c>
      <c r="J417">
        <v>79</v>
      </c>
      <c r="K417">
        <v>79</v>
      </c>
      <c r="L417">
        <v>78</v>
      </c>
      <c r="M417">
        <v>77</v>
      </c>
      <c r="N417">
        <v>76</v>
      </c>
      <c r="O417">
        <v>76</v>
      </c>
      <c r="P417">
        <v>76</v>
      </c>
      <c r="Q417">
        <v>75</v>
      </c>
      <c r="R417">
        <v>75</v>
      </c>
      <c r="S417">
        <v>75</v>
      </c>
      <c r="T417">
        <v>74</v>
      </c>
      <c r="U417">
        <v>74</v>
      </c>
      <c r="V417">
        <v>74</v>
      </c>
      <c r="W417">
        <v>74</v>
      </c>
      <c r="X417">
        <v>74</v>
      </c>
      <c r="Y417">
        <v>73</v>
      </c>
      <c r="Z417">
        <v>73</v>
      </c>
      <c r="AA417">
        <v>73</v>
      </c>
      <c r="AB417">
        <v>73</v>
      </c>
      <c r="AC417">
        <v>73</v>
      </c>
      <c r="AD417">
        <v>78</v>
      </c>
      <c r="AE417">
        <v>78</v>
      </c>
    </row>
    <row r="418" spans="2:82" ht="15" hidden="1" outlineLevel="1">
      <c r="B418" s="93">
        <v>2400</v>
      </c>
      <c r="C418">
        <v>99</v>
      </c>
      <c r="D418">
        <v>93</v>
      </c>
      <c r="E418">
        <v>89</v>
      </c>
      <c r="F418">
        <v>86</v>
      </c>
      <c r="G418">
        <v>84</v>
      </c>
      <c r="H418">
        <v>82</v>
      </c>
      <c r="I418">
        <v>81</v>
      </c>
      <c r="J418">
        <v>79</v>
      </c>
      <c r="K418">
        <v>79</v>
      </c>
      <c r="L418">
        <v>78</v>
      </c>
      <c r="M418">
        <v>77</v>
      </c>
      <c r="N418">
        <v>77</v>
      </c>
      <c r="O418">
        <v>76</v>
      </c>
      <c r="P418">
        <v>76</v>
      </c>
      <c r="Q418">
        <v>76</v>
      </c>
      <c r="R418">
        <v>75</v>
      </c>
      <c r="S418">
        <v>75</v>
      </c>
      <c r="T418">
        <v>75</v>
      </c>
      <c r="U418">
        <v>74</v>
      </c>
      <c r="V418">
        <v>74</v>
      </c>
      <c r="W418">
        <v>74</v>
      </c>
      <c r="X418">
        <v>74</v>
      </c>
      <c r="Y418">
        <v>74</v>
      </c>
      <c r="Z418">
        <v>73</v>
      </c>
      <c r="AA418">
        <v>73</v>
      </c>
      <c r="AB418">
        <v>73</v>
      </c>
      <c r="AC418">
        <v>73</v>
      </c>
      <c r="AD418">
        <v>80</v>
      </c>
      <c r="AE418">
        <v>80</v>
      </c>
    </row>
    <row r="419" spans="2:82" ht="15" hidden="1" outlineLevel="1">
      <c r="B419" s="93">
        <v>2500</v>
      </c>
      <c r="C419">
        <v>103</v>
      </c>
      <c r="D419">
        <v>96</v>
      </c>
      <c r="E419">
        <v>92</v>
      </c>
      <c r="F419">
        <v>89</v>
      </c>
      <c r="G419">
        <v>87</v>
      </c>
      <c r="H419">
        <v>85</v>
      </c>
      <c r="I419">
        <v>83</v>
      </c>
      <c r="J419">
        <v>82</v>
      </c>
      <c r="K419">
        <v>81</v>
      </c>
      <c r="L419">
        <v>80</v>
      </c>
      <c r="M419">
        <v>80</v>
      </c>
      <c r="N419">
        <v>79</v>
      </c>
      <c r="O419">
        <v>79</v>
      </c>
      <c r="P419">
        <v>78</v>
      </c>
      <c r="Q419">
        <v>78</v>
      </c>
      <c r="R419">
        <v>77</v>
      </c>
      <c r="S419">
        <v>77</v>
      </c>
      <c r="T419">
        <v>77</v>
      </c>
      <c r="U419">
        <v>77</v>
      </c>
      <c r="V419">
        <v>76</v>
      </c>
      <c r="W419">
        <v>76</v>
      </c>
      <c r="X419">
        <v>76</v>
      </c>
      <c r="Y419">
        <v>76</v>
      </c>
      <c r="Z419">
        <v>76</v>
      </c>
      <c r="AA419">
        <v>75</v>
      </c>
      <c r="AB419">
        <v>78</v>
      </c>
      <c r="AC419">
        <v>79</v>
      </c>
      <c r="AD419">
        <v>79</v>
      </c>
      <c r="AE419">
        <v>79</v>
      </c>
    </row>
    <row r="420" spans="2:82" ht="15" hidden="1" outlineLevel="1">
      <c r="B420" s="93">
        <v>2600</v>
      </c>
      <c r="C420">
        <v>102</v>
      </c>
      <c r="D420">
        <v>95</v>
      </c>
      <c r="E420">
        <v>91</v>
      </c>
      <c r="F420">
        <v>88</v>
      </c>
      <c r="G420">
        <v>86</v>
      </c>
      <c r="H420">
        <v>84</v>
      </c>
      <c r="I420">
        <v>82</v>
      </c>
      <c r="J420">
        <v>81</v>
      </c>
      <c r="K420">
        <v>80</v>
      </c>
      <c r="L420">
        <v>80</v>
      </c>
      <c r="M420">
        <v>79</v>
      </c>
      <c r="N420">
        <v>78</v>
      </c>
      <c r="O420">
        <v>78</v>
      </c>
      <c r="P420">
        <v>77</v>
      </c>
      <c r="Q420">
        <v>77</v>
      </c>
      <c r="R420">
        <v>77</v>
      </c>
      <c r="S420">
        <v>76</v>
      </c>
      <c r="T420">
        <v>76</v>
      </c>
      <c r="U420">
        <v>76</v>
      </c>
      <c r="V420">
        <v>76</v>
      </c>
      <c r="W420">
        <v>75</v>
      </c>
      <c r="X420">
        <v>75</v>
      </c>
      <c r="Y420">
        <v>75</v>
      </c>
      <c r="Z420">
        <v>75</v>
      </c>
      <c r="AA420">
        <v>77</v>
      </c>
      <c r="AB420">
        <v>77</v>
      </c>
      <c r="AC420">
        <v>78</v>
      </c>
      <c r="AD420">
        <v>78</v>
      </c>
      <c r="AE420">
        <v>78</v>
      </c>
    </row>
    <row r="421" spans="2:82" ht="15" hidden="1" outlineLevel="1">
      <c r="B421" s="93">
        <v>2700</v>
      </c>
      <c r="C421">
        <v>100</v>
      </c>
      <c r="D421">
        <v>94</v>
      </c>
      <c r="E421">
        <v>90</v>
      </c>
      <c r="F421">
        <v>87</v>
      </c>
      <c r="G421">
        <v>85</v>
      </c>
      <c r="H421">
        <v>83</v>
      </c>
      <c r="I421">
        <v>82</v>
      </c>
      <c r="J421">
        <v>80</v>
      </c>
      <c r="K421">
        <v>80</v>
      </c>
      <c r="L421">
        <v>79</v>
      </c>
      <c r="M421">
        <v>78</v>
      </c>
      <c r="N421">
        <v>77</v>
      </c>
      <c r="O421">
        <v>77</v>
      </c>
      <c r="P421">
        <v>77</v>
      </c>
      <c r="Q421">
        <v>76</v>
      </c>
      <c r="R421">
        <v>76</v>
      </c>
      <c r="S421">
        <v>76</v>
      </c>
      <c r="T421">
        <v>75</v>
      </c>
      <c r="U421">
        <v>75</v>
      </c>
      <c r="V421">
        <v>75</v>
      </c>
      <c r="W421">
        <v>75</v>
      </c>
      <c r="X421">
        <v>74</v>
      </c>
      <c r="Y421">
        <v>74</v>
      </c>
      <c r="Z421">
        <v>77</v>
      </c>
      <c r="AA421">
        <v>76</v>
      </c>
      <c r="AB421">
        <v>77</v>
      </c>
      <c r="AC421">
        <v>77</v>
      </c>
      <c r="AD421">
        <v>77</v>
      </c>
      <c r="AE421">
        <v>77</v>
      </c>
    </row>
    <row r="422" spans="2:82" ht="15" hidden="1" outlineLevel="1">
      <c r="B422" s="93">
        <v>2800</v>
      </c>
      <c r="C422">
        <v>100</v>
      </c>
      <c r="D422">
        <v>94</v>
      </c>
      <c r="E422">
        <v>90</v>
      </c>
      <c r="F422">
        <v>87</v>
      </c>
      <c r="G422">
        <v>85</v>
      </c>
      <c r="H422">
        <v>83</v>
      </c>
      <c r="I422">
        <v>82</v>
      </c>
      <c r="J422">
        <v>81</v>
      </c>
      <c r="K422">
        <v>80</v>
      </c>
      <c r="L422">
        <v>79</v>
      </c>
      <c r="M422">
        <v>78</v>
      </c>
      <c r="N422">
        <v>78</v>
      </c>
      <c r="O422">
        <v>77</v>
      </c>
      <c r="P422">
        <v>77</v>
      </c>
      <c r="Q422">
        <v>76</v>
      </c>
      <c r="R422">
        <v>76</v>
      </c>
      <c r="S422">
        <v>76</v>
      </c>
      <c r="T422">
        <v>76</v>
      </c>
      <c r="U422">
        <v>75</v>
      </c>
      <c r="V422">
        <v>75</v>
      </c>
      <c r="W422">
        <v>75</v>
      </c>
      <c r="X422">
        <v>75</v>
      </c>
      <c r="Y422">
        <v>77</v>
      </c>
      <c r="Z422">
        <v>77</v>
      </c>
      <c r="AA422">
        <v>76</v>
      </c>
      <c r="AB422">
        <v>77</v>
      </c>
      <c r="AC422">
        <v>77</v>
      </c>
      <c r="AD422">
        <v>77</v>
      </c>
      <c r="AE422">
        <v>77</v>
      </c>
    </row>
    <row r="423" spans="2:82" ht="15" hidden="1" outlineLevel="1">
      <c r="B423" s="93">
        <v>2900</v>
      </c>
      <c r="C423">
        <v>99</v>
      </c>
      <c r="D423">
        <v>93</v>
      </c>
      <c r="E423">
        <v>89</v>
      </c>
      <c r="F423">
        <v>86</v>
      </c>
      <c r="G423">
        <v>84</v>
      </c>
      <c r="H423">
        <v>82</v>
      </c>
      <c r="I423">
        <v>81</v>
      </c>
      <c r="J423">
        <v>80</v>
      </c>
      <c r="K423">
        <v>79</v>
      </c>
      <c r="L423">
        <v>78</v>
      </c>
      <c r="M423">
        <v>78</v>
      </c>
      <c r="N423">
        <v>77</v>
      </c>
      <c r="O423">
        <v>77</v>
      </c>
      <c r="P423">
        <v>76</v>
      </c>
      <c r="Q423">
        <v>76</v>
      </c>
      <c r="R423">
        <v>75</v>
      </c>
      <c r="S423">
        <v>75</v>
      </c>
      <c r="T423">
        <v>75</v>
      </c>
      <c r="U423">
        <v>75</v>
      </c>
      <c r="V423">
        <v>74</v>
      </c>
      <c r="W423">
        <v>74</v>
      </c>
      <c r="X423">
        <v>77</v>
      </c>
      <c r="Y423">
        <v>76</v>
      </c>
      <c r="Z423">
        <v>76</v>
      </c>
      <c r="AA423">
        <v>76</v>
      </c>
      <c r="AB423">
        <v>77</v>
      </c>
      <c r="AC423">
        <v>77</v>
      </c>
      <c r="AD423">
        <v>76</v>
      </c>
      <c r="AE423">
        <v>76</v>
      </c>
    </row>
    <row r="424" spans="2:82" ht="15" hidden="1" outlineLevel="1">
      <c r="B424" s="93">
        <v>3000</v>
      </c>
      <c r="C424">
        <v>98</v>
      </c>
      <c r="D424">
        <v>92</v>
      </c>
      <c r="E424">
        <v>88</v>
      </c>
      <c r="F424">
        <v>85</v>
      </c>
      <c r="G424">
        <v>83</v>
      </c>
      <c r="H424">
        <v>82</v>
      </c>
      <c r="I424">
        <v>80</v>
      </c>
      <c r="J424">
        <v>79</v>
      </c>
      <c r="K424">
        <v>78</v>
      </c>
      <c r="L424">
        <v>78</v>
      </c>
      <c r="M424">
        <v>77</v>
      </c>
      <c r="N424">
        <v>76</v>
      </c>
      <c r="O424">
        <v>76</v>
      </c>
      <c r="P424">
        <v>76</v>
      </c>
      <c r="Q424">
        <v>75</v>
      </c>
      <c r="R424">
        <v>75</v>
      </c>
      <c r="S424">
        <v>74</v>
      </c>
      <c r="T424">
        <v>74</v>
      </c>
      <c r="U424">
        <v>74</v>
      </c>
      <c r="V424">
        <v>74</v>
      </c>
      <c r="W424">
        <v>73</v>
      </c>
      <c r="X424">
        <v>76</v>
      </c>
      <c r="Y424">
        <v>76</v>
      </c>
      <c r="Z424">
        <v>75</v>
      </c>
      <c r="AA424">
        <v>78</v>
      </c>
      <c r="AB424">
        <v>78</v>
      </c>
      <c r="AC424">
        <v>78</v>
      </c>
      <c r="AD424">
        <v>77</v>
      </c>
      <c r="AE424">
        <v>77</v>
      </c>
    </row>
    <row r="425" spans="2:82" collapsed="1"/>
    <row r="426" spans="2:82" ht="15">
      <c r="B426" t="s">
        <v>0</v>
      </c>
      <c r="C426" s="93">
        <v>400</v>
      </c>
      <c r="D426" s="93">
        <v>500</v>
      </c>
      <c r="E426" s="93">
        <v>600</v>
      </c>
      <c r="F426" s="93">
        <v>700</v>
      </c>
      <c r="G426" s="93">
        <v>800</v>
      </c>
      <c r="H426" s="93">
        <v>900</v>
      </c>
      <c r="I426" s="93">
        <v>1000</v>
      </c>
      <c r="J426" s="93">
        <v>1100</v>
      </c>
      <c r="K426" s="93">
        <v>1200</v>
      </c>
      <c r="L426" s="93">
        <v>1300</v>
      </c>
      <c r="M426" s="93">
        <v>1400</v>
      </c>
      <c r="N426" s="93">
        <v>1500</v>
      </c>
      <c r="O426" s="93">
        <v>1600</v>
      </c>
      <c r="P426" s="93">
        <v>1700</v>
      </c>
      <c r="Q426" s="93">
        <v>1800</v>
      </c>
      <c r="R426" s="93">
        <v>1900</v>
      </c>
      <c r="S426" s="93">
        <v>2000</v>
      </c>
      <c r="T426" s="93">
        <f>CHOOSE($AF$27,2100,2100,2100,2100,2100,2100,2100,"")</f>
        <v>2100</v>
      </c>
      <c r="U426" s="93">
        <f>CHOOSE($AF$27,2200,2200,2200,2200,2200,2200,"","")</f>
        <v>2200</v>
      </c>
      <c r="V426" s="93">
        <f>CHOOSE($AF$27,2300,2300,2300,2300,2300,"","","")</f>
        <v>2300</v>
      </c>
      <c r="W426" s="93">
        <f>CHOOSE($AF$27,2400,2400,2400,2400,"","","","")</f>
        <v>2400</v>
      </c>
      <c r="X426" s="93">
        <f>CHOOSE($AF$27,2500,2500,2500,2500,"","","","")</f>
        <v>2500</v>
      </c>
      <c r="Y426" s="93">
        <f>CHOOSE($AF$27,2600,2600,2600,"","","","","")</f>
        <v>2600</v>
      </c>
      <c r="Z426" s="93">
        <f>CHOOSE($AF$27,2700,2700,"","","","","","")</f>
        <v>2700</v>
      </c>
      <c r="AA426" s="93">
        <f>CHOOSE($AF$27,2800,2800,"","","","","","")</f>
        <v>2800</v>
      </c>
      <c r="AB426" s="93">
        <f>CHOOSE($AF$27,2900,"","","","","","","")</f>
        <v>2900</v>
      </c>
      <c r="AC426" s="93">
        <f>CHOOSE($AF$27,3000,"","","","","","","")</f>
        <v>3000</v>
      </c>
      <c r="AD426" s="93">
        <f>CHOOSE($AF$27,3100,"","","","","","","")</f>
        <v>3100</v>
      </c>
      <c r="AE426" s="93">
        <f>CHOOSE($AF$27,3200,"","","","","","","")</f>
        <v>3200</v>
      </c>
      <c r="BA426" t="s">
        <v>0</v>
      </c>
      <c r="BB426" s="93">
        <f>C426</f>
        <v>400</v>
      </c>
      <c r="BC426" s="93">
        <f t="shared" ref="BC426:CD426" si="610">D426</f>
        <v>500</v>
      </c>
      <c r="BD426" s="93">
        <f t="shared" si="610"/>
        <v>600</v>
      </c>
      <c r="BE426" s="93">
        <f t="shared" si="610"/>
        <v>700</v>
      </c>
      <c r="BF426" s="93">
        <f t="shared" si="610"/>
        <v>800</v>
      </c>
      <c r="BG426" s="93">
        <f t="shared" si="610"/>
        <v>900</v>
      </c>
      <c r="BH426" s="93">
        <f t="shared" si="610"/>
        <v>1000</v>
      </c>
      <c r="BI426" s="93">
        <f t="shared" si="610"/>
        <v>1100</v>
      </c>
      <c r="BJ426" s="93">
        <f t="shared" si="610"/>
        <v>1200</v>
      </c>
      <c r="BK426" s="93">
        <f t="shared" si="610"/>
        <v>1300</v>
      </c>
      <c r="BL426" s="93">
        <f t="shared" si="610"/>
        <v>1400</v>
      </c>
      <c r="BM426" s="93">
        <f t="shared" si="610"/>
        <v>1500</v>
      </c>
      <c r="BN426" s="93">
        <f t="shared" si="610"/>
        <v>1600</v>
      </c>
      <c r="BO426" s="93">
        <f t="shared" si="610"/>
        <v>1700</v>
      </c>
      <c r="BP426" s="93">
        <f t="shared" si="610"/>
        <v>1800</v>
      </c>
      <c r="BQ426" s="93">
        <f t="shared" si="610"/>
        <v>1900</v>
      </c>
      <c r="BR426" s="93">
        <f t="shared" si="610"/>
        <v>2000</v>
      </c>
      <c r="BS426" s="93">
        <f t="shared" si="610"/>
        <v>2100</v>
      </c>
      <c r="BT426" s="93">
        <f t="shared" si="610"/>
        <v>2200</v>
      </c>
      <c r="BU426" s="93">
        <f t="shared" si="610"/>
        <v>2300</v>
      </c>
      <c r="BV426" s="93">
        <f t="shared" si="610"/>
        <v>2400</v>
      </c>
      <c r="BW426" s="93">
        <f t="shared" si="610"/>
        <v>2500</v>
      </c>
      <c r="BX426" s="93">
        <f t="shared" si="610"/>
        <v>2600</v>
      </c>
      <c r="BY426" s="93">
        <f t="shared" si="610"/>
        <v>2700</v>
      </c>
      <c r="BZ426" s="93">
        <f t="shared" si="610"/>
        <v>2800</v>
      </c>
      <c r="CA426" s="93">
        <f t="shared" si="610"/>
        <v>2900</v>
      </c>
      <c r="CB426" s="93">
        <f t="shared" si="610"/>
        <v>3000</v>
      </c>
      <c r="CC426" s="93">
        <f t="shared" si="610"/>
        <v>3100</v>
      </c>
      <c r="CD426" s="93">
        <f t="shared" si="610"/>
        <v>3200</v>
      </c>
    </row>
    <row r="427" spans="2:82" ht="15">
      <c r="B427" s="93">
        <v>400</v>
      </c>
      <c r="C427">
        <f>IF(C426="","",C398)</f>
        <v>194</v>
      </c>
      <c r="D427">
        <f t="shared" ref="D427:AE427" si="611">IF(D426="","",D398)</f>
        <v>178</v>
      </c>
      <c r="E427">
        <f t="shared" si="611"/>
        <v>167</v>
      </c>
      <c r="F427">
        <f t="shared" si="611"/>
        <v>159</v>
      </c>
      <c r="G427">
        <f t="shared" si="611"/>
        <v>153</v>
      </c>
      <c r="H427">
        <f t="shared" si="611"/>
        <v>149</v>
      </c>
      <c r="I427">
        <f t="shared" si="611"/>
        <v>145</v>
      </c>
      <c r="J427">
        <f t="shared" si="611"/>
        <v>142</v>
      </c>
      <c r="K427">
        <f t="shared" si="611"/>
        <v>141</v>
      </c>
      <c r="L427">
        <f t="shared" si="611"/>
        <v>139</v>
      </c>
      <c r="M427">
        <f t="shared" si="611"/>
        <v>137</v>
      </c>
      <c r="N427">
        <f t="shared" si="611"/>
        <v>136</v>
      </c>
      <c r="O427">
        <f t="shared" si="611"/>
        <v>136</v>
      </c>
      <c r="P427">
        <f t="shared" si="611"/>
        <v>134</v>
      </c>
      <c r="Q427">
        <f t="shared" si="611"/>
        <v>133</v>
      </c>
      <c r="R427">
        <f t="shared" si="611"/>
        <v>132</v>
      </c>
      <c r="S427">
        <f t="shared" si="611"/>
        <v>131</v>
      </c>
      <c r="T427">
        <f t="shared" si="611"/>
        <v>131</v>
      </c>
      <c r="U427">
        <f t="shared" si="611"/>
        <v>131</v>
      </c>
      <c r="V427">
        <f t="shared" si="611"/>
        <v>130</v>
      </c>
      <c r="W427">
        <f t="shared" si="611"/>
        <v>129</v>
      </c>
      <c r="X427">
        <f t="shared" si="611"/>
        <v>129</v>
      </c>
      <c r="Y427">
        <f t="shared" si="611"/>
        <v>129</v>
      </c>
      <c r="Z427">
        <f t="shared" si="611"/>
        <v>128</v>
      </c>
      <c r="AA427">
        <f t="shared" si="611"/>
        <v>128</v>
      </c>
      <c r="AB427">
        <f t="shared" si="611"/>
        <v>127</v>
      </c>
      <c r="AC427">
        <f t="shared" si="611"/>
        <v>127</v>
      </c>
      <c r="AD427">
        <f t="shared" si="611"/>
        <v>127</v>
      </c>
      <c r="AE427">
        <f t="shared" si="611"/>
        <v>127</v>
      </c>
      <c r="BA427" s="93">
        <v>400</v>
      </c>
      <c r="BB427">
        <f t="shared" ref="BB427:BB453" si="612">IF(BB426="","",ROUND(C427*(C$426*$B427/1000000),0))</f>
        <v>31</v>
      </c>
      <c r="BC427">
        <f t="shared" ref="BC427:BC453" si="613">IF(BC426="","",ROUND(D427*(D$426*$B427/1000000),0))</f>
        <v>36</v>
      </c>
      <c r="BD427">
        <f t="shared" ref="BD427:BD453" si="614">IF(BD426="","",ROUND(E427*(E$426*$B427/1000000),0))</f>
        <v>40</v>
      </c>
      <c r="BE427">
        <f t="shared" ref="BE427:BE453" si="615">IF(BE426="","",ROUND(F427*(F$426*$B427/1000000),0))</f>
        <v>45</v>
      </c>
      <c r="BF427">
        <f t="shared" ref="BF427:BF453" si="616">IF(BF426="","",ROUND(G427*(G$426*$B427/1000000),0))</f>
        <v>49</v>
      </c>
      <c r="BG427">
        <f t="shared" ref="BG427:BG453" si="617">IF(BG426="","",ROUND(H427*(H$426*$B427/1000000),0))</f>
        <v>54</v>
      </c>
      <c r="BH427">
        <f t="shared" ref="BH427:BH453" si="618">IF(BH426="","",ROUND(I427*(I$426*$B427/1000000),0))</f>
        <v>58</v>
      </c>
      <c r="BI427">
        <f t="shared" ref="BI427:BI453" si="619">IF(BI426="","",ROUND(J427*(J$426*$B427/1000000),0))</f>
        <v>62</v>
      </c>
      <c r="BJ427">
        <f t="shared" ref="BJ427:BJ453" si="620">IF(BJ426="","",ROUND(K427*(K$426*$B427/1000000),0))</f>
        <v>68</v>
      </c>
      <c r="BK427">
        <f t="shared" ref="BK427:BK453" si="621">IF(BK426="","",ROUND(L427*(L$426*$B427/1000000),0))</f>
        <v>72</v>
      </c>
      <c r="BL427">
        <f t="shared" ref="BL427:BL453" si="622">IF(BL426="","",ROUND(M427*(M$426*$B427/1000000),0))</f>
        <v>77</v>
      </c>
      <c r="BM427">
        <f t="shared" ref="BM427:BM453" si="623">IF(BM426="","",ROUND(N427*(N$426*$B427/1000000),0))</f>
        <v>82</v>
      </c>
      <c r="BN427">
        <f t="shared" ref="BN427:BN453" si="624">IF(BN426="","",ROUND(O427*(O$426*$B427/1000000),0))</f>
        <v>87</v>
      </c>
      <c r="BO427">
        <f t="shared" ref="BO427:BO453" si="625">IF(BO426="","",ROUND(P427*(P$426*$B427/1000000),0))</f>
        <v>91</v>
      </c>
      <c r="BP427">
        <f t="shared" ref="BP427:BP453" si="626">IF(BP426="","",ROUND(Q427*(Q$426*$B427/1000000),0))</f>
        <v>96</v>
      </c>
      <c r="BQ427">
        <f t="shared" ref="BQ427:BQ453" si="627">IF(BQ426="","",ROUND(R427*(R$426*$B427/1000000),0))</f>
        <v>100</v>
      </c>
      <c r="BR427">
        <f t="shared" ref="BR427:BR453" si="628">IF(BR426="","",ROUND(S427*(S$426*$B427/1000000),0))</f>
        <v>105</v>
      </c>
      <c r="BS427">
        <f t="shared" ref="BS427:BS453" si="629">IF(BS426="","",ROUND(T427*(T$426*$B427/1000000),0))</f>
        <v>110</v>
      </c>
      <c r="BT427">
        <f t="shared" ref="BT427:BT453" si="630">IF(BT426="","",ROUND(U427*(U$426*$B427/1000000),0))</f>
        <v>115</v>
      </c>
      <c r="BU427">
        <f t="shared" ref="BU427:BU453" si="631">IF(BU426="","",ROUND(V427*(V$426*$B427/1000000),0))</f>
        <v>120</v>
      </c>
      <c r="BV427">
        <f t="shared" ref="BV427:BV453" si="632">IF(BV426="","",ROUND(W427*(W$426*$B427/1000000),0))</f>
        <v>124</v>
      </c>
      <c r="BW427">
        <f t="shared" ref="BW427:BW453" si="633">IF(BW426="","",ROUND(X427*(X$426*$B427/1000000),0))</f>
        <v>129</v>
      </c>
      <c r="BX427">
        <f t="shared" ref="BX427:BX453" si="634">IF(BX426="","",ROUND(Y427*(Y$426*$B427/1000000),0))</f>
        <v>134</v>
      </c>
      <c r="BY427">
        <f t="shared" ref="BY427:BY453" si="635">IF(BY426="","",ROUND(Z427*(Z$426*$B427/1000000),0))</f>
        <v>138</v>
      </c>
      <c r="BZ427">
        <f t="shared" ref="BZ427:BZ453" si="636">IF(BZ426="","",ROUND(AA427*(AA$426*$B427/1000000),0))</f>
        <v>143</v>
      </c>
      <c r="CA427">
        <f t="shared" ref="CA427:CA453" si="637">IF(CA426="","",ROUND(AB427*(AB$426*$B427/1000000),0))</f>
        <v>147</v>
      </c>
      <c r="CB427">
        <f t="shared" ref="CB427:CB453" si="638">IF(CB426="","",ROUND(AC427*(AC$426*$B427/1000000),0))</f>
        <v>152</v>
      </c>
      <c r="CC427">
        <f t="shared" ref="CC427:CC453" si="639">IF(CC426="","",ROUND(AD427*(AD$426*$B427/1000000),0))</f>
        <v>157</v>
      </c>
      <c r="CD427">
        <f t="shared" ref="CD427:CD453" si="640">IF(CD426="","",ROUND(AE427*(AE$426*$B427/1000000),0))</f>
        <v>163</v>
      </c>
    </row>
    <row r="428" spans="2:82" ht="15">
      <c r="B428" s="93">
        <v>500</v>
      </c>
      <c r="C428">
        <f t="shared" ref="C428:C453" si="641">IF(C427="","",C399)</f>
        <v>170</v>
      </c>
      <c r="D428">
        <f t="shared" ref="D428:D453" si="642">IF(D427="","",D399)</f>
        <v>156</v>
      </c>
      <c r="E428">
        <f t="shared" ref="E428:E453" si="643">IF(E427="","",E399)</f>
        <v>147</v>
      </c>
      <c r="F428">
        <f t="shared" ref="F428:F453" si="644">IF(F427="","",F399)</f>
        <v>140</v>
      </c>
      <c r="G428">
        <f t="shared" ref="G428:G453" si="645">IF(G427="","",G399)</f>
        <v>135</v>
      </c>
      <c r="H428">
        <f t="shared" ref="H428:H453" si="646">IF(H427="","",H399)</f>
        <v>131</v>
      </c>
      <c r="I428">
        <f t="shared" ref="I428:I453" si="647">IF(I427="","",I399)</f>
        <v>128</v>
      </c>
      <c r="J428">
        <f t="shared" ref="J428:J453" si="648">IF(J427="","",J399)</f>
        <v>126</v>
      </c>
      <c r="K428">
        <f t="shared" ref="K428:K453" si="649">IF(K427="","",K399)</f>
        <v>125</v>
      </c>
      <c r="L428">
        <f t="shared" ref="L428:L453" si="650">IF(L427="","",L399)</f>
        <v>123</v>
      </c>
      <c r="M428">
        <f t="shared" ref="M428:M453" si="651">IF(M427="","",M399)</f>
        <v>121</v>
      </c>
      <c r="N428">
        <f t="shared" ref="N428:N453" si="652">IF(N427="","",N399)</f>
        <v>120</v>
      </c>
      <c r="O428">
        <f t="shared" ref="O428:O453" si="653">IF(O427="","",O399)</f>
        <v>120</v>
      </c>
      <c r="P428">
        <f t="shared" ref="P428:P453" si="654">IF(P427="","",P399)</f>
        <v>119</v>
      </c>
      <c r="Q428">
        <f t="shared" ref="Q428:Q453" si="655">IF(Q427="","",Q399)</f>
        <v>118</v>
      </c>
      <c r="R428">
        <f t="shared" ref="R428:R453" si="656">IF(R427="","",R399)</f>
        <v>117</v>
      </c>
      <c r="S428">
        <f t="shared" ref="S428:S453" si="657">IF(S427="","",S399)</f>
        <v>116</v>
      </c>
      <c r="T428">
        <f t="shared" ref="T428:T453" si="658">IF(T427="","",T399)</f>
        <v>116</v>
      </c>
      <c r="U428">
        <f t="shared" ref="U428:U453" si="659">IF(U427="","",U399)</f>
        <v>116</v>
      </c>
      <c r="V428">
        <f t="shared" ref="V428:V453" si="660">IF(V427="","",V399)</f>
        <v>115</v>
      </c>
      <c r="W428">
        <f t="shared" ref="W428:W453" si="661">IF(W427="","",W399)</f>
        <v>114</v>
      </c>
      <c r="X428">
        <f t="shared" ref="X428:X453" si="662">IF(X427="","",X399)</f>
        <v>115</v>
      </c>
      <c r="Y428">
        <f t="shared" ref="Y428:Y453" si="663">IF(Y427="","",Y399)</f>
        <v>114</v>
      </c>
      <c r="Z428">
        <f t="shared" ref="Z428:Z453" si="664">IF(Z427="","",Z399)</f>
        <v>114</v>
      </c>
      <c r="AA428">
        <f t="shared" ref="AA428:AA453" si="665">IF(AA427="","",AA399)</f>
        <v>113</v>
      </c>
      <c r="AB428">
        <f t="shared" ref="AB428:AB453" si="666">IF(AB427="","",AB399)</f>
        <v>113</v>
      </c>
      <c r="AC428">
        <f t="shared" ref="AC428:AC453" si="667">IF(AC427="","",AC399)</f>
        <v>113</v>
      </c>
      <c r="AD428">
        <f t="shared" ref="AD428:AD453" si="668">IF(AD427="","",AD399)</f>
        <v>112</v>
      </c>
      <c r="AE428">
        <f t="shared" ref="AE428:AE453" si="669">IF(AE427="","",AE399)</f>
        <v>112</v>
      </c>
      <c r="BA428" s="93">
        <v>500</v>
      </c>
      <c r="BB428">
        <f t="shared" si="612"/>
        <v>34</v>
      </c>
      <c r="BC428">
        <f t="shared" si="613"/>
        <v>39</v>
      </c>
      <c r="BD428">
        <f t="shared" si="614"/>
        <v>44</v>
      </c>
      <c r="BE428">
        <f t="shared" si="615"/>
        <v>49</v>
      </c>
      <c r="BF428">
        <f t="shared" si="616"/>
        <v>54</v>
      </c>
      <c r="BG428">
        <f t="shared" si="617"/>
        <v>59</v>
      </c>
      <c r="BH428">
        <f t="shared" si="618"/>
        <v>64</v>
      </c>
      <c r="BI428">
        <f t="shared" si="619"/>
        <v>69</v>
      </c>
      <c r="BJ428">
        <f t="shared" si="620"/>
        <v>75</v>
      </c>
      <c r="BK428">
        <f t="shared" si="621"/>
        <v>80</v>
      </c>
      <c r="BL428">
        <f t="shared" si="622"/>
        <v>85</v>
      </c>
      <c r="BM428">
        <f t="shared" si="623"/>
        <v>90</v>
      </c>
      <c r="BN428">
        <f t="shared" si="624"/>
        <v>96</v>
      </c>
      <c r="BO428">
        <f t="shared" si="625"/>
        <v>101</v>
      </c>
      <c r="BP428">
        <f t="shared" si="626"/>
        <v>106</v>
      </c>
      <c r="BQ428">
        <f t="shared" si="627"/>
        <v>111</v>
      </c>
      <c r="BR428">
        <f t="shared" si="628"/>
        <v>116</v>
      </c>
      <c r="BS428">
        <f t="shared" si="629"/>
        <v>122</v>
      </c>
      <c r="BT428">
        <f t="shared" si="630"/>
        <v>128</v>
      </c>
      <c r="BU428">
        <f t="shared" si="631"/>
        <v>132</v>
      </c>
      <c r="BV428">
        <f t="shared" si="632"/>
        <v>137</v>
      </c>
      <c r="BW428">
        <f t="shared" si="633"/>
        <v>144</v>
      </c>
      <c r="BX428">
        <f t="shared" si="634"/>
        <v>148</v>
      </c>
      <c r="BY428">
        <f t="shared" si="635"/>
        <v>154</v>
      </c>
      <c r="BZ428">
        <f t="shared" si="636"/>
        <v>158</v>
      </c>
      <c r="CA428">
        <f t="shared" si="637"/>
        <v>164</v>
      </c>
      <c r="CB428">
        <f t="shared" si="638"/>
        <v>170</v>
      </c>
      <c r="CC428">
        <f t="shared" si="639"/>
        <v>174</v>
      </c>
      <c r="CD428">
        <f t="shared" si="640"/>
        <v>179</v>
      </c>
    </row>
    <row r="429" spans="2:82" ht="15">
      <c r="B429" s="93">
        <v>600</v>
      </c>
      <c r="C429">
        <f t="shared" si="641"/>
        <v>153</v>
      </c>
      <c r="D429">
        <f t="shared" si="642"/>
        <v>141</v>
      </c>
      <c r="E429">
        <f t="shared" si="643"/>
        <v>133</v>
      </c>
      <c r="F429">
        <f t="shared" si="644"/>
        <v>127</v>
      </c>
      <c r="G429">
        <f t="shared" si="645"/>
        <v>123</v>
      </c>
      <c r="H429">
        <f t="shared" si="646"/>
        <v>119</v>
      </c>
      <c r="I429">
        <f t="shared" si="647"/>
        <v>117</v>
      </c>
      <c r="J429">
        <f t="shared" si="648"/>
        <v>115</v>
      </c>
      <c r="K429">
        <f t="shared" si="649"/>
        <v>114</v>
      </c>
      <c r="L429">
        <f t="shared" si="650"/>
        <v>112</v>
      </c>
      <c r="M429">
        <f t="shared" si="651"/>
        <v>111</v>
      </c>
      <c r="N429">
        <f t="shared" si="652"/>
        <v>109</v>
      </c>
      <c r="O429">
        <f t="shared" si="653"/>
        <v>109</v>
      </c>
      <c r="P429">
        <f t="shared" si="654"/>
        <v>108</v>
      </c>
      <c r="Q429">
        <f t="shared" si="655"/>
        <v>108</v>
      </c>
      <c r="R429">
        <f t="shared" si="656"/>
        <v>107</v>
      </c>
      <c r="S429">
        <f t="shared" si="657"/>
        <v>106</v>
      </c>
      <c r="T429">
        <f t="shared" si="658"/>
        <v>106</v>
      </c>
      <c r="U429">
        <f t="shared" si="659"/>
        <v>106</v>
      </c>
      <c r="V429">
        <f t="shared" si="660"/>
        <v>105</v>
      </c>
      <c r="W429">
        <f t="shared" si="661"/>
        <v>104</v>
      </c>
      <c r="X429">
        <f t="shared" si="662"/>
        <v>105</v>
      </c>
      <c r="Y429">
        <f t="shared" si="663"/>
        <v>104</v>
      </c>
      <c r="Z429">
        <f t="shared" si="664"/>
        <v>104</v>
      </c>
      <c r="AA429">
        <f t="shared" si="665"/>
        <v>103</v>
      </c>
      <c r="AB429">
        <f t="shared" si="666"/>
        <v>103</v>
      </c>
      <c r="AC429">
        <f t="shared" si="667"/>
        <v>103</v>
      </c>
      <c r="AD429">
        <f t="shared" si="668"/>
        <v>103</v>
      </c>
      <c r="AE429">
        <f t="shared" si="669"/>
        <v>102</v>
      </c>
      <c r="BA429" s="93">
        <v>600</v>
      </c>
      <c r="BB429">
        <f t="shared" si="612"/>
        <v>37</v>
      </c>
      <c r="BC429">
        <f t="shared" si="613"/>
        <v>42</v>
      </c>
      <c r="BD429">
        <f t="shared" si="614"/>
        <v>48</v>
      </c>
      <c r="BE429">
        <f t="shared" si="615"/>
        <v>53</v>
      </c>
      <c r="BF429">
        <f t="shared" si="616"/>
        <v>59</v>
      </c>
      <c r="BG429">
        <f t="shared" si="617"/>
        <v>64</v>
      </c>
      <c r="BH429">
        <f t="shared" si="618"/>
        <v>70</v>
      </c>
      <c r="BI429">
        <f t="shared" si="619"/>
        <v>76</v>
      </c>
      <c r="BJ429">
        <f t="shared" si="620"/>
        <v>82</v>
      </c>
      <c r="BK429">
        <f t="shared" si="621"/>
        <v>87</v>
      </c>
      <c r="BL429">
        <f t="shared" si="622"/>
        <v>93</v>
      </c>
      <c r="BM429">
        <f t="shared" si="623"/>
        <v>98</v>
      </c>
      <c r="BN429">
        <f t="shared" si="624"/>
        <v>105</v>
      </c>
      <c r="BO429">
        <f t="shared" si="625"/>
        <v>110</v>
      </c>
      <c r="BP429">
        <f t="shared" si="626"/>
        <v>117</v>
      </c>
      <c r="BQ429">
        <f t="shared" si="627"/>
        <v>122</v>
      </c>
      <c r="BR429">
        <f t="shared" si="628"/>
        <v>127</v>
      </c>
      <c r="BS429">
        <f t="shared" si="629"/>
        <v>134</v>
      </c>
      <c r="BT429">
        <f t="shared" si="630"/>
        <v>140</v>
      </c>
      <c r="BU429">
        <f t="shared" si="631"/>
        <v>145</v>
      </c>
      <c r="BV429">
        <f t="shared" si="632"/>
        <v>150</v>
      </c>
      <c r="BW429">
        <f t="shared" si="633"/>
        <v>158</v>
      </c>
      <c r="BX429">
        <f t="shared" si="634"/>
        <v>162</v>
      </c>
      <c r="BY429">
        <f t="shared" si="635"/>
        <v>168</v>
      </c>
      <c r="BZ429">
        <f t="shared" si="636"/>
        <v>173</v>
      </c>
      <c r="CA429">
        <f t="shared" si="637"/>
        <v>179</v>
      </c>
      <c r="CB429">
        <f t="shared" si="638"/>
        <v>185</v>
      </c>
      <c r="CC429">
        <f t="shared" si="639"/>
        <v>192</v>
      </c>
      <c r="CD429">
        <f t="shared" si="640"/>
        <v>196</v>
      </c>
    </row>
    <row r="430" spans="2:82" ht="15">
      <c r="B430" s="93">
        <v>700</v>
      </c>
      <c r="C430">
        <f t="shared" si="641"/>
        <v>141</v>
      </c>
      <c r="D430">
        <f t="shared" si="642"/>
        <v>130</v>
      </c>
      <c r="E430">
        <f t="shared" si="643"/>
        <v>123</v>
      </c>
      <c r="F430">
        <f t="shared" si="644"/>
        <v>118</v>
      </c>
      <c r="G430">
        <f t="shared" si="645"/>
        <v>114</v>
      </c>
      <c r="H430">
        <f t="shared" si="646"/>
        <v>111</v>
      </c>
      <c r="I430">
        <f t="shared" si="647"/>
        <v>109</v>
      </c>
      <c r="J430">
        <f t="shared" si="648"/>
        <v>107</v>
      </c>
      <c r="K430">
        <f t="shared" si="649"/>
        <v>106</v>
      </c>
      <c r="L430">
        <f t="shared" si="650"/>
        <v>104</v>
      </c>
      <c r="M430">
        <f t="shared" si="651"/>
        <v>103</v>
      </c>
      <c r="N430">
        <f t="shared" si="652"/>
        <v>102</v>
      </c>
      <c r="O430">
        <f t="shared" si="653"/>
        <v>102</v>
      </c>
      <c r="P430">
        <f t="shared" si="654"/>
        <v>101</v>
      </c>
      <c r="Q430">
        <f t="shared" si="655"/>
        <v>100</v>
      </c>
      <c r="R430">
        <f t="shared" si="656"/>
        <v>99</v>
      </c>
      <c r="S430">
        <f t="shared" si="657"/>
        <v>99</v>
      </c>
      <c r="T430">
        <f t="shared" si="658"/>
        <v>99</v>
      </c>
      <c r="U430">
        <f t="shared" si="659"/>
        <v>98</v>
      </c>
      <c r="V430">
        <f t="shared" si="660"/>
        <v>98</v>
      </c>
      <c r="W430">
        <f t="shared" si="661"/>
        <v>97</v>
      </c>
      <c r="X430">
        <f t="shared" si="662"/>
        <v>98</v>
      </c>
      <c r="Y430">
        <f t="shared" si="663"/>
        <v>97</v>
      </c>
      <c r="Z430">
        <f t="shared" si="664"/>
        <v>97</v>
      </c>
      <c r="AA430">
        <f t="shared" si="665"/>
        <v>96</v>
      </c>
      <c r="AB430">
        <f t="shared" si="666"/>
        <v>96</v>
      </c>
      <c r="AC430">
        <f t="shared" si="667"/>
        <v>96</v>
      </c>
      <c r="AD430">
        <f t="shared" si="668"/>
        <v>96</v>
      </c>
      <c r="AE430">
        <f t="shared" si="669"/>
        <v>96</v>
      </c>
      <c r="BA430" s="93">
        <v>700</v>
      </c>
      <c r="BB430">
        <f t="shared" si="612"/>
        <v>39</v>
      </c>
      <c r="BC430">
        <f t="shared" si="613"/>
        <v>46</v>
      </c>
      <c r="BD430">
        <f t="shared" si="614"/>
        <v>52</v>
      </c>
      <c r="BE430">
        <f t="shared" si="615"/>
        <v>58</v>
      </c>
      <c r="BF430">
        <f t="shared" si="616"/>
        <v>64</v>
      </c>
      <c r="BG430">
        <f t="shared" si="617"/>
        <v>70</v>
      </c>
      <c r="BH430">
        <f t="shared" si="618"/>
        <v>76</v>
      </c>
      <c r="BI430">
        <f t="shared" si="619"/>
        <v>82</v>
      </c>
      <c r="BJ430">
        <f t="shared" si="620"/>
        <v>89</v>
      </c>
      <c r="BK430">
        <f t="shared" si="621"/>
        <v>95</v>
      </c>
      <c r="BL430">
        <f t="shared" si="622"/>
        <v>101</v>
      </c>
      <c r="BM430">
        <f t="shared" si="623"/>
        <v>107</v>
      </c>
      <c r="BN430">
        <f t="shared" si="624"/>
        <v>114</v>
      </c>
      <c r="BO430">
        <f t="shared" si="625"/>
        <v>120</v>
      </c>
      <c r="BP430">
        <f t="shared" si="626"/>
        <v>126</v>
      </c>
      <c r="BQ430">
        <f t="shared" si="627"/>
        <v>132</v>
      </c>
      <c r="BR430">
        <f t="shared" si="628"/>
        <v>139</v>
      </c>
      <c r="BS430">
        <f t="shared" si="629"/>
        <v>146</v>
      </c>
      <c r="BT430">
        <f t="shared" si="630"/>
        <v>151</v>
      </c>
      <c r="BU430">
        <f t="shared" si="631"/>
        <v>158</v>
      </c>
      <c r="BV430">
        <f t="shared" si="632"/>
        <v>163</v>
      </c>
      <c r="BW430">
        <f t="shared" si="633"/>
        <v>172</v>
      </c>
      <c r="BX430">
        <f t="shared" si="634"/>
        <v>177</v>
      </c>
      <c r="BY430">
        <f t="shared" si="635"/>
        <v>183</v>
      </c>
      <c r="BZ430">
        <f t="shared" si="636"/>
        <v>188</v>
      </c>
      <c r="CA430">
        <f t="shared" si="637"/>
        <v>195</v>
      </c>
      <c r="CB430">
        <f t="shared" si="638"/>
        <v>202</v>
      </c>
      <c r="CC430">
        <f t="shared" si="639"/>
        <v>208</v>
      </c>
      <c r="CD430">
        <f t="shared" si="640"/>
        <v>215</v>
      </c>
    </row>
    <row r="431" spans="2:82" ht="15">
      <c r="B431" s="93">
        <v>800</v>
      </c>
      <c r="C431">
        <f t="shared" si="641"/>
        <v>135</v>
      </c>
      <c r="D431">
        <f t="shared" si="642"/>
        <v>125</v>
      </c>
      <c r="E431">
        <f t="shared" si="643"/>
        <v>119</v>
      </c>
      <c r="F431">
        <f t="shared" si="644"/>
        <v>114</v>
      </c>
      <c r="G431">
        <f t="shared" si="645"/>
        <v>110</v>
      </c>
      <c r="H431">
        <f t="shared" si="646"/>
        <v>108</v>
      </c>
      <c r="I431">
        <f t="shared" si="647"/>
        <v>105</v>
      </c>
      <c r="J431">
        <f t="shared" si="648"/>
        <v>104</v>
      </c>
      <c r="K431">
        <f t="shared" si="649"/>
        <v>103</v>
      </c>
      <c r="L431">
        <f t="shared" si="650"/>
        <v>102</v>
      </c>
      <c r="M431">
        <f t="shared" si="651"/>
        <v>100</v>
      </c>
      <c r="N431">
        <f t="shared" si="652"/>
        <v>99</v>
      </c>
      <c r="O431">
        <f t="shared" si="653"/>
        <v>99</v>
      </c>
      <c r="P431">
        <f t="shared" si="654"/>
        <v>98</v>
      </c>
      <c r="Q431">
        <f t="shared" si="655"/>
        <v>98</v>
      </c>
      <c r="R431">
        <f t="shared" si="656"/>
        <v>97</v>
      </c>
      <c r="S431">
        <f t="shared" si="657"/>
        <v>97</v>
      </c>
      <c r="T431">
        <f t="shared" si="658"/>
        <v>97</v>
      </c>
      <c r="U431">
        <f t="shared" si="659"/>
        <v>96</v>
      </c>
      <c r="V431">
        <f t="shared" si="660"/>
        <v>96</v>
      </c>
      <c r="W431">
        <f t="shared" si="661"/>
        <v>95</v>
      </c>
      <c r="X431">
        <f t="shared" si="662"/>
        <v>95</v>
      </c>
      <c r="Y431">
        <f t="shared" si="663"/>
        <v>95</v>
      </c>
      <c r="Z431">
        <f t="shared" si="664"/>
        <v>95</v>
      </c>
      <c r="AA431">
        <f t="shared" si="665"/>
        <v>94</v>
      </c>
      <c r="AB431">
        <f t="shared" si="666"/>
        <v>94</v>
      </c>
      <c r="AC431">
        <f t="shared" si="667"/>
        <v>94</v>
      </c>
      <c r="AD431">
        <f t="shared" si="668"/>
        <v>94</v>
      </c>
      <c r="AE431">
        <f t="shared" si="669"/>
        <v>94</v>
      </c>
      <c r="BA431" s="93">
        <v>800</v>
      </c>
      <c r="BB431">
        <f t="shared" si="612"/>
        <v>43</v>
      </c>
      <c r="BC431">
        <f t="shared" si="613"/>
        <v>50</v>
      </c>
      <c r="BD431">
        <f t="shared" si="614"/>
        <v>57</v>
      </c>
      <c r="BE431">
        <f t="shared" si="615"/>
        <v>64</v>
      </c>
      <c r="BF431">
        <f t="shared" si="616"/>
        <v>70</v>
      </c>
      <c r="BG431">
        <f t="shared" si="617"/>
        <v>78</v>
      </c>
      <c r="BH431">
        <f t="shared" si="618"/>
        <v>84</v>
      </c>
      <c r="BI431">
        <f t="shared" si="619"/>
        <v>92</v>
      </c>
      <c r="BJ431">
        <f t="shared" si="620"/>
        <v>99</v>
      </c>
      <c r="BK431">
        <f t="shared" si="621"/>
        <v>106</v>
      </c>
      <c r="BL431">
        <f t="shared" si="622"/>
        <v>112</v>
      </c>
      <c r="BM431">
        <f t="shared" si="623"/>
        <v>119</v>
      </c>
      <c r="BN431">
        <f t="shared" si="624"/>
        <v>127</v>
      </c>
      <c r="BO431">
        <f t="shared" si="625"/>
        <v>133</v>
      </c>
      <c r="BP431">
        <f t="shared" si="626"/>
        <v>141</v>
      </c>
      <c r="BQ431">
        <f t="shared" si="627"/>
        <v>147</v>
      </c>
      <c r="BR431">
        <f t="shared" si="628"/>
        <v>155</v>
      </c>
      <c r="BS431">
        <f t="shared" si="629"/>
        <v>163</v>
      </c>
      <c r="BT431">
        <f t="shared" si="630"/>
        <v>169</v>
      </c>
      <c r="BU431">
        <f t="shared" si="631"/>
        <v>177</v>
      </c>
      <c r="BV431">
        <f t="shared" si="632"/>
        <v>182</v>
      </c>
      <c r="BW431">
        <f t="shared" si="633"/>
        <v>190</v>
      </c>
      <c r="BX431">
        <f t="shared" si="634"/>
        <v>198</v>
      </c>
      <c r="BY431">
        <f t="shared" si="635"/>
        <v>205</v>
      </c>
      <c r="BZ431">
        <f t="shared" si="636"/>
        <v>211</v>
      </c>
      <c r="CA431">
        <f t="shared" si="637"/>
        <v>218</v>
      </c>
      <c r="CB431">
        <f t="shared" si="638"/>
        <v>226</v>
      </c>
      <c r="CC431">
        <f t="shared" si="639"/>
        <v>233</v>
      </c>
      <c r="CD431">
        <f t="shared" si="640"/>
        <v>241</v>
      </c>
    </row>
    <row r="432" spans="2:82" ht="15">
      <c r="B432" s="93">
        <v>900</v>
      </c>
      <c r="C432">
        <f t="shared" si="641"/>
        <v>128</v>
      </c>
      <c r="D432">
        <f t="shared" si="642"/>
        <v>119</v>
      </c>
      <c r="E432">
        <f t="shared" si="643"/>
        <v>113</v>
      </c>
      <c r="F432">
        <f t="shared" si="644"/>
        <v>108</v>
      </c>
      <c r="G432">
        <f t="shared" si="645"/>
        <v>105</v>
      </c>
      <c r="H432">
        <f t="shared" si="646"/>
        <v>102</v>
      </c>
      <c r="I432">
        <f t="shared" si="647"/>
        <v>100</v>
      </c>
      <c r="J432">
        <f t="shared" si="648"/>
        <v>99</v>
      </c>
      <c r="K432">
        <f t="shared" si="649"/>
        <v>98</v>
      </c>
      <c r="L432">
        <f t="shared" si="650"/>
        <v>97</v>
      </c>
      <c r="M432">
        <f t="shared" si="651"/>
        <v>96</v>
      </c>
      <c r="N432">
        <f t="shared" si="652"/>
        <v>95</v>
      </c>
      <c r="O432">
        <f t="shared" si="653"/>
        <v>95</v>
      </c>
      <c r="P432">
        <f t="shared" si="654"/>
        <v>94</v>
      </c>
      <c r="Q432">
        <f t="shared" si="655"/>
        <v>93</v>
      </c>
      <c r="R432">
        <f t="shared" si="656"/>
        <v>93</v>
      </c>
      <c r="S432">
        <f t="shared" si="657"/>
        <v>92</v>
      </c>
      <c r="T432">
        <f t="shared" si="658"/>
        <v>92</v>
      </c>
      <c r="U432">
        <f t="shared" si="659"/>
        <v>92</v>
      </c>
      <c r="V432">
        <f t="shared" si="660"/>
        <v>91</v>
      </c>
      <c r="W432">
        <f t="shared" si="661"/>
        <v>91</v>
      </c>
      <c r="X432">
        <f t="shared" si="662"/>
        <v>91</v>
      </c>
      <c r="Y432">
        <f t="shared" si="663"/>
        <v>91</v>
      </c>
      <c r="Z432">
        <f t="shared" si="664"/>
        <v>90</v>
      </c>
      <c r="AA432">
        <f t="shared" si="665"/>
        <v>90</v>
      </c>
      <c r="AB432">
        <f t="shared" si="666"/>
        <v>90</v>
      </c>
      <c r="AC432">
        <f t="shared" si="667"/>
        <v>90</v>
      </c>
      <c r="AD432">
        <f t="shared" si="668"/>
        <v>89</v>
      </c>
      <c r="AE432">
        <f t="shared" si="669"/>
        <v>89</v>
      </c>
      <c r="BA432" s="93">
        <v>900</v>
      </c>
      <c r="BB432">
        <f t="shared" si="612"/>
        <v>46</v>
      </c>
      <c r="BC432">
        <f t="shared" si="613"/>
        <v>54</v>
      </c>
      <c r="BD432">
        <f t="shared" si="614"/>
        <v>61</v>
      </c>
      <c r="BE432">
        <f t="shared" si="615"/>
        <v>68</v>
      </c>
      <c r="BF432">
        <f t="shared" si="616"/>
        <v>76</v>
      </c>
      <c r="BG432">
        <f t="shared" si="617"/>
        <v>83</v>
      </c>
      <c r="BH432">
        <f t="shared" si="618"/>
        <v>90</v>
      </c>
      <c r="BI432">
        <f t="shared" si="619"/>
        <v>98</v>
      </c>
      <c r="BJ432">
        <f t="shared" si="620"/>
        <v>106</v>
      </c>
      <c r="BK432">
        <f t="shared" si="621"/>
        <v>113</v>
      </c>
      <c r="BL432">
        <f t="shared" si="622"/>
        <v>121</v>
      </c>
      <c r="BM432">
        <f t="shared" si="623"/>
        <v>128</v>
      </c>
      <c r="BN432">
        <f t="shared" si="624"/>
        <v>137</v>
      </c>
      <c r="BO432">
        <f t="shared" si="625"/>
        <v>144</v>
      </c>
      <c r="BP432">
        <f t="shared" si="626"/>
        <v>151</v>
      </c>
      <c r="BQ432">
        <f t="shared" si="627"/>
        <v>159</v>
      </c>
      <c r="BR432">
        <f t="shared" si="628"/>
        <v>166</v>
      </c>
      <c r="BS432">
        <f t="shared" si="629"/>
        <v>174</v>
      </c>
      <c r="BT432">
        <f t="shared" si="630"/>
        <v>182</v>
      </c>
      <c r="BU432">
        <f t="shared" si="631"/>
        <v>188</v>
      </c>
      <c r="BV432">
        <f t="shared" si="632"/>
        <v>197</v>
      </c>
      <c r="BW432">
        <f t="shared" si="633"/>
        <v>205</v>
      </c>
      <c r="BX432">
        <f t="shared" si="634"/>
        <v>213</v>
      </c>
      <c r="BY432">
        <f t="shared" si="635"/>
        <v>219</v>
      </c>
      <c r="BZ432">
        <f t="shared" si="636"/>
        <v>227</v>
      </c>
      <c r="CA432">
        <f t="shared" si="637"/>
        <v>235</v>
      </c>
      <c r="CB432">
        <f t="shared" si="638"/>
        <v>243</v>
      </c>
      <c r="CC432">
        <f t="shared" si="639"/>
        <v>248</v>
      </c>
      <c r="CD432">
        <f t="shared" si="640"/>
        <v>256</v>
      </c>
    </row>
    <row r="433" spans="2:82" ht="15">
      <c r="B433" s="93">
        <v>1000</v>
      </c>
      <c r="C433">
        <f t="shared" si="641"/>
        <v>122</v>
      </c>
      <c r="D433">
        <f t="shared" si="642"/>
        <v>114</v>
      </c>
      <c r="E433">
        <f t="shared" si="643"/>
        <v>108</v>
      </c>
      <c r="F433">
        <f t="shared" si="644"/>
        <v>104</v>
      </c>
      <c r="G433">
        <f t="shared" si="645"/>
        <v>101</v>
      </c>
      <c r="H433">
        <f t="shared" si="646"/>
        <v>98</v>
      </c>
      <c r="I433">
        <f t="shared" si="647"/>
        <v>96</v>
      </c>
      <c r="J433">
        <f t="shared" si="648"/>
        <v>95</v>
      </c>
      <c r="K433">
        <f t="shared" si="649"/>
        <v>94</v>
      </c>
      <c r="L433">
        <f t="shared" si="650"/>
        <v>93</v>
      </c>
      <c r="M433">
        <f t="shared" si="651"/>
        <v>92</v>
      </c>
      <c r="N433">
        <f t="shared" si="652"/>
        <v>91</v>
      </c>
      <c r="O433">
        <f t="shared" si="653"/>
        <v>91</v>
      </c>
      <c r="P433">
        <f t="shared" si="654"/>
        <v>90</v>
      </c>
      <c r="Q433">
        <f t="shared" si="655"/>
        <v>89</v>
      </c>
      <c r="R433">
        <f t="shared" si="656"/>
        <v>89</v>
      </c>
      <c r="S433">
        <f t="shared" si="657"/>
        <v>88</v>
      </c>
      <c r="T433">
        <f t="shared" si="658"/>
        <v>88</v>
      </c>
      <c r="U433">
        <f t="shared" si="659"/>
        <v>88</v>
      </c>
      <c r="V433">
        <f t="shared" si="660"/>
        <v>88</v>
      </c>
      <c r="W433">
        <f t="shared" si="661"/>
        <v>87</v>
      </c>
      <c r="X433">
        <f t="shared" si="662"/>
        <v>87</v>
      </c>
      <c r="Y433">
        <f t="shared" si="663"/>
        <v>87</v>
      </c>
      <c r="Z433">
        <f t="shared" si="664"/>
        <v>87</v>
      </c>
      <c r="AA433">
        <f t="shared" si="665"/>
        <v>86</v>
      </c>
      <c r="AB433">
        <f t="shared" si="666"/>
        <v>86</v>
      </c>
      <c r="AC433">
        <f t="shared" si="667"/>
        <v>86</v>
      </c>
      <c r="AD433">
        <f t="shared" si="668"/>
        <v>86</v>
      </c>
      <c r="AE433">
        <f t="shared" si="669"/>
        <v>86</v>
      </c>
      <c r="BA433" s="93">
        <v>1000</v>
      </c>
      <c r="BB433">
        <f t="shared" si="612"/>
        <v>49</v>
      </c>
      <c r="BC433">
        <f t="shared" si="613"/>
        <v>57</v>
      </c>
      <c r="BD433">
        <f t="shared" si="614"/>
        <v>65</v>
      </c>
      <c r="BE433">
        <f t="shared" si="615"/>
        <v>73</v>
      </c>
      <c r="BF433">
        <f t="shared" si="616"/>
        <v>81</v>
      </c>
      <c r="BG433">
        <f t="shared" si="617"/>
        <v>88</v>
      </c>
      <c r="BH433">
        <f t="shared" si="618"/>
        <v>96</v>
      </c>
      <c r="BI433">
        <f t="shared" si="619"/>
        <v>105</v>
      </c>
      <c r="BJ433">
        <f t="shared" si="620"/>
        <v>113</v>
      </c>
      <c r="BK433">
        <f t="shared" si="621"/>
        <v>121</v>
      </c>
      <c r="BL433">
        <f t="shared" si="622"/>
        <v>129</v>
      </c>
      <c r="BM433">
        <f t="shared" si="623"/>
        <v>137</v>
      </c>
      <c r="BN433">
        <f t="shared" si="624"/>
        <v>146</v>
      </c>
      <c r="BO433">
        <f t="shared" si="625"/>
        <v>153</v>
      </c>
      <c r="BP433">
        <f t="shared" si="626"/>
        <v>160</v>
      </c>
      <c r="BQ433">
        <f t="shared" si="627"/>
        <v>169</v>
      </c>
      <c r="BR433">
        <f t="shared" si="628"/>
        <v>176</v>
      </c>
      <c r="BS433">
        <f t="shared" si="629"/>
        <v>185</v>
      </c>
      <c r="BT433">
        <f t="shared" si="630"/>
        <v>194</v>
      </c>
      <c r="BU433">
        <f t="shared" si="631"/>
        <v>202</v>
      </c>
      <c r="BV433">
        <f t="shared" si="632"/>
        <v>209</v>
      </c>
      <c r="BW433">
        <f t="shared" si="633"/>
        <v>218</v>
      </c>
      <c r="BX433">
        <f t="shared" si="634"/>
        <v>226</v>
      </c>
      <c r="BY433">
        <f t="shared" si="635"/>
        <v>235</v>
      </c>
      <c r="BZ433">
        <f t="shared" si="636"/>
        <v>241</v>
      </c>
      <c r="CA433">
        <f t="shared" si="637"/>
        <v>249</v>
      </c>
      <c r="CB433">
        <f t="shared" si="638"/>
        <v>258</v>
      </c>
      <c r="CC433">
        <f t="shared" si="639"/>
        <v>267</v>
      </c>
      <c r="CD433">
        <f t="shared" si="640"/>
        <v>275</v>
      </c>
    </row>
    <row r="434" spans="2:82" ht="15">
      <c r="B434" s="93">
        <v>1100</v>
      </c>
      <c r="C434">
        <f t="shared" si="641"/>
        <v>120</v>
      </c>
      <c r="D434">
        <f t="shared" si="642"/>
        <v>112</v>
      </c>
      <c r="E434">
        <f t="shared" si="643"/>
        <v>106</v>
      </c>
      <c r="F434">
        <f t="shared" si="644"/>
        <v>102</v>
      </c>
      <c r="G434">
        <f t="shared" si="645"/>
        <v>99</v>
      </c>
      <c r="H434">
        <f t="shared" si="646"/>
        <v>97</v>
      </c>
      <c r="I434">
        <f t="shared" si="647"/>
        <v>95</v>
      </c>
      <c r="J434">
        <f t="shared" si="648"/>
        <v>94</v>
      </c>
      <c r="K434">
        <f t="shared" si="649"/>
        <v>93</v>
      </c>
      <c r="L434">
        <f t="shared" si="650"/>
        <v>92</v>
      </c>
      <c r="M434">
        <f t="shared" si="651"/>
        <v>91</v>
      </c>
      <c r="N434">
        <f t="shared" si="652"/>
        <v>90</v>
      </c>
      <c r="O434">
        <f t="shared" si="653"/>
        <v>90</v>
      </c>
      <c r="P434">
        <f t="shared" si="654"/>
        <v>89</v>
      </c>
      <c r="Q434">
        <f t="shared" si="655"/>
        <v>89</v>
      </c>
      <c r="R434">
        <f t="shared" si="656"/>
        <v>88</v>
      </c>
      <c r="S434">
        <f t="shared" si="657"/>
        <v>88</v>
      </c>
      <c r="T434">
        <f t="shared" si="658"/>
        <v>88</v>
      </c>
      <c r="U434">
        <f t="shared" si="659"/>
        <v>87</v>
      </c>
      <c r="V434">
        <f t="shared" si="660"/>
        <v>87</v>
      </c>
      <c r="W434">
        <f t="shared" si="661"/>
        <v>87</v>
      </c>
      <c r="X434">
        <f t="shared" si="662"/>
        <v>87</v>
      </c>
      <c r="Y434">
        <f t="shared" si="663"/>
        <v>86</v>
      </c>
      <c r="Z434">
        <f t="shared" si="664"/>
        <v>86</v>
      </c>
      <c r="AA434">
        <f t="shared" si="665"/>
        <v>86</v>
      </c>
      <c r="AB434">
        <f t="shared" si="666"/>
        <v>86</v>
      </c>
      <c r="AC434">
        <f t="shared" si="667"/>
        <v>86</v>
      </c>
      <c r="AD434">
        <f t="shared" si="668"/>
        <v>85</v>
      </c>
      <c r="AE434">
        <f t="shared" si="669"/>
        <v>85</v>
      </c>
      <c r="BA434" s="93">
        <v>1100</v>
      </c>
      <c r="BB434">
        <f t="shared" si="612"/>
        <v>53</v>
      </c>
      <c r="BC434">
        <f t="shared" si="613"/>
        <v>62</v>
      </c>
      <c r="BD434">
        <f t="shared" si="614"/>
        <v>70</v>
      </c>
      <c r="BE434">
        <f t="shared" si="615"/>
        <v>79</v>
      </c>
      <c r="BF434">
        <f t="shared" si="616"/>
        <v>87</v>
      </c>
      <c r="BG434">
        <f t="shared" si="617"/>
        <v>96</v>
      </c>
      <c r="BH434">
        <f t="shared" si="618"/>
        <v>105</v>
      </c>
      <c r="BI434">
        <f t="shared" si="619"/>
        <v>114</v>
      </c>
      <c r="BJ434">
        <f t="shared" si="620"/>
        <v>123</v>
      </c>
      <c r="BK434">
        <f t="shared" si="621"/>
        <v>132</v>
      </c>
      <c r="BL434">
        <f t="shared" si="622"/>
        <v>140</v>
      </c>
      <c r="BM434">
        <f t="shared" si="623"/>
        <v>149</v>
      </c>
      <c r="BN434">
        <f t="shared" si="624"/>
        <v>158</v>
      </c>
      <c r="BO434">
        <f t="shared" si="625"/>
        <v>166</v>
      </c>
      <c r="BP434">
        <f t="shared" si="626"/>
        <v>176</v>
      </c>
      <c r="BQ434">
        <f t="shared" si="627"/>
        <v>184</v>
      </c>
      <c r="BR434">
        <f t="shared" si="628"/>
        <v>194</v>
      </c>
      <c r="BS434">
        <f t="shared" si="629"/>
        <v>203</v>
      </c>
      <c r="BT434">
        <f t="shared" si="630"/>
        <v>211</v>
      </c>
      <c r="BU434">
        <f t="shared" si="631"/>
        <v>220</v>
      </c>
      <c r="BV434">
        <f t="shared" si="632"/>
        <v>230</v>
      </c>
      <c r="BW434">
        <f t="shared" si="633"/>
        <v>239</v>
      </c>
      <c r="BX434">
        <f t="shared" si="634"/>
        <v>246</v>
      </c>
      <c r="BY434">
        <f t="shared" si="635"/>
        <v>255</v>
      </c>
      <c r="BZ434">
        <f t="shared" si="636"/>
        <v>265</v>
      </c>
      <c r="CA434">
        <f t="shared" si="637"/>
        <v>274</v>
      </c>
      <c r="CB434">
        <f t="shared" si="638"/>
        <v>284</v>
      </c>
      <c r="CC434">
        <f t="shared" si="639"/>
        <v>290</v>
      </c>
      <c r="CD434">
        <f t="shared" si="640"/>
        <v>299</v>
      </c>
    </row>
    <row r="435" spans="2:82" ht="15">
      <c r="B435" s="93">
        <v>1200</v>
      </c>
      <c r="C435">
        <f t="shared" si="641"/>
        <v>116</v>
      </c>
      <c r="D435">
        <f t="shared" si="642"/>
        <v>108</v>
      </c>
      <c r="E435">
        <f t="shared" si="643"/>
        <v>103</v>
      </c>
      <c r="F435">
        <f t="shared" si="644"/>
        <v>99</v>
      </c>
      <c r="G435">
        <f t="shared" si="645"/>
        <v>96</v>
      </c>
      <c r="H435">
        <f t="shared" si="646"/>
        <v>94</v>
      </c>
      <c r="I435">
        <f t="shared" si="647"/>
        <v>92</v>
      </c>
      <c r="J435">
        <f t="shared" si="648"/>
        <v>91</v>
      </c>
      <c r="K435">
        <f t="shared" si="649"/>
        <v>90</v>
      </c>
      <c r="L435">
        <f t="shared" si="650"/>
        <v>89</v>
      </c>
      <c r="M435">
        <f t="shared" si="651"/>
        <v>88</v>
      </c>
      <c r="N435">
        <f t="shared" si="652"/>
        <v>87</v>
      </c>
      <c r="O435">
        <f t="shared" si="653"/>
        <v>87</v>
      </c>
      <c r="P435">
        <f t="shared" si="654"/>
        <v>87</v>
      </c>
      <c r="Q435">
        <f t="shared" si="655"/>
        <v>86</v>
      </c>
      <c r="R435">
        <f t="shared" si="656"/>
        <v>86</v>
      </c>
      <c r="S435">
        <f t="shared" si="657"/>
        <v>85</v>
      </c>
      <c r="T435">
        <f t="shared" si="658"/>
        <v>85</v>
      </c>
      <c r="U435">
        <f t="shared" si="659"/>
        <v>85</v>
      </c>
      <c r="V435">
        <f t="shared" si="660"/>
        <v>84</v>
      </c>
      <c r="W435">
        <f t="shared" si="661"/>
        <v>84</v>
      </c>
      <c r="X435">
        <f t="shared" si="662"/>
        <v>84</v>
      </c>
      <c r="Y435">
        <f t="shared" si="663"/>
        <v>84</v>
      </c>
      <c r="Z435">
        <f t="shared" si="664"/>
        <v>84</v>
      </c>
      <c r="AA435">
        <f t="shared" si="665"/>
        <v>83</v>
      </c>
      <c r="AB435">
        <f t="shared" si="666"/>
        <v>83</v>
      </c>
      <c r="AC435">
        <f t="shared" si="667"/>
        <v>83</v>
      </c>
      <c r="AD435">
        <f t="shared" si="668"/>
        <v>83</v>
      </c>
      <c r="AE435">
        <f t="shared" si="669"/>
        <v>83</v>
      </c>
      <c r="BA435" s="93">
        <v>1200</v>
      </c>
      <c r="BB435">
        <f t="shared" si="612"/>
        <v>56</v>
      </c>
      <c r="BC435">
        <f t="shared" si="613"/>
        <v>65</v>
      </c>
      <c r="BD435">
        <f t="shared" si="614"/>
        <v>74</v>
      </c>
      <c r="BE435">
        <f t="shared" si="615"/>
        <v>83</v>
      </c>
      <c r="BF435">
        <f t="shared" si="616"/>
        <v>92</v>
      </c>
      <c r="BG435">
        <f t="shared" si="617"/>
        <v>102</v>
      </c>
      <c r="BH435">
        <f t="shared" si="618"/>
        <v>110</v>
      </c>
      <c r="BI435">
        <f t="shared" si="619"/>
        <v>120</v>
      </c>
      <c r="BJ435">
        <f t="shared" si="620"/>
        <v>130</v>
      </c>
      <c r="BK435">
        <f t="shared" si="621"/>
        <v>139</v>
      </c>
      <c r="BL435">
        <f t="shared" si="622"/>
        <v>148</v>
      </c>
      <c r="BM435">
        <f t="shared" si="623"/>
        <v>157</v>
      </c>
      <c r="BN435">
        <f t="shared" si="624"/>
        <v>167</v>
      </c>
      <c r="BO435">
        <f t="shared" si="625"/>
        <v>177</v>
      </c>
      <c r="BP435">
        <f t="shared" si="626"/>
        <v>186</v>
      </c>
      <c r="BQ435">
        <f t="shared" si="627"/>
        <v>196</v>
      </c>
      <c r="BR435">
        <f t="shared" si="628"/>
        <v>204</v>
      </c>
      <c r="BS435">
        <f t="shared" si="629"/>
        <v>214</v>
      </c>
      <c r="BT435">
        <f t="shared" si="630"/>
        <v>224</v>
      </c>
      <c r="BU435">
        <f t="shared" si="631"/>
        <v>232</v>
      </c>
      <c r="BV435">
        <f t="shared" si="632"/>
        <v>242</v>
      </c>
      <c r="BW435">
        <f t="shared" si="633"/>
        <v>252</v>
      </c>
      <c r="BX435">
        <f t="shared" si="634"/>
        <v>262</v>
      </c>
      <c r="BY435">
        <f t="shared" si="635"/>
        <v>272</v>
      </c>
      <c r="BZ435">
        <f t="shared" si="636"/>
        <v>279</v>
      </c>
      <c r="CA435">
        <f t="shared" si="637"/>
        <v>289</v>
      </c>
      <c r="CB435">
        <f t="shared" si="638"/>
        <v>299</v>
      </c>
      <c r="CC435">
        <f t="shared" si="639"/>
        <v>309</v>
      </c>
      <c r="CD435">
        <f t="shared" si="640"/>
        <v>319</v>
      </c>
    </row>
    <row r="436" spans="2:82" ht="15">
      <c r="B436" s="93">
        <v>1300</v>
      </c>
      <c r="C436">
        <f t="shared" si="641"/>
        <v>113</v>
      </c>
      <c r="D436">
        <f t="shared" si="642"/>
        <v>105</v>
      </c>
      <c r="E436">
        <f t="shared" si="643"/>
        <v>100</v>
      </c>
      <c r="F436">
        <f t="shared" si="644"/>
        <v>96</v>
      </c>
      <c r="G436">
        <f t="shared" si="645"/>
        <v>94</v>
      </c>
      <c r="H436">
        <f t="shared" si="646"/>
        <v>91</v>
      </c>
      <c r="I436">
        <f t="shared" si="647"/>
        <v>90</v>
      </c>
      <c r="J436">
        <f t="shared" si="648"/>
        <v>88</v>
      </c>
      <c r="K436">
        <f t="shared" si="649"/>
        <v>88</v>
      </c>
      <c r="L436">
        <f t="shared" si="650"/>
        <v>87</v>
      </c>
      <c r="M436">
        <f t="shared" si="651"/>
        <v>86</v>
      </c>
      <c r="N436">
        <f t="shared" si="652"/>
        <v>85</v>
      </c>
      <c r="O436">
        <f t="shared" si="653"/>
        <v>85</v>
      </c>
      <c r="P436">
        <f t="shared" si="654"/>
        <v>84</v>
      </c>
      <c r="Q436">
        <f t="shared" si="655"/>
        <v>84</v>
      </c>
      <c r="R436">
        <f t="shared" si="656"/>
        <v>83</v>
      </c>
      <c r="S436">
        <f t="shared" si="657"/>
        <v>83</v>
      </c>
      <c r="T436">
        <f t="shared" si="658"/>
        <v>83</v>
      </c>
      <c r="U436">
        <f t="shared" si="659"/>
        <v>82</v>
      </c>
      <c r="V436">
        <f t="shared" si="660"/>
        <v>82</v>
      </c>
      <c r="W436">
        <f t="shared" si="661"/>
        <v>82</v>
      </c>
      <c r="X436">
        <f t="shared" si="662"/>
        <v>82</v>
      </c>
      <c r="Y436">
        <f t="shared" si="663"/>
        <v>82</v>
      </c>
      <c r="Z436">
        <f t="shared" si="664"/>
        <v>81</v>
      </c>
      <c r="AA436">
        <f t="shared" si="665"/>
        <v>81</v>
      </c>
      <c r="AB436">
        <f t="shared" si="666"/>
        <v>81</v>
      </c>
      <c r="AC436">
        <f t="shared" si="667"/>
        <v>81</v>
      </c>
      <c r="AD436">
        <f t="shared" si="668"/>
        <v>81</v>
      </c>
      <c r="AE436">
        <f t="shared" si="669"/>
        <v>81</v>
      </c>
      <c r="BA436" s="93">
        <v>1300</v>
      </c>
      <c r="BB436">
        <f t="shared" si="612"/>
        <v>59</v>
      </c>
      <c r="BC436">
        <f t="shared" si="613"/>
        <v>68</v>
      </c>
      <c r="BD436">
        <f t="shared" si="614"/>
        <v>78</v>
      </c>
      <c r="BE436">
        <f t="shared" si="615"/>
        <v>87</v>
      </c>
      <c r="BF436">
        <f t="shared" si="616"/>
        <v>98</v>
      </c>
      <c r="BG436">
        <f t="shared" si="617"/>
        <v>106</v>
      </c>
      <c r="BH436">
        <f t="shared" si="618"/>
        <v>117</v>
      </c>
      <c r="BI436">
        <f t="shared" si="619"/>
        <v>126</v>
      </c>
      <c r="BJ436">
        <f t="shared" si="620"/>
        <v>137</v>
      </c>
      <c r="BK436">
        <f t="shared" si="621"/>
        <v>147</v>
      </c>
      <c r="BL436">
        <f t="shared" si="622"/>
        <v>157</v>
      </c>
      <c r="BM436">
        <f t="shared" si="623"/>
        <v>166</v>
      </c>
      <c r="BN436">
        <f t="shared" si="624"/>
        <v>177</v>
      </c>
      <c r="BO436">
        <f t="shared" si="625"/>
        <v>186</v>
      </c>
      <c r="BP436">
        <f t="shared" si="626"/>
        <v>197</v>
      </c>
      <c r="BQ436">
        <f t="shared" si="627"/>
        <v>205</v>
      </c>
      <c r="BR436">
        <f t="shared" si="628"/>
        <v>216</v>
      </c>
      <c r="BS436">
        <f t="shared" si="629"/>
        <v>227</v>
      </c>
      <c r="BT436">
        <f t="shared" si="630"/>
        <v>235</v>
      </c>
      <c r="BU436">
        <f t="shared" si="631"/>
        <v>245</v>
      </c>
      <c r="BV436">
        <f t="shared" si="632"/>
        <v>256</v>
      </c>
      <c r="BW436">
        <f t="shared" si="633"/>
        <v>267</v>
      </c>
      <c r="BX436">
        <f t="shared" si="634"/>
        <v>277</v>
      </c>
      <c r="BY436">
        <f t="shared" si="635"/>
        <v>284</v>
      </c>
      <c r="BZ436">
        <f t="shared" si="636"/>
        <v>295</v>
      </c>
      <c r="CA436">
        <f t="shared" si="637"/>
        <v>305</v>
      </c>
      <c r="CB436">
        <f t="shared" si="638"/>
        <v>316</v>
      </c>
      <c r="CC436">
        <f t="shared" si="639"/>
        <v>326</v>
      </c>
      <c r="CD436">
        <f t="shared" si="640"/>
        <v>337</v>
      </c>
    </row>
    <row r="437" spans="2:82" ht="15">
      <c r="B437" s="93">
        <v>1400</v>
      </c>
      <c r="C437">
        <f t="shared" si="641"/>
        <v>111</v>
      </c>
      <c r="D437">
        <f t="shared" si="642"/>
        <v>103</v>
      </c>
      <c r="E437">
        <f t="shared" si="643"/>
        <v>98</v>
      </c>
      <c r="F437">
        <f t="shared" si="644"/>
        <v>95</v>
      </c>
      <c r="G437">
        <f t="shared" si="645"/>
        <v>92</v>
      </c>
      <c r="H437">
        <f t="shared" si="646"/>
        <v>90</v>
      </c>
      <c r="I437">
        <f t="shared" si="647"/>
        <v>89</v>
      </c>
      <c r="J437">
        <f t="shared" si="648"/>
        <v>87</v>
      </c>
      <c r="K437">
        <f t="shared" si="649"/>
        <v>86</v>
      </c>
      <c r="L437">
        <f t="shared" si="650"/>
        <v>85</v>
      </c>
      <c r="M437">
        <f t="shared" si="651"/>
        <v>85</v>
      </c>
      <c r="N437">
        <f t="shared" si="652"/>
        <v>84</v>
      </c>
      <c r="O437">
        <f t="shared" si="653"/>
        <v>84</v>
      </c>
      <c r="P437">
        <f t="shared" si="654"/>
        <v>83</v>
      </c>
      <c r="Q437">
        <f t="shared" si="655"/>
        <v>83</v>
      </c>
      <c r="R437">
        <f t="shared" si="656"/>
        <v>82</v>
      </c>
      <c r="S437">
        <f t="shared" si="657"/>
        <v>82</v>
      </c>
      <c r="T437">
        <f t="shared" si="658"/>
        <v>82</v>
      </c>
      <c r="U437">
        <f t="shared" si="659"/>
        <v>81</v>
      </c>
      <c r="V437">
        <f t="shared" si="660"/>
        <v>81</v>
      </c>
      <c r="W437">
        <f t="shared" si="661"/>
        <v>81</v>
      </c>
      <c r="X437">
        <f t="shared" si="662"/>
        <v>81</v>
      </c>
      <c r="Y437">
        <f t="shared" si="663"/>
        <v>80</v>
      </c>
      <c r="Z437">
        <f t="shared" si="664"/>
        <v>80</v>
      </c>
      <c r="AA437">
        <f t="shared" si="665"/>
        <v>80</v>
      </c>
      <c r="AB437">
        <f t="shared" si="666"/>
        <v>80</v>
      </c>
      <c r="AC437">
        <f t="shared" si="667"/>
        <v>80</v>
      </c>
      <c r="AD437">
        <f t="shared" si="668"/>
        <v>80</v>
      </c>
      <c r="AE437">
        <f t="shared" si="669"/>
        <v>79</v>
      </c>
      <c r="BA437" s="93">
        <v>1400</v>
      </c>
      <c r="BB437">
        <f t="shared" si="612"/>
        <v>62</v>
      </c>
      <c r="BC437">
        <f t="shared" si="613"/>
        <v>72</v>
      </c>
      <c r="BD437">
        <f t="shared" si="614"/>
        <v>82</v>
      </c>
      <c r="BE437">
        <f t="shared" si="615"/>
        <v>93</v>
      </c>
      <c r="BF437">
        <f t="shared" si="616"/>
        <v>103</v>
      </c>
      <c r="BG437">
        <f t="shared" si="617"/>
        <v>113</v>
      </c>
      <c r="BH437">
        <f t="shared" si="618"/>
        <v>125</v>
      </c>
      <c r="BI437">
        <f t="shared" si="619"/>
        <v>134</v>
      </c>
      <c r="BJ437">
        <f t="shared" si="620"/>
        <v>144</v>
      </c>
      <c r="BK437">
        <f t="shared" si="621"/>
        <v>155</v>
      </c>
      <c r="BL437">
        <f t="shared" si="622"/>
        <v>167</v>
      </c>
      <c r="BM437">
        <f t="shared" si="623"/>
        <v>176</v>
      </c>
      <c r="BN437">
        <f t="shared" si="624"/>
        <v>188</v>
      </c>
      <c r="BO437">
        <f t="shared" si="625"/>
        <v>198</v>
      </c>
      <c r="BP437">
        <f t="shared" si="626"/>
        <v>209</v>
      </c>
      <c r="BQ437">
        <f t="shared" si="627"/>
        <v>218</v>
      </c>
      <c r="BR437">
        <f t="shared" si="628"/>
        <v>230</v>
      </c>
      <c r="BS437">
        <f t="shared" si="629"/>
        <v>241</v>
      </c>
      <c r="BT437">
        <f t="shared" si="630"/>
        <v>249</v>
      </c>
      <c r="BU437">
        <f t="shared" si="631"/>
        <v>261</v>
      </c>
      <c r="BV437">
        <f t="shared" si="632"/>
        <v>272</v>
      </c>
      <c r="BW437">
        <f t="shared" si="633"/>
        <v>284</v>
      </c>
      <c r="BX437">
        <f t="shared" si="634"/>
        <v>291</v>
      </c>
      <c r="BY437">
        <f t="shared" si="635"/>
        <v>302</v>
      </c>
      <c r="BZ437">
        <f t="shared" si="636"/>
        <v>314</v>
      </c>
      <c r="CA437">
        <f t="shared" si="637"/>
        <v>325</v>
      </c>
      <c r="CB437">
        <f t="shared" si="638"/>
        <v>336</v>
      </c>
      <c r="CC437">
        <f t="shared" si="639"/>
        <v>347</v>
      </c>
      <c r="CD437">
        <f t="shared" si="640"/>
        <v>354</v>
      </c>
    </row>
    <row r="438" spans="2:82" ht="15">
      <c r="B438" s="93">
        <v>1500</v>
      </c>
      <c r="C438">
        <f t="shared" si="641"/>
        <v>108</v>
      </c>
      <c r="D438">
        <f t="shared" si="642"/>
        <v>101</v>
      </c>
      <c r="E438">
        <f t="shared" si="643"/>
        <v>96</v>
      </c>
      <c r="F438">
        <f t="shared" si="644"/>
        <v>93</v>
      </c>
      <c r="G438">
        <f t="shared" si="645"/>
        <v>90</v>
      </c>
      <c r="H438">
        <f t="shared" si="646"/>
        <v>88</v>
      </c>
      <c r="I438">
        <f t="shared" si="647"/>
        <v>87</v>
      </c>
      <c r="J438">
        <f t="shared" si="648"/>
        <v>85</v>
      </c>
      <c r="K438">
        <f t="shared" si="649"/>
        <v>85</v>
      </c>
      <c r="L438">
        <f t="shared" si="650"/>
        <v>84</v>
      </c>
      <c r="M438">
        <f t="shared" si="651"/>
        <v>83</v>
      </c>
      <c r="N438">
        <f t="shared" si="652"/>
        <v>82</v>
      </c>
      <c r="O438">
        <f t="shared" si="653"/>
        <v>82</v>
      </c>
      <c r="P438">
        <f t="shared" si="654"/>
        <v>81</v>
      </c>
      <c r="Q438">
        <f t="shared" si="655"/>
        <v>81</v>
      </c>
      <c r="R438">
        <f t="shared" si="656"/>
        <v>80</v>
      </c>
      <c r="S438">
        <f t="shared" si="657"/>
        <v>80</v>
      </c>
      <c r="T438">
        <f t="shared" si="658"/>
        <v>80</v>
      </c>
      <c r="U438">
        <f t="shared" si="659"/>
        <v>80</v>
      </c>
      <c r="V438">
        <f t="shared" si="660"/>
        <v>79</v>
      </c>
      <c r="W438">
        <f t="shared" si="661"/>
        <v>79</v>
      </c>
      <c r="X438">
        <f t="shared" si="662"/>
        <v>79</v>
      </c>
      <c r="Y438">
        <f t="shared" si="663"/>
        <v>79</v>
      </c>
      <c r="Z438">
        <f t="shared" si="664"/>
        <v>79</v>
      </c>
      <c r="AA438">
        <f t="shared" si="665"/>
        <v>78</v>
      </c>
      <c r="AB438">
        <f t="shared" si="666"/>
        <v>78</v>
      </c>
      <c r="AC438">
        <f t="shared" si="667"/>
        <v>78</v>
      </c>
      <c r="AD438">
        <f t="shared" si="668"/>
        <v>78</v>
      </c>
      <c r="AE438">
        <f t="shared" si="669"/>
        <v>78</v>
      </c>
      <c r="BA438" s="93">
        <v>1500</v>
      </c>
      <c r="BB438">
        <f t="shared" si="612"/>
        <v>65</v>
      </c>
      <c r="BC438">
        <f t="shared" si="613"/>
        <v>76</v>
      </c>
      <c r="BD438">
        <f t="shared" si="614"/>
        <v>86</v>
      </c>
      <c r="BE438">
        <f t="shared" si="615"/>
        <v>98</v>
      </c>
      <c r="BF438">
        <f t="shared" si="616"/>
        <v>108</v>
      </c>
      <c r="BG438">
        <f t="shared" si="617"/>
        <v>119</v>
      </c>
      <c r="BH438">
        <f t="shared" si="618"/>
        <v>131</v>
      </c>
      <c r="BI438">
        <f t="shared" si="619"/>
        <v>140</v>
      </c>
      <c r="BJ438">
        <f t="shared" si="620"/>
        <v>153</v>
      </c>
      <c r="BK438">
        <f t="shared" si="621"/>
        <v>164</v>
      </c>
      <c r="BL438">
        <f t="shared" si="622"/>
        <v>174</v>
      </c>
      <c r="BM438">
        <f t="shared" si="623"/>
        <v>185</v>
      </c>
      <c r="BN438">
        <f t="shared" si="624"/>
        <v>197</v>
      </c>
      <c r="BO438">
        <f t="shared" si="625"/>
        <v>207</v>
      </c>
      <c r="BP438">
        <f t="shared" si="626"/>
        <v>219</v>
      </c>
      <c r="BQ438">
        <f t="shared" si="627"/>
        <v>228</v>
      </c>
      <c r="BR438">
        <f t="shared" si="628"/>
        <v>240</v>
      </c>
      <c r="BS438">
        <f t="shared" si="629"/>
        <v>252</v>
      </c>
      <c r="BT438">
        <f t="shared" si="630"/>
        <v>264</v>
      </c>
      <c r="BU438">
        <f t="shared" si="631"/>
        <v>273</v>
      </c>
      <c r="BV438">
        <f t="shared" si="632"/>
        <v>284</v>
      </c>
      <c r="BW438">
        <f t="shared" si="633"/>
        <v>296</v>
      </c>
      <c r="BX438">
        <f t="shared" si="634"/>
        <v>308</v>
      </c>
      <c r="BY438">
        <f t="shared" si="635"/>
        <v>320</v>
      </c>
      <c r="BZ438">
        <f t="shared" si="636"/>
        <v>328</v>
      </c>
      <c r="CA438">
        <f t="shared" si="637"/>
        <v>339</v>
      </c>
      <c r="CB438">
        <f t="shared" si="638"/>
        <v>351</v>
      </c>
      <c r="CC438">
        <f t="shared" si="639"/>
        <v>363</v>
      </c>
      <c r="CD438">
        <f t="shared" si="640"/>
        <v>374</v>
      </c>
    </row>
    <row r="439" spans="2:82" ht="15">
      <c r="B439" s="93">
        <v>1600</v>
      </c>
      <c r="C439">
        <f t="shared" si="641"/>
        <v>107</v>
      </c>
      <c r="D439">
        <f t="shared" si="642"/>
        <v>100</v>
      </c>
      <c r="E439">
        <f t="shared" si="643"/>
        <v>96</v>
      </c>
      <c r="F439">
        <f t="shared" si="644"/>
        <v>92</v>
      </c>
      <c r="G439">
        <f t="shared" si="645"/>
        <v>90</v>
      </c>
      <c r="H439">
        <f t="shared" si="646"/>
        <v>88</v>
      </c>
      <c r="I439">
        <f t="shared" si="647"/>
        <v>86</v>
      </c>
      <c r="J439">
        <f t="shared" si="648"/>
        <v>85</v>
      </c>
      <c r="K439">
        <f t="shared" si="649"/>
        <v>85</v>
      </c>
      <c r="L439">
        <f t="shared" si="650"/>
        <v>84</v>
      </c>
      <c r="M439">
        <f t="shared" si="651"/>
        <v>83</v>
      </c>
      <c r="N439">
        <f t="shared" si="652"/>
        <v>82</v>
      </c>
      <c r="O439">
        <f t="shared" si="653"/>
        <v>82</v>
      </c>
      <c r="P439">
        <f t="shared" si="654"/>
        <v>81</v>
      </c>
      <c r="Q439">
        <f t="shared" si="655"/>
        <v>81</v>
      </c>
      <c r="R439">
        <f t="shared" si="656"/>
        <v>80</v>
      </c>
      <c r="S439">
        <f t="shared" si="657"/>
        <v>80</v>
      </c>
      <c r="T439">
        <f t="shared" si="658"/>
        <v>80</v>
      </c>
      <c r="U439">
        <f t="shared" si="659"/>
        <v>80</v>
      </c>
      <c r="V439">
        <f t="shared" si="660"/>
        <v>79</v>
      </c>
      <c r="W439">
        <f t="shared" si="661"/>
        <v>79</v>
      </c>
      <c r="X439">
        <f t="shared" si="662"/>
        <v>79</v>
      </c>
      <c r="Y439">
        <f t="shared" si="663"/>
        <v>79</v>
      </c>
      <c r="Z439">
        <f t="shared" si="664"/>
        <v>79</v>
      </c>
      <c r="AA439">
        <f t="shared" si="665"/>
        <v>78</v>
      </c>
      <c r="AB439">
        <f t="shared" si="666"/>
        <v>78</v>
      </c>
      <c r="AC439">
        <f t="shared" si="667"/>
        <v>78</v>
      </c>
      <c r="AD439">
        <f t="shared" si="668"/>
        <v>78</v>
      </c>
      <c r="AE439">
        <f t="shared" si="669"/>
        <v>78</v>
      </c>
      <c r="BA439" s="93">
        <v>1600</v>
      </c>
      <c r="BB439">
        <f t="shared" si="612"/>
        <v>68</v>
      </c>
      <c r="BC439">
        <f t="shared" si="613"/>
        <v>80</v>
      </c>
      <c r="BD439">
        <f t="shared" si="614"/>
        <v>92</v>
      </c>
      <c r="BE439">
        <f t="shared" si="615"/>
        <v>103</v>
      </c>
      <c r="BF439">
        <f t="shared" si="616"/>
        <v>115</v>
      </c>
      <c r="BG439">
        <f t="shared" si="617"/>
        <v>127</v>
      </c>
      <c r="BH439">
        <f t="shared" si="618"/>
        <v>138</v>
      </c>
      <c r="BI439">
        <f t="shared" si="619"/>
        <v>150</v>
      </c>
      <c r="BJ439">
        <f t="shared" si="620"/>
        <v>163</v>
      </c>
      <c r="BK439">
        <f t="shared" si="621"/>
        <v>175</v>
      </c>
      <c r="BL439">
        <f t="shared" si="622"/>
        <v>186</v>
      </c>
      <c r="BM439">
        <f t="shared" si="623"/>
        <v>197</v>
      </c>
      <c r="BN439">
        <f t="shared" si="624"/>
        <v>210</v>
      </c>
      <c r="BO439">
        <f t="shared" si="625"/>
        <v>220</v>
      </c>
      <c r="BP439">
        <f t="shared" si="626"/>
        <v>233</v>
      </c>
      <c r="BQ439">
        <f t="shared" si="627"/>
        <v>243</v>
      </c>
      <c r="BR439">
        <f t="shared" si="628"/>
        <v>256</v>
      </c>
      <c r="BS439">
        <f t="shared" si="629"/>
        <v>269</v>
      </c>
      <c r="BT439">
        <f t="shared" si="630"/>
        <v>282</v>
      </c>
      <c r="BU439">
        <f t="shared" si="631"/>
        <v>291</v>
      </c>
      <c r="BV439">
        <f t="shared" si="632"/>
        <v>303</v>
      </c>
      <c r="BW439">
        <f t="shared" si="633"/>
        <v>316</v>
      </c>
      <c r="BX439">
        <f t="shared" si="634"/>
        <v>329</v>
      </c>
      <c r="BY439">
        <f t="shared" si="635"/>
        <v>341</v>
      </c>
      <c r="BZ439">
        <f t="shared" si="636"/>
        <v>349</v>
      </c>
      <c r="CA439">
        <f t="shared" si="637"/>
        <v>362</v>
      </c>
      <c r="CB439">
        <f t="shared" si="638"/>
        <v>374</v>
      </c>
      <c r="CC439">
        <f t="shared" si="639"/>
        <v>387</v>
      </c>
      <c r="CD439">
        <f t="shared" si="640"/>
        <v>399</v>
      </c>
    </row>
    <row r="440" spans="2:82" ht="15">
      <c r="B440" s="93">
        <v>1700</v>
      </c>
      <c r="C440">
        <f t="shared" si="641"/>
        <v>105</v>
      </c>
      <c r="D440">
        <f t="shared" si="642"/>
        <v>98</v>
      </c>
      <c r="E440">
        <f t="shared" si="643"/>
        <v>94</v>
      </c>
      <c r="F440">
        <f t="shared" si="644"/>
        <v>91</v>
      </c>
      <c r="G440">
        <f t="shared" si="645"/>
        <v>88</v>
      </c>
      <c r="H440">
        <f t="shared" si="646"/>
        <v>86</v>
      </c>
      <c r="I440">
        <f t="shared" si="647"/>
        <v>85</v>
      </c>
      <c r="J440">
        <f t="shared" si="648"/>
        <v>84</v>
      </c>
      <c r="K440">
        <f t="shared" si="649"/>
        <v>83</v>
      </c>
      <c r="L440">
        <f t="shared" si="650"/>
        <v>82</v>
      </c>
      <c r="M440">
        <f t="shared" si="651"/>
        <v>81</v>
      </c>
      <c r="N440">
        <f t="shared" si="652"/>
        <v>81</v>
      </c>
      <c r="O440">
        <f t="shared" si="653"/>
        <v>80</v>
      </c>
      <c r="P440">
        <f t="shared" si="654"/>
        <v>80</v>
      </c>
      <c r="Q440">
        <f t="shared" si="655"/>
        <v>79</v>
      </c>
      <c r="R440">
        <f t="shared" si="656"/>
        <v>79</v>
      </c>
      <c r="S440">
        <f t="shared" si="657"/>
        <v>79</v>
      </c>
      <c r="T440">
        <f t="shared" si="658"/>
        <v>79</v>
      </c>
      <c r="U440">
        <f t="shared" si="659"/>
        <v>78</v>
      </c>
      <c r="V440">
        <f t="shared" si="660"/>
        <v>78</v>
      </c>
      <c r="W440">
        <f t="shared" si="661"/>
        <v>78</v>
      </c>
      <c r="X440">
        <f t="shared" si="662"/>
        <v>78</v>
      </c>
      <c r="Y440">
        <f t="shared" si="663"/>
        <v>77</v>
      </c>
      <c r="Z440">
        <f t="shared" si="664"/>
        <v>77</v>
      </c>
      <c r="AA440">
        <f t="shared" si="665"/>
        <v>77</v>
      </c>
      <c r="AB440">
        <f t="shared" si="666"/>
        <v>77</v>
      </c>
      <c r="AC440">
        <f t="shared" si="667"/>
        <v>77</v>
      </c>
      <c r="AD440">
        <f t="shared" si="668"/>
        <v>77</v>
      </c>
      <c r="AE440">
        <f t="shared" si="669"/>
        <v>77</v>
      </c>
      <c r="BA440" s="93">
        <v>1700</v>
      </c>
      <c r="BB440">
        <f t="shared" si="612"/>
        <v>71</v>
      </c>
      <c r="BC440">
        <f t="shared" si="613"/>
        <v>83</v>
      </c>
      <c r="BD440">
        <f t="shared" si="614"/>
        <v>96</v>
      </c>
      <c r="BE440">
        <f t="shared" si="615"/>
        <v>108</v>
      </c>
      <c r="BF440">
        <f t="shared" si="616"/>
        <v>120</v>
      </c>
      <c r="BG440">
        <f t="shared" si="617"/>
        <v>132</v>
      </c>
      <c r="BH440">
        <f t="shared" si="618"/>
        <v>145</v>
      </c>
      <c r="BI440">
        <f t="shared" si="619"/>
        <v>157</v>
      </c>
      <c r="BJ440">
        <f t="shared" si="620"/>
        <v>169</v>
      </c>
      <c r="BK440">
        <f t="shared" si="621"/>
        <v>181</v>
      </c>
      <c r="BL440">
        <f t="shared" si="622"/>
        <v>193</v>
      </c>
      <c r="BM440">
        <f t="shared" si="623"/>
        <v>207</v>
      </c>
      <c r="BN440">
        <f t="shared" si="624"/>
        <v>218</v>
      </c>
      <c r="BO440">
        <f t="shared" si="625"/>
        <v>231</v>
      </c>
      <c r="BP440">
        <f t="shared" si="626"/>
        <v>242</v>
      </c>
      <c r="BQ440">
        <f t="shared" si="627"/>
        <v>255</v>
      </c>
      <c r="BR440">
        <f t="shared" si="628"/>
        <v>269</v>
      </c>
      <c r="BS440">
        <f t="shared" si="629"/>
        <v>282</v>
      </c>
      <c r="BT440">
        <f t="shared" si="630"/>
        <v>292</v>
      </c>
      <c r="BU440">
        <f t="shared" si="631"/>
        <v>305</v>
      </c>
      <c r="BV440">
        <f t="shared" si="632"/>
        <v>318</v>
      </c>
      <c r="BW440">
        <f t="shared" si="633"/>
        <v>332</v>
      </c>
      <c r="BX440">
        <f t="shared" si="634"/>
        <v>340</v>
      </c>
      <c r="BY440">
        <f t="shared" si="635"/>
        <v>353</v>
      </c>
      <c r="BZ440">
        <f t="shared" si="636"/>
        <v>367</v>
      </c>
      <c r="CA440">
        <f t="shared" si="637"/>
        <v>380</v>
      </c>
      <c r="CB440">
        <f t="shared" si="638"/>
        <v>393</v>
      </c>
      <c r="CC440">
        <f t="shared" si="639"/>
        <v>406</v>
      </c>
      <c r="CD440">
        <f t="shared" si="640"/>
        <v>419</v>
      </c>
    </row>
    <row r="441" spans="2:82" ht="15">
      <c r="B441" s="93">
        <v>1800</v>
      </c>
      <c r="C441">
        <f t="shared" si="641"/>
        <v>105</v>
      </c>
      <c r="D441">
        <f t="shared" si="642"/>
        <v>99</v>
      </c>
      <c r="E441">
        <f t="shared" si="643"/>
        <v>94</v>
      </c>
      <c r="F441">
        <f t="shared" si="644"/>
        <v>91</v>
      </c>
      <c r="G441">
        <f t="shared" si="645"/>
        <v>88</v>
      </c>
      <c r="H441">
        <f t="shared" si="646"/>
        <v>86</v>
      </c>
      <c r="I441">
        <f t="shared" si="647"/>
        <v>85</v>
      </c>
      <c r="J441">
        <f t="shared" si="648"/>
        <v>84</v>
      </c>
      <c r="K441">
        <f t="shared" si="649"/>
        <v>83</v>
      </c>
      <c r="L441">
        <f t="shared" si="650"/>
        <v>82</v>
      </c>
      <c r="M441">
        <f t="shared" si="651"/>
        <v>81</v>
      </c>
      <c r="N441">
        <f t="shared" si="652"/>
        <v>80</v>
      </c>
      <c r="O441">
        <f t="shared" si="653"/>
        <v>80</v>
      </c>
      <c r="P441">
        <f t="shared" si="654"/>
        <v>80</v>
      </c>
      <c r="Q441">
        <f t="shared" si="655"/>
        <v>79</v>
      </c>
      <c r="R441">
        <f t="shared" si="656"/>
        <v>79</v>
      </c>
      <c r="S441">
        <f t="shared" si="657"/>
        <v>78</v>
      </c>
      <c r="T441">
        <f t="shared" si="658"/>
        <v>78</v>
      </c>
      <c r="U441">
        <f t="shared" si="659"/>
        <v>78</v>
      </c>
      <c r="V441">
        <f t="shared" si="660"/>
        <v>78</v>
      </c>
      <c r="W441">
        <f t="shared" si="661"/>
        <v>77</v>
      </c>
      <c r="X441">
        <f t="shared" si="662"/>
        <v>77</v>
      </c>
      <c r="Y441">
        <f t="shared" si="663"/>
        <v>77</v>
      </c>
      <c r="Z441">
        <f t="shared" si="664"/>
        <v>77</v>
      </c>
      <c r="AA441">
        <f t="shared" si="665"/>
        <v>77</v>
      </c>
      <c r="AB441">
        <f t="shared" si="666"/>
        <v>76</v>
      </c>
      <c r="AC441">
        <f t="shared" si="667"/>
        <v>76</v>
      </c>
      <c r="AD441">
        <f t="shared" si="668"/>
        <v>76</v>
      </c>
      <c r="AE441">
        <f t="shared" si="669"/>
        <v>76</v>
      </c>
      <c r="BA441" s="93">
        <v>1800</v>
      </c>
      <c r="BB441">
        <f t="shared" si="612"/>
        <v>76</v>
      </c>
      <c r="BC441">
        <f t="shared" si="613"/>
        <v>89</v>
      </c>
      <c r="BD441">
        <f t="shared" si="614"/>
        <v>102</v>
      </c>
      <c r="BE441">
        <f t="shared" si="615"/>
        <v>115</v>
      </c>
      <c r="BF441">
        <f t="shared" si="616"/>
        <v>127</v>
      </c>
      <c r="BG441">
        <f t="shared" si="617"/>
        <v>139</v>
      </c>
      <c r="BH441">
        <f t="shared" si="618"/>
        <v>153</v>
      </c>
      <c r="BI441">
        <f t="shared" si="619"/>
        <v>166</v>
      </c>
      <c r="BJ441">
        <f t="shared" si="620"/>
        <v>179</v>
      </c>
      <c r="BK441">
        <f t="shared" si="621"/>
        <v>192</v>
      </c>
      <c r="BL441">
        <f t="shared" si="622"/>
        <v>204</v>
      </c>
      <c r="BM441">
        <f t="shared" si="623"/>
        <v>216</v>
      </c>
      <c r="BN441">
        <f t="shared" si="624"/>
        <v>230</v>
      </c>
      <c r="BO441">
        <f t="shared" si="625"/>
        <v>245</v>
      </c>
      <c r="BP441">
        <f t="shared" si="626"/>
        <v>256</v>
      </c>
      <c r="BQ441">
        <f t="shared" si="627"/>
        <v>270</v>
      </c>
      <c r="BR441">
        <f t="shared" si="628"/>
        <v>281</v>
      </c>
      <c r="BS441">
        <f t="shared" si="629"/>
        <v>295</v>
      </c>
      <c r="BT441">
        <f t="shared" si="630"/>
        <v>309</v>
      </c>
      <c r="BU441">
        <f t="shared" si="631"/>
        <v>323</v>
      </c>
      <c r="BV441">
        <f t="shared" si="632"/>
        <v>333</v>
      </c>
      <c r="BW441">
        <f t="shared" si="633"/>
        <v>347</v>
      </c>
      <c r="BX441">
        <f t="shared" si="634"/>
        <v>360</v>
      </c>
      <c r="BY441">
        <f t="shared" si="635"/>
        <v>374</v>
      </c>
      <c r="BZ441">
        <f t="shared" si="636"/>
        <v>388</v>
      </c>
      <c r="CA441">
        <f t="shared" si="637"/>
        <v>397</v>
      </c>
      <c r="CB441">
        <f t="shared" si="638"/>
        <v>410</v>
      </c>
      <c r="CC441">
        <f t="shared" si="639"/>
        <v>424</v>
      </c>
      <c r="CD441">
        <f t="shared" si="640"/>
        <v>438</v>
      </c>
    </row>
    <row r="442" spans="2:82" ht="15">
      <c r="B442" s="93">
        <v>1900</v>
      </c>
      <c r="C442">
        <f t="shared" si="641"/>
        <v>104</v>
      </c>
      <c r="D442">
        <f t="shared" si="642"/>
        <v>97</v>
      </c>
      <c r="E442">
        <f t="shared" si="643"/>
        <v>92</v>
      </c>
      <c r="F442">
        <f t="shared" si="644"/>
        <v>89</v>
      </c>
      <c r="G442">
        <f t="shared" si="645"/>
        <v>87</v>
      </c>
      <c r="H442">
        <f t="shared" si="646"/>
        <v>85</v>
      </c>
      <c r="I442">
        <f t="shared" si="647"/>
        <v>83</v>
      </c>
      <c r="J442">
        <f t="shared" si="648"/>
        <v>82</v>
      </c>
      <c r="K442">
        <f t="shared" si="649"/>
        <v>82</v>
      </c>
      <c r="L442">
        <f t="shared" si="650"/>
        <v>81</v>
      </c>
      <c r="M442">
        <f t="shared" si="651"/>
        <v>80</v>
      </c>
      <c r="N442">
        <f t="shared" si="652"/>
        <v>79</v>
      </c>
      <c r="O442">
        <f t="shared" si="653"/>
        <v>79</v>
      </c>
      <c r="P442">
        <f t="shared" si="654"/>
        <v>78</v>
      </c>
      <c r="Q442">
        <f t="shared" si="655"/>
        <v>78</v>
      </c>
      <c r="R442">
        <f t="shared" si="656"/>
        <v>78</v>
      </c>
      <c r="S442">
        <f t="shared" si="657"/>
        <v>77</v>
      </c>
      <c r="T442">
        <f t="shared" si="658"/>
        <v>77</v>
      </c>
      <c r="U442">
        <f t="shared" si="659"/>
        <v>77</v>
      </c>
      <c r="V442">
        <f t="shared" si="660"/>
        <v>76</v>
      </c>
      <c r="W442">
        <f t="shared" si="661"/>
        <v>76</v>
      </c>
      <c r="X442">
        <f t="shared" si="662"/>
        <v>76</v>
      </c>
      <c r="Y442">
        <f t="shared" si="663"/>
        <v>76</v>
      </c>
      <c r="Z442">
        <f t="shared" si="664"/>
        <v>76</v>
      </c>
      <c r="AA442">
        <f t="shared" si="665"/>
        <v>75</v>
      </c>
      <c r="AB442">
        <f t="shared" si="666"/>
        <v>75</v>
      </c>
      <c r="AC442">
        <f t="shared" si="667"/>
        <v>75</v>
      </c>
      <c r="AD442">
        <f t="shared" si="668"/>
        <v>75</v>
      </c>
      <c r="AE442">
        <f t="shared" si="669"/>
        <v>75</v>
      </c>
      <c r="BA442" s="93">
        <v>1900</v>
      </c>
      <c r="BB442">
        <f t="shared" si="612"/>
        <v>79</v>
      </c>
      <c r="BC442">
        <f t="shared" si="613"/>
        <v>92</v>
      </c>
      <c r="BD442">
        <f t="shared" si="614"/>
        <v>105</v>
      </c>
      <c r="BE442">
        <f t="shared" si="615"/>
        <v>118</v>
      </c>
      <c r="BF442">
        <f t="shared" si="616"/>
        <v>132</v>
      </c>
      <c r="BG442">
        <f t="shared" si="617"/>
        <v>145</v>
      </c>
      <c r="BH442">
        <f t="shared" si="618"/>
        <v>158</v>
      </c>
      <c r="BI442">
        <f t="shared" si="619"/>
        <v>171</v>
      </c>
      <c r="BJ442">
        <f t="shared" si="620"/>
        <v>187</v>
      </c>
      <c r="BK442">
        <f t="shared" si="621"/>
        <v>200</v>
      </c>
      <c r="BL442">
        <f t="shared" si="622"/>
        <v>213</v>
      </c>
      <c r="BM442">
        <f t="shared" si="623"/>
        <v>225</v>
      </c>
      <c r="BN442">
        <f t="shared" si="624"/>
        <v>240</v>
      </c>
      <c r="BO442">
        <f t="shared" si="625"/>
        <v>252</v>
      </c>
      <c r="BP442">
        <f t="shared" si="626"/>
        <v>267</v>
      </c>
      <c r="BQ442">
        <f t="shared" si="627"/>
        <v>282</v>
      </c>
      <c r="BR442">
        <f t="shared" si="628"/>
        <v>293</v>
      </c>
      <c r="BS442">
        <f t="shared" si="629"/>
        <v>307</v>
      </c>
      <c r="BT442">
        <f t="shared" si="630"/>
        <v>322</v>
      </c>
      <c r="BU442">
        <f t="shared" si="631"/>
        <v>332</v>
      </c>
      <c r="BV442">
        <f t="shared" si="632"/>
        <v>347</v>
      </c>
      <c r="BW442">
        <f t="shared" si="633"/>
        <v>361</v>
      </c>
      <c r="BX442">
        <f t="shared" si="634"/>
        <v>375</v>
      </c>
      <c r="BY442">
        <f t="shared" si="635"/>
        <v>390</v>
      </c>
      <c r="BZ442">
        <f t="shared" si="636"/>
        <v>399</v>
      </c>
      <c r="CA442">
        <f t="shared" si="637"/>
        <v>413</v>
      </c>
      <c r="CB442">
        <f t="shared" si="638"/>
        <v>428</v>
      </c>
      <c r="CC442">
        <f t="shared" si="639"/>
        <v>442</v>
      </c>
      <c r="CD442">
        <f t="shared" si="640"/>
        <v>456</v>
      </c>
    </row>
    <row r="443" spans="2:82" ht="15">
      <c r="B443" s="93">
        <v>2000</v>
      </c>
      <c r="C443">
        <f t="shared" si="641"/>
        <v>103</v>
      </c>
      <c r="D443">
        <f t="shared" si="642"/>
        <v>97</v>
      </c>
      <c r="E443">
        <f t="shared" si="643"/>
        <v>92</v>
      </c>
      <c r="F443">
        <f t="shared" si="644"/>
        <v>89</v>
      </c>
      <c r="G443">
        <f t="shared" si="645"/>
        <v>87</v>
      </c>
      <c r="H443">
        <f t="shared" si="646"/>
        <v>85</v>
      </c>
      <c r="I443">
        <f t="shared" si="647"/>
        <v>84</v>
      </c>
      <c r="J443">
        <f t="shared" si="648"/>
        <v>82</v>
      </c>
      <c r="K443">
        <f t="shared" si="649"/>
        <v>82</v>
      </c>
      <c r="L443">
        <f t="shared" si="650"/>
        <v>81</v>
      </c>
      <c r="M443">
        <f t="shared" si="651"/>
        <v>80</v>
      </c>
      <c r="N443">
        <f t="shared" si="652"/>
        <v>79</v>
      </c>
      <c r="O443">
        <f t="shared" si="653"/>
        <v>79</v>
      </c>
      <c r="P443">
        <f t="shared" si="654"/>
        <v>79</v>
      </c>
      <c r="Q443">
        <f t="shared" si="655"/>
        <v>78</v>
      </c>
      <c r="R443">
        <f t="shared" si="656"/>
        <v>78</v>
      </c>
      <c r="S443">
        <f t="shared" si="657"/>
        <v>77</v>
      </c>
      <c r="T443">
        <f t="shared" si="658"/>
        <v>77</v>
      </c>
      <c r="U443">
        <f t="shared" si="659"/>
        <v>77</v>
      </c>
      <c r="V443">
        <f t="shared" si="660"/>
        <v>77</v>
      </c>
      <c r="W443">
        <f t="shared" si="661"/>
        <v>76</v>
      </c>
      <c r="X443">
        <f t="shared" si="662"/>
        <v>76</v>
      </c>
      <c r="Y443">
        <f t="shared" si="663"/>
        <v>76</v>
      </c>
      <c r="Z443">
        <f t="shared" si="664"/>
        <v>76</v>
      </c>
      <c r="AA443">
        <f t="shared" si="665"/>
        <v>76</v>
      </c>
      <c r="AB443">
        <f t="shared" si="666"/>
        <v>76</v>
      </c>
      <c r="AC443">
        <f t="shared" si="667"/>
        <v>76</v>
      </c>
      <c r="AD443">
        <f t="shared" si="668"/>
        <v>75</v>
      </c>
      <c r="AE443">
        <f t="shared" si="669"/>
        <v>75</v>
      </c>
      <c r="BA443" s="93">
        <v>2000</v>
      </c>
      <c r="BB443">
        <f t="shared" si="612"/>
        <v>82</v>
      </c>
      <c r="BC443">
        <f t="shared" si="613"/>
        <v>97</v>
      </c>
      <c r="BD443">
        <f t="shared" si="614"/>
        <v>110</v>
      </c>
      <c r="BE443">
        <f t="shared" si="615"/>
        <v>125</v>
      </c>
      <c r="BF443">
        <f t="shared" si="616"/>
        <v>139</v>
      </c>
      <c r="BG443">
        <f t="shared" si="617"/>
        <v>153</v>
      </c>
      <c r="BH443">
        <f t="shared" si="618"/>
        <v>168</v>
      </c>
      <c r="BI443">
        <f t="shared" si="619"/>
        <v>180</v>
      </c>
      <c r="BJ443">
        <f t="shared" si="620"/>
        <v>197</v>
      </c>
      <c r="BK443">
        <f t="shared" si="621"/>
        <v>211</v>
      </c>
      <c r="BL443">
        <f t="shared" si="622"/>
        <v>224</v>
      </c>
      <c r="BM443">
        <f t="shared" si="623"/>
        <v>237</v>
      </c>
      <c r="BN443">
        <f t="shared" si="624"/>
        <v>253</v>
      </c>
      <c r="BO443">
        <f t="shared" si="625"/>
        <v>269</v>
      </c>
      <c r="BP443">
        <f t="shared" si="626"/>
        <v>281</v>
      </c>
      <c r="BQ443">
        <f t="shared" si="627"/>
        <v>296</v>
      </c>
      <c r="BR443">
        <f t="shared" si="628"/>
        <v>308</v>
      </c>
      <c r="BS443">
        <f t="shared" si="629"/>
        <v>323</v>
      </c>
      <c r="BT443">
        <f t="shared" si="630"/>
        <v>339</v>
      </c>
      <c r="BU443">
        <f t="shared" si="631"/>
        <v>354</v>
      </c>
      <c r="BV443">
        <f t="shared" si="632"/>
        <v>365</v>
      </c>
      <c r="BW443">
        <f t="shared" si="633"/>
        <v>380</v>
      </c>
      <c r="BX443">
        <f t="shared" si="634"/>
        <v>395</v>
      </c>
      <c r="BY443">
        <f t="shared" si="635"/>
        <v>410</v>
      </c>
      <c r="BZ443">
        <f t="shared" si="636"/>
        <v>426</v>
      </c>
      <c r="CA443">
        <f t="shared" si="637"/>
        <v>441</v>
      </c>
      <c r="CB443">
        <f t="shared" si="638"/>
        <v>456</v>
      </c>
      <c r="CC443">
        <f t="shared" si="639"/>
        <v>465</v>
      </c>
      <c r="CD443">
        <f t="shared" si="640"/>
        <v>480</v>
      </c>
    </row>
    <row r="444" spans="2:82" ht="15">
      <c r="B444" s="93">
        <v>2100</v>
      </c>
      <c r="C444">
        <f t="shared" si="641"/>
        <v>102</v>
      </c>
      <c r="D444">
        <f t="shared" si="642"/>
        <v>95</v>
      </c>
      <c r="E444">
        <f t="shared" si="643"/>
        <v>91</v>
      </c>
      <c r="F444">
        <f t="shared" si="644"/>
        <v>88</v>
      </c>
      <c r="G444">
        <f t="shared" si="645"/>
        <v>86</v>
      </c>
      <c r="H444">
        <f t="shared" si="646"/>
        <v>84</v>
      </c>
      <c r="I444">
        <f t="shared" si="647"/>
        <v>82</v>
      </c>
      <c r="J444">
        <f t="shared" si="648"/>
        <v>81</v>
      </c>
      <c r="K444">
        <f t="shared" si="649"/>
        <v>81</v>
      </c>
      <c r="L444">
        <f t="shared" si="650"/>
        <v>80</v>
      </c>
      <c r="M444">
        <f t="shared" si="651"/>
        <v>79</v>
      </c>
      <c r="N444">
        <f t="shared" si="652"/>
        <v>78</v>
      </c>
      <c r="O444">
        <f t="shared" si="653"/>
        <v>78</v>
      </c>
      <c r="P444">
        <f t="shared" si="654"/>
        <v>78</v>
      </c>
      <c r="Q444">
        <f t="shared" si="655"/>
        <v>77</v>
      </c>
      <c r="R444">
        <f t="shared" si="656"/>
        <v>77</v>
      </c>
      <c r="S444">
        <f t="shared" si="657"/>
        <v>76</v>
      </c>
      <c r="T444">
        <f t="shared" si="658"/>
        <v>76</v>
      </c>
      <c r="U444">
        <f t="shared" si="659"/>
        <v>76</v>
      </c>
      <c r="V444">
        <f t="shared" si="660"/>
        <v>76</v>
      </c>
      <c r="W444">
        <f t="shared" si="661"/>
        <v>75</v>
      </c>
      <c r="X444">
        <f t="shared" si="662"/>
        <v>75</v>
      </c>
      <c r="Y444">
        <f t="shared" si="663"/>
        <v>75</v>
      </c>
      <c r="Z444">
        <f t="shared" si="664"/>
        <v>75</v>
      </c>
      <c r="AA444">
        <f t="shared" si="665"/>
        <v>75</v>
      </c>
      <c r="AB444">
        <f t="shared" si="666"/>
        <v>75</v>
      </c>
      <c r="AC444">
        <f t="shared" si="667"/>
        <v>75</v>
      </c>
      <c r="AD444">
        <f t="shared" si="668"/>
        <v>74</v>
      </c>
      <c r="AE444">
        <f t="shared" si="669"/>
        <v>79</v>
      </c>
      <c r="BA444" s="93">
        <v>2100</v>
      </c>
      <c r="BB444">
        <f t="shared" si="612"/>
        <v>86</v>
      </c>
      <c r="BC444">
        <f t="shared" si="613"/>
        <v>100</v>
      </c>
      <c r="BD444">
        <f t="shared" si="614"/>
        <v>115</v>
      </c>
      <c r="BE444">
        <f t="shared" si="615"/>
        <v>129</v>
      </c>
      <c r="BF444">
        <f t="shared" si="616"/>
        <v>144</v>
      </c>
      <c r="BG444">
        <f t="shared" si="617"/>
        <v>159</v>
      </c>
      <c r="BH444">
        <f t="shared" si="618"/>
        <v>172</v>
      </c>
      <c r="BI444">
        <f t="shared" si="619"/>
        <v>187</v>
      </c>
      <c r="BJ444">
        <f t="shared" si="620"/>
        <v>204</v>
      </c>
      <c r="BK444">
        <f t="shared" si="621"/>
        <v>218</v>
      </c>
      <c r="BL444">
        <f t="shared" si="622"/>
        <v>232</v>
      </c>
      <c r="BM444">
        <f t="shared" si="623"/>
        <v>246</v>
      </c>
      <c r="BN444">
        <f t="shared" si="624"/>
        <v>262</v>
      </c>
      <c r="BO444">
        <f t="shared" si="625"/>
        <v>278</v>
      </c>
      <c r="BP444">
        <f t="shared" si="626"/>
        <v>291</v>
      </c>
      <c r="BQ444">
        <f t="shared" si="627"/>
        <v>307</v>
      </c>
      <c r="BR444">
        <f t="shared" si="628"/>
        <v>319</v>
      </c>
      <c r="BS444">
        <f t="shared" si="629"/>
        <v>335</v>
      </c>
      <c r="BT444">
        <f t="shared" si="630"/>
        <v>351</v>
      </c>
      <c r="BU444">
        <f t="shared" si="631"/>
        <v>367</v>
      </c>
      <c r="BV444">
        <f t="shared" si="632"/>
        <v>378</v>
      </c>
      <c r="BW444">
        <f t="shared" si="633"/>
        <v>394</v>
      </c>
      <c r="BX444">
        <f t="shared" si="634"/>
        <v>410</v>
      </c>
      <c r="BY444">
        <f t="shared" si="635"/>
        <v>425</v>
      </c>
      <c r="BZ444">
        <f t="shared" si="636"/>
        <v>441</v>
      </c>
      <c r="CA444">
        <f t="shared" si="637"/>
        <v>457</v>
      </c>
      <c r="CB444">
        <f t="shared" si="638"/>
        <v>473</v>
      </c>
      <c r="CC444">
        <f t="shared" si="639"/>
        <v>482</v>
      </c>
      <c r="CD444">
        <f t="shared" si="640"/>
        <v>531</v>
      </c>
    </row>
    <row r="445" spans="2:82" ht="15">
      <c r="B445" s="93">
        <v>2200</v>
      </c>
      <c r="C445">
        <f t="shared" si="641"/>
        <v>100</v>
      </c>
      <c r="D445">
        <f t="shared" si="642"/>
        <v>94</v>
      </c>
      <c r="E445">
        <f t="shared" si="643"/>
        <v>90</v>
      </c>
      <c r="F445">
        <f t="shared" si="644"/>
        <v>87</v>
      </c>
      <c r="G445">
        <f t="shared" si="645"/>
        <v>85</v>
      </c>
      <c r="H445">
        <f t="shared" si="646"/>
        <v>83</v>
      </c>
      <c r="I445">
        <f t="shared" si="647"/>
        <v>81</v>
      </c>
      <c r="J445">
        <f t="shared" si="648"/>
        <v>80</v>
      </c>
      <c r="K445">
        <f t="shared" si="649"/>
        <v>80</v>
      </c>
      <c r="L445">
        <f t="shared" si="650"/>
        <v>79</v>
      </c>
      <c r="M445">
        <f t="shared" si="651"/>
        <v>78</v>
      </c>
      <c r="N445">
        <f t="shared" si="652"/>
        <v>77</v>
      </c>
      <c r="O445">
        <f t="shared" si="653"/>
        <v>77</v>
      </c>
      <c r="P445">
        <f t="shared" si="654"/>
        <v>77</v>
      </c>
      <c r="Q445">
        <f t="shared" si="655"/>
        <v>76</v>
      </c>
      <c r="R445">
        <f t="shared" si="656"/>
        <v>76</v>
      </c>
      <c r="S445">
        <f t="shared" si="657"/>
        <v>75</v>
      </c>
      <c r="T445">
        <f t="shared" si="658"/>
        <v>75</v>
      </c>
      <c r="U445">
        <f t="shared" si="659"/>
        <v>75</v>
      </c>
      <c r="V445">
        <f t="shared" si="660"/>
        <v>75</v>
      </c>
      <c r="W445">
        <f t="shared" si="661"/>
        <v>74</v>
      </c>
      <c r="X445">
        <f t="shared" si="662"/>
        <v>74</v>
      </c>
      <c r="Y445">
        <f t="shared" si="663"/>
        <v>74</v>
      </c>
      <c r="Z445">
        <f t="shared" si="664"/>
        <v>74</v>
      </c>
      <c r="AA445">
        <f t="shared" si="665"/>
        <v>74</v>
      </c>
      <c r="AB445">
        <f t="shared" si="666"/>
        <v>74</v>
      </c>
      <c r="AC445">
        <f t="shared" si="667"/>
        <v>74</v>
      </c>
      <c r="AD445">
        <f t="shared" si="668"/>
        <v>73</v>
      </c>
      <c r="AE445">
        <f t="shared" si="669"/>
        <v>77</v>
      </c>
      <c r="BA445" s="93">
        <v>2200</v>
      </c>
      <c r="BB445">
        <f t="shared" si="612"/>
        <v>88</v>
      </c>
      <c r="BC445">
        <f t="shared" si="613"/>
        <v>103</v>
      </c>
      <c r="BD445">
        <f t="shared" si="614"/>
        <v>119</v>
      </c>
      <c r="BE445">
        <f t="shared" si="615"/>
        <v>134</v>
      </c>
      <c r="BF445">
        <f t="shared" si="616"/>
        <v>150</v>
      </c>
      <c r="BG445">
        <f t="shared" si="617"/>
        <v>164</v>
      </c>
      <c r="BH445">
        <f t="shared" si="618"/>
        <v>178</v>
      </c>
      <c r="BI445">
        <f t="shared" si="619"/>
        <v>194</v>
      </c>
      <c r="BJ445">
        <f t="shared" si="620"/>
        <v>211</v>
      </c>
      <c r="BK445">
        <f t="shared" si="621"/>
        <v>226</v>
      </c>
      <c r="BL445">
        <f t="shared" si="622"/>
        <v>240</v>
      </c>
      <c r="BM445">
        <f t="shared" si="623"/>
        <v>254</v>
      </c>
      <c r="BN445">
        <f t="shared" si="624"/>
        <v>271</v>
      </c>
      <c r="BO445">
        <f t="shared" si="625"/>
        <v>288</v>
      </c>
      <c r="BP445">
        <f t="shared" si="626"/>
        <v>301</v>
      </c>
      <c r="BQ445">
        <f t="shared" si="627"/>
        <v>318</v>
      </c>
      <c r="BR445">
        <f t="shared" si="628"/>
        <v>330</v>
      </c>
      <c r="BS445">
        <f t="shared" si="629"/>
        <v>347</v>
      </c>
      <c r="BT445">
        <f t="shared" si="630"/>
        <v>363</v>
      </c>
      <c r="BU445">
        <f t="shared" si="631"/>
        <v>380</v>
      </c>
      <c r="BV445">
        <f t="shared" si="632"/>
        <v>391</v>
      </c>
      <c r="BW445">
        <f t="shared" si="633"/>
        <v>407</v>
      </c>
      <c r="BX445">
        <f t="shared" si="634"/>
        <v>423</v>
      </c>
      <c r="BY445">
        <f t="shared" si="635"/>
        <v>440</v>
      </c>
      <c r="BZ445">
        <f t="shared" si="636"/>
        <v>456</v>
      </c>
      <c r="CA445">
        <f t="shared" si="637"/>
        <v>472</v>
      </c>
      <c r="CB445">
        <f t="shared" si="638"/>
        <v>488</v>
      </c>
      <c r="CC445">
        <f t="shared" si="639"/>
        <v>498</v>
      </c>
      <c r="CD445">
        <f t="shared" si="640"/>
        <v>542</v>
      </c>
    </row>
    <row r="446" spans="2:82" ht="15">
      <c r="B446" s="93">
        <v>2300</v>
      </c>
      <c r="C446">
        <f t="shared" si="641"/>
        <v>99</v>
      </c>
      <c r="D446">
        <f t="shared" si="642"/>
        <v>93</v>
      </c>
      <c r="E446">
        <f t="shared" si="643"/>
        <v>89</v>
      </c>
      <c r="F446">
        <f t="shared" si="644"/>
        <v>86</v>
      </c>
      <c r="G446">
        <f t="shared" si="645"/>
        <v>84</v>
      </c>
      <c r="H446">
        <f t="shared" si="646"/>
        <v>82</v>
      </c>
      <c r="I446">
        <f t="shared" si="647"/>
        <v>80</v>
      </c>
      <c r="J446">
        <f t="shared" si="648"/>
        <v>79</v>
      </c>
      <c r="K446">
        <f t="shared" si="649"/>
        <v>79</v>
      </c>
      <c r="L446">
        <f t="shared" si="650"/>
        <v>78</v>
      </c>
      <c r="M446">
        <f t="shared" si="651"/>
        <v>77</v>
      </c>
      <c r="N446">
        <f t="shared" si="652"/>
        <v>76</v>
      </c>
      <c r="O446">
        <f t="shared" si="653"/>
        <v>76</v>
      </c>
      <c r="P446">
        <f t="shared" si="654"/>
        <v>76</v>
      </c>
      <c r="Q446">
        <f t="shared" si="655"/>
        <v>75</v>
      </c>
      <c r="R446">
        <f t="shared" si="656"/>
        <v>75</v>
      </c>
      <c r="S446">
        <f t="shared" si="657"/>
        <v>75</v>
      </c>
      <c r="T446">
        <f t="shared" si="658"/>
        <v>74</v>
      </c>
      <c r="U446">
        <f t="shared" si="659"/>
        <v>74</v>
      </c>
      <c r="V446">
        <f t="shared" si="660"/>
        <v>74</v>
      </c>
      <c r="W446">
        <f t="shared" si="661"/>
        <v>74</v>
      </c>
      <c r="X446">
        <f t="shared" si="662"/>
        <v>74</v>
      </c>
      <c r="Y446">
        <f t="shared" si="663"/>
        <v>73</v>
      </c>
      <c r="Z446">
        <f t="shared" si="664"/>
        <v>73</v>
      </c>
      <c r="AA446">
        <f t="shared" si="665"/>
        <v>73</v>
      </c>
      <c r="AB446">
        <f t="shared" si="666"/>
        <v>73</v>
      </c>
      <c r="AC446">
        <f t="shared" si="667"/>
        <v>73</v>
      </c>
      <c r="AD446">
        <f t="shared" si="668"/>
        <v>78</v>
      </c>
      <c r="AE446">
        <f t="shared" si="669"/>
        <v>78</v>
      </c>
      <c r="BA446" s="93">
        <v>2300</v>
      </c>
      <c r="BB446">
        <f t="shared" si="612"/>
        <v>91</v>
      </c>
      <c r="BC446">
        <f t="shared" si="613"/>
        <v>107</v>
      </c>
      <c r="BD446">
        <f t="shared" si="614"/>
        <v>123</v>
      </c>
      <c r="BE446">
        <f t="shared" si="615"/>
        <v>138</v>
      </c>
      <c r="BF446">
        <f t="shared" si="616"/>
        <v>155</v>
      </c>
      <c r="BG446">
        <f t="shared" si="617"/>
        <v>170</v>
      </c>
      <c r="BH446">
        <f t="shared" si="618"/>
        <v>184</v>
      </c>
      <c r="BI446">
        <f t="shared" si="619"/>
        <v>200</v>
      </c>
      <c r="BJ446">
        <f t="shared" si="620"/>
        <v>218</v>
      </c>
      <c r="BK446">
        <f t="shared" si="621"/>
        <v>233</v>
      </c>
      <c r="BL446">
        <f t="shared" si="622"/>
        <v>248</v>
      </c>
      <c r="BM446">
        <f t="shared" si="623"/>
        <v>262</v>
      </c>
      <c r="BN446">
        <f t="shared" si="624"/>
        <v>280</v>
      </c>
      <c r="BO446">
        <f t="shared" si="625"/>
        <v>297</v>
      </c>
      <c r="BP446">
        <f t="shared" si="626"/>
        <v>311</v>
      </c>
      <c r="BQ446">
        <f t="shared" si="627"/>
        <v>328</v>
      </c>
      <c r="BR446">
        <f t="shared" si="628"/>
        <v>345</v>
      </c>
      <c r="BS446">
        <f t="shared" si="629"/>
        <v>357</v>
      </c>
      <c r="BT446">
        <f t="shared" si="630"/>
        <v>374</v>
      </c>
      <c r="BU446">
        <f t="shared" si="631"/>
        <v>391</v>
      </c>
      <c r="BV446">
        <f t="shared" si="632"/>
        <v>408</v>
      </c>
      <c r="BW446">
        <f t="shared" si="633"/>
        <v>426</v>
      </c>
      <c r="BX446">
        <f t="shared" si="634"/>
        <v>437</v>
      </c>
      <c r="BY446">
        <f t="shared" si="635"/>
        <v>453</v>
      </c>
      <c r="BZ446">
        <f t="shared" si="636"/>
        <v>470</v>
      </c>
      <c r="CA446">
        <f t="shared" si="637"/>
        <v>487</v>
      </c>
      <c r="CB446">
        <f t="shared" si="638"/>
        <v>504</v>
      </c>
      <c r="CC446">
        <f t="shared" si="639"/>
        <v>556</v>
      </c>
      <c r="CD446">
        <f t="shared" si="640"/>
        <v>574</v>
      </c>
    </row>
    <row r="447" spans="2:82" ht="15">
      <c r="B447" s="93">
        <v>2400</v>
      </c>
      <c r="C447">
        <f t="shared" si="641"/>
        <v>99</v>
      </c>
      <c r="D447">
        <f t="shared" si="642"/>
        <v>93</v>
      </c>
      <c r="E447">
        <f t="shared" si="643"/>
        <v>89</v>
      </c>
      <c r="F447">
        <f t="shared" si="644"/>
        <v>86</v>
      </c>
      <c r="G447">
        <f t="shared" si="645"/>
        <v>84</v>
      </c>
      <c r="H447">
        <f t="shared" si="646"/>
        <v>82</v>
      </c>
      <c r="I447">
        <f t="shared" si="647"/>
        <v>81</v>
      </c>
      <c r="J447">
        <f t="shared" si="648"/>
        <v>79</v>
      </c>
      <c r="K447">
        <f t="shared" si="649"/>
        <v>79</v>
      </c>
      <c r="L447">
        <f t="shared" si="650"/>
        <v>78</v>
      </c>
      <c r="M447">
        <f t="shared" si="651"/>
        <v>77</v>
      </c>
      <c r="N447">
        <f t="shared" si="652"/>
        <v>77</v>
      </c>
      <c r="O447">
        <f t="shared" si="653"/>
        <v>76</v>
      </c>
      <c r="P447">
        <f t="shared" si="654"/>
        <v>76</v>
      </c>
      <c r="Q447">
        <f t="shared" si="655"/>
        <v>76</v>
      </c>
      <c r="R447">
        <f t="shared" si="656"/>
        <v>75</v>
      </c>
      <c r="S447">
        <f t="shared" si="657"/>
        <v>75</v>
      </c>
      <c r="T447">
        <f t="shared" si="658"/>
        <v>75</v>
      </c>
      <c r="U447">
        <f t="shared" si="659"/>
        <v>74</v>
      </c>
      <c r="V447">
        <f t="shared" si="660"/>
        <v>74</v>
      </c>
      <c r="W447">
        <f t="shared" si="661"/>
        <v>74</v>
      </c>
      <c r="X447">
        <f t="shared" si="662"/>
        <v>74</v>
      </c>
      <c r="Y447">
        <f t="shared" si="663"/>
        <v>74</v>
      </c>
      <c r="Z447">
        <f t="shared" si="664"/>
        <v>73</v>
      </c>
      <c r="AA447">
        <f t="shared" si="665"/>
        <v>73</v>
      </c>
      <c r="AB447">
        <f t="shared" si="666"/>
        <v>73</v>
      </c>
      <c r="AC447">
        <f t="shared" si="667"/>
        <v>73</v>
      </c>
      <c r="AD447">
        <f t="shared" si="668"/>
        <v>80</v>
      </c>
      <c r="AE447">
        <f t="shared" si="669"/>
        <v>80</v>
      </c>
      <c r="BA447" s="93">
        <v>2400</v>
      </c>
      <c r="BB447">
        <f t="shared" si="612"/>
        <v>95</v>
      </c>
      <c r="BC447">
        <f t="shared" si="613"/>
        <v>112</v>
      </c>
      <c r="BD447">
        <f t="shared" si="614"/>
        <v>128</v>
      </c>
      <c r="BE447">
        <f t="shared" si="615"/>
        <v>144</v>
      </c>
      <c r="BF447">
        <f t="shared" si="616"/>
        <v>161</v>
      </c>
      <c r="BG447">
        <f t="shared" si="617"/>
        <v>177</v>
      </c>
      <c r="BH447">
        <f t="shared" si="618"/>
        <v>194</v>
      </c>
      <c r="BI447">
        <f t="shared" si="619"/>
        <v>209</v>
      </c>
      <c r="BJ447">
        <f t="shared" si="620"/>
        <v>228</v>
      </c>
      <c r="BK447">
        <f t="shared" si="621"/>
        <v>243</v>
      </c>
      <c r="BL447">
        <f t="shared" si="622"/>
        <v>259</v>
      </c>
      <c r="BM447">
        <f t="shared" si="623"/>
        <v>277</v>
      </c>
      <c r="BN447">
        <f t="shared" si="624"/>
        <v>292</v>
      </c>
      <c r="BO447">
        <f t="shared" si="625"/>
        <v>310</v>
      </c>
      <c r="BP447">
        <f t="shared" si="626"/>
        <v>328</v>
      </c>
      <c r="BQ447">
        <f t="shared" si="627"/>
        <v>342</v>
      </c>
      <c r="BR447">
        <f t="shared" si="628"/>
        <v>360</v>
      </c>
      <c r="BS447">
        <f t="shared" si="629"/>
        <v>378</v>
      </c>
      <c r="BT447">
        <f t="shared" si="630"/>
        <v>391</v>
      </c>
      <c r="BU447">
        <f t="shared" si="631"/>
        <v>408</v>
      </c>
      <c r="BV447">
        <f t="shared" si="632"/>
        <v>426</v>
      </c>
      <c r="BW447">
        <f t="shared" si="633"/>
        <v>444</v>
      </c>
      <c r="BX447">
        <f t="shared" si="634"/>
        <v>462</v>
      </c>
      <c r="BY447">
        <f t="shared" si="635"/>
        <v>473</v>
      </c>
      <c r="BZ447">
        <f t="shared" si="636"/>
        <v>491</v>
      </c>
      <c r="CA447">
        <f t="shared" si="637"/>
        <v>508</v>
      </c>
      <c r="CB447">
        <f t="shared" si="638"/>
        <v>526</v>
      </c>
      <c r="CC447">
        <f t="shared" si="639"/>
        <v>595</v>
      </c>
      <c r="CD447">
        <f t="shared" si="640"/>
        <v>614</v>
      </c>
    </row>
    <row r="448" spans="2:82" ht="15">
      <c r="B448" s="93">
        <v>2500</v>
      </c>
      <c r="C448">
        <f t="shared" si="641"/>
        <v>103</v>
      </c>
      <c r="D448">
        <f t="shared" si="642"/>
        <v>96</v>
      </c>
      <c r="E448">
        <f t="shared" si="643"/>
        <v>92</v>
      </c>
      <c r="F448">
        <f t="shared" si="644"/>
        <v>89</v>
      </c>
      <c r="G448">
        <f t="shared" si="645"/>
        <v>87</v>
      </c>
      <c r="H448">
        <f t="shared" si="646"/>
        <v>85</v>
      </c>
      <c r="I448">
        <f t="shared" si="647"/>
        <v>83</v>
      </c>
      <c r="J448">
        <f t="shared" si="648"/>
        <v>82</v>
      </c>
      <c r="K448">
        <f t="shared" si="649"/>
        <v>81</v>
      </c>
      <c r="L448">
        <f t="shared" si="650"/>
        <v>80</v>
      </c>
      <c r="M448">
        <f t="shared" si="651"/>
        <v>80</v>
      </c>
      <c r="N448">
        <f t="shared" si="652"/>
        <v>79</v>
      </c>
      <c r="O448">
        <f t="shared" si="653"/>
        <v>79</v>
      </c>
      <c r="P448">
        <f t="shared" si="654"/>
        <v>78</v>
      </c>
      <c r="Q448">
        <f t="shared" si="655"/>
        <v>78</v>
      </c>
      <c r="R448">
        <f t="shared" si="656"/>
        <v>77</v>
      </c>
      <c r="S448">
        <f t="shared" si="657"/>
        <v>77</v>
      </c>
      <c r="T448">
        <f t="shared" si="658"/>
        <v>77</v>
      </c>
      <c r="U448">
        <f t="shared" si="659"/>
        <v>77</v>
      </c>
      <c r="V448">
        <f t="shared" si="660"/>
        <v>76</v>
      </c>
      <c r="W448">
        <f t="shared" si="661"/>
        <v>76</v>
      </c>
      <c r="X448">
        <f t="shared" si="662"/>
        <v>76</v>
      </c>
      <c r="Y448">
        <f t="shared" si="663"/>
        <v>76</v>
      </c>
      <c r="Z448">
        <f t="shared" si="664"/>
        <v>76</v>
      </c>
      <c r="AA448">
        <f t="shared" si="665"/>
        <v>75</v>
      </c>
      <c r="AB448">
        <f t="shared" si="666"/>
        <v>78</v>
      </c>
      <c r="AC448">
        <f t="shared" si="667"/>
        <v>79</v>
      </c>
      <c r="AD448">
        <f t="shared" si="668"/>
        <v>79</v>
      </c>
      <c r="AE448">
        <f t="shared" si="669"/>
        <v>79</v>
      </c>
      <c r="BA448" s="93">
        <v>2500</v>
      </c>
      <c r="BB448">
        <f t="shared" si="612"/>
        <v>103</v>
      </c>
      <c r="BC448">
        <f t="shared" si="613"/>
        <v>120</v>
      </c>
      <c r="BD448">
        <f t="shared" si="614"/>
        <v>138</v>
      </c>
      <c r="BE448">
        <f t="shared" si="615"/>
        <v>156</v>
      </c>
      <c r="BF448">
        <f t="shared" si="616"/>
        <v>174</v>
      </c>
      <c r="BG448">
        <f t="shared" si="617"/>
        <v>191</v>
      </c>
      <c r="BH448">
        <f t="shared" si="618"/>
        <v>208</v>
      </c>
      <c r="BI448">
        <f t="shared" si="619"/>
        <v>226</v>
      </c>
      <c r="BJ448">
        <f t="shared" si="620"/>
        <v>243</v>
      </c>
      <c r="BK448">
        <f t="shared" si="621"/>
        <v>260</v>
      </c>
      <c r="BL448">
        <f t="shared" si="622"/>
        <v>280</v>
      </c>
      <c r="BM448">
        <f t="shared" si="623"/>
        <v>296</v>
      </c>
      <c r="BN448">
        <f t="shared" si="624"/>
        <v>316</v>
      </c>
      <c r="BO448">
        <f t="shared" si="625"/>
        <v>332</v>
      </c>
      <c r="BP448">
        <f t="shared" si="626"/>
        <v>351</v>
      </c>
      <c r="BQ448">
        <f t="shared" si="627"/>
        <v>366</v>
      </c>
      <c r="BR448">
        <f t="shared" si="628"/>
        <v>385</v>
      </c>
      <c r="BS448">
        <f t="shared" si="629"/>
        <v>404</v>
      </c>
      <c r="BT448">
        <f t="shared" si="630"/>
        <v>424</v>
      </c>
      <c r="BU448">
        <f t="shared" si="631"/>
        <v>437</v>
      </c>
      <c r="BV448">
        <f t="shared" si="632"/>
        <v>456</v>
      </c>
      <c r="BW448">
        <f t="shared" si="633"/>
        <v>475</v>
      </c>
      <c r="BX448">
        <f t="shared" si="634"/>
        <v>494</v>
      </c>
      <c r="BY448">
        <f t="shared" si="635"/>
        <v>513</v>
      </c>
      <c r="BZ448">
        <f t="shared" si="636"/>
        <v>525</v>
      </c>
      <c r="CA448">
        <f t="shared" si="637"/>
        <v>566</v>
      </c>
      <c r="CB448">
        <f t="shared" si="638"/>
        <v>593</v>
      </c>
      <c r="CC448">
        <f t="shared" si="639"/>
        <v>612</v>
      </c>
      <c r="CD448">
        <f t="shared" si="640"/>
        <v>632</v>
      </c>
    </row>
    <row r="449" spans="2:82" ht="15">
      <c r="B449" s="93">
        <v>2600</v>
      </c>
      <c r="C449">
        <f t="shared" si="641"/>
        <v>102</v>
      </c>
      <c r="D449">
        <f t="shared" si="642"/>
        <v>95</v>
      </c>
      <c r="E449">
        <f t="shared" si="643"/>
        <v>91</v>
      </c>
      <c r="F449">
        <f t="shared" si="644"/>
        <v>88</v>
      </c>
      <c r="G449">
        <f t="shared" si="645"/>
        <v>86</v>
      </c>
      <c r="H449">
        <f t="shared" si="646"/>
        <v>84</v>
      </c>
      <c r="I449">
        <f t="shared" si="647"/>
        <v>82</v>
      </c>
      <c r="J449">
        <f t="shared" si="648"/>
        <v>81</v>
      </c>
      <c r="K449">
        <f t="shared" si="649"/>
        <v>80</v>
      </c>
      <c r="L449">
        <f t="shared" si="650"/>
        <v>80</v>
      </c>
      <c r="M449">
        <f t="shared" si="651"/>
        <v>79</v>
      </c>
      <c r="N449">
        <f t="shared" si="652"/>
        <v>78</v>
      </c>
      <c r="O449">
        <f t="shared" si="653"/>
        <v>78</v>
      </c>
      <c r="P449">
        <f t="shared" si="654"/>
        <v>77</v>
      </c>
      <c r="Q449">
        <f t="shared" si="655"/>
        <v>77</v>
      </c>
      <c r="R449">
        <f t="shared" si="656"/>
        <v>77</v>
      </c>
      <c r="S449">
        <f t="shared" si="657"/>
        <v>76</v>
      </c>
      <c r="T449">
        <f t="shared" si="658"/>
        <v>76</v>
      </c>
      <c r="U449">
        <f t="shared" si="659"/>
        <v>76</v>
      </c>
      <c r="V449">
        <f t="shared" si="660"/>
        <v>76</v>
      </c>
      <c r="W449">
        <f t="shared" si="661"/>
        <v>75</v>
      </c>
      <c r="X449">
        <f t="shared" si="662"/>
        <v>75</v>
      </c>
      <c r="Y449">
        <f t="shared" si="663"/>
        <v>75</v>
      </c>
      <c r="Z449">
        <f t="shared" si="664"/>
        <v>75</v>
      </c>
      <c r="AA449">
        <f t="shared" si="665"/>
        <v>77</v>
      </c>
      <c r="AB449">
        <f t="shared" si="666"/>
        <v>77</v>
      </c>
      <c r="AC449">
        <f t="shared" si="667"/>
        <v>78</v>
      </c>
      <c r="AD449">
        <f t="shared" si="668"/>
        <v>78</v>
      </c>
      <c r="AE449">
        <f t="shared" si="669"/>
        <v>78</v>
      </c>
      <c r="BA449" s="93">
        <v>2600</v>
      </c>
      <c r="BB449">
        <f t="shared" si="612"/>
        <v>106</v>
      </c>
      <c r="BC449">
        <f t="shared" si="613"/>
        <v>124</v>
      </c>
      <c r="BD449">
        <f t="shared" si="614"/>
        <v>142</v>
      </c>
      <c r="BE449">
        <f t="shared" si="615"/>
        <v>160</v>
      </c>
      <c r="BF449">
        <f t="shared" si="616"/>
        <v>179</v>
      </c>
      <c r="BG449">
        <f t="shared" si="617"/>
        <v>197</v>
      </c>
      <c r="BH449">
        <f t="shared" si="618"/>
        <v>213</v>
      </c>
      <c r="BI449">
        <f t="shared" si="619"/>
        <v>232</v>
      </c>
      <c r="BJ449">
        <f t="shared" si="620"/>
        <v>250</v>
      </c>
      <c r="BK449">
        <f t="shared" si="621"/>
        <v>270</v>
      </c>
      <c r="BL449">
        <f t="shared" si="622"/>
        <v>288</v>
      </c>
      <c r="BM449">
        <f t="shared" si="623"/>
        <v>304</v>
      </c>
      <c r="BN449">
        <f t="shared" si="624"/>
        <v>324</v>
      </c>
      <c r="BO449">
        <f t="shared" si="625"/>
        <v>340</v>
      </c>
      <c r="BP449">
        <f t="shared" si="626"/>
        <v>360</v>
      </c>
      <c r="BQ449">
        <f t="shared" si="627"/>
        <v>380</v>
      </c>
      <c r="BR449">
        <f t="shared" si="628"/>
        <v>395</v>
      </c>
      <c r="BS449">
        <f t="shared" si="629"/>
        <v>415</v>
      </c>
      <c r="BT449">
        <f t="shared" si="630"/>
        <v>435</v>
      </c>
      <c r="BU449">
        <f t="shared" si="631"/>
        <v>454</v>
      </c>
      <c r="BV449">
        <f t="shared" si="632"/>
        <v>468</v>
      </c>
      <c r="BW449">
        <f t="shared" si="633"/>
        <v>488</v>
      </c>
      <c r="BX449">
        <f t="shared" si="634"/>
        <v>507</v>
      </c>
      <c r="BY449">
        <f t="shared" si="635"/>
        <v>527</v>
      </c>
      <c r="BZ449">
        <f t="shared" si="636"/>
        <v>561</v>
      </c>
      <c r="CA449">
        <f t="shared" si="637"/>
        <v>581</v>
      </c>
      <c r="CB449">
        <f t="shared" si="638"/>
        <v>608</v>
      </c>
      <c r="CC449">
        <f t="shared" si="639"/>
        <v>629</v>
      </c>
      <c r="CD449">
        <f t="shared" si="640"/>
        <v>649</v>
      </c>
    </row>
    <row r="450" spans="2:82" ht="15">
      <c r="B450" s="93">
        <v>2700</v>
      </c>
      <c r="C450">
        <f t="shared" si="641"/>
        <v>100</v>
      </c>
      <c r="D450">
        <f t="shared" si="642"/>
        <v>94</v>
      </c>
      <c r="E450">
        <f t="shared" si="643"/>
        <v>90</v>
      </c>
      <c r="F450">
        <f t="shared" si="644"/>
        <v>87</v>
      </c>
      <c r="G450">
        <f t="shared" si="645"/>
        <v>85</v>
      </c>
      <c r="H450">
        <f t="shared" si="646"/>
        <v>83</v>
      </c>
      <c r="I450">
        <f t="shared" si="647"/>
        <v>82</v>
      </c>
      <c r="J450">
        <f t="shared" si="648"/>
        <v>80</v>
      </c>
      <c r="K450">
        <f t="shared" si="649"/>
        <v>80</v>
      </c>
      <c r="L450">
        <f t="shared" si="650"/>
        <v>79</v>
      </c>
      <c r="M450">
        <f t="shared" si="651"/>
        <v>78</v>
      </c>
      <c r="N450">
        <f t="shared" si="652"/>
        <v>77</v>
      </c>
      <c r="O450">
        <f t="shared" si="653"/>
        <v>77</v>
      </c>
      <c r="P450">
        <f t="shared" si="654"/>
        <v>77</v>
      </c>
      <c r="Q450">
        <f t="shared" si="655"/>
        <v>76</v>
      </c>
      <c r="R450">
        <f t="shared" si="656"/>
        <v>76</v>
      </c>
      <c r="S450">
        <f t="shared" si="657"/>
        <v>76</v>
      </c>
      <c r="T450">
        <f t="shared" si="658"/>
        <v>75</v>
      </c>
      <c r="U450">
        <f t="shared" si="659"/>
        <v>75</v>
      </c>
      <c r="V450">
        <f t="shared" si="660"/>
        <v>75</v>
      </c>
      <c r="W450">
        <f t="shared" si="661"/>
        <v>75</v>
      </c>
      <c r="X450">
        <f t="shared" si="662"/>
        <v>74</v>
      </c>
      <c r="Y450">
        <f t="shared" si="663"/>
        <v>74</v>
      </c>
      <c r="Z450">
        <f t="shared" si="664"/>
        <v>77</v>
      </c>
      <c r="AA450">
        <f t="shared" si="665"/>
        <v>76</v>
      </c>
      <c r="AB450">
        <f t="shared" si="666"/>
        <v>77</v>
      </c>
      <c r="AC450">
        <f t="shared" si="667"/>
        <v>77</v>
      </c>
      <c r="AD450">
        <f t="shared" si="668"/>
        <v>77</v>
      </c>
      <c r="AE450">
        <f t="shared" si="669"/>
        <v>77</v>
      </c>
      <c r="BA450" s="93">
        <v>2700</v>
      </c>
      <c r="BB450">
        <f t="shared" si="612"/>
        <v>108</v>
      </c>
      <c r="BC450">
        <f t="shared" si="613"/>
        <v>127</v>
      </c>
      <c r="BD450">
        <f t="shared" si="614"/>
        <v>146</v>
      </c>
      <c r="BE450">
        <f t="shared" si="615"/>
        <v>164</v>
      </c>
      <c r="BF450">
        <f t="shared" si="616"/>
        <v>184</v>
      </c>
      <c r="BG450">
        <f t="shared" si="617"/>
        <v>202</v>
      </c>
      <c r="BH450">
        <f t="shared" si="618"/>
        <v>221</v>
      </c>
      <c r="BI450">
        <f t="shared" si="619"/>
        <v>238</v>
      </c>
      <c r="BJ450">
        <f t="shared" si="620"/>
        <v>259</v>
      </c>
      <c r="BK450">
        <f t="shared" si="621"/>
        <v>277</v>
      </c>
      <c r="BL450">
        <f t="shared" si="622"/>
        <v>295</v>
      </c>
      <c r="BM450">
        <f t="shared" si="623"/>
        <v>312</v>
      </c>
      <c r="BN450">
        <f t="shared" si="624"/>
        <v>333</v>
      </c>
      <c r="BO450">
        <f t="shared" si="625"/>
        <v>353</v>
      </c>
      <c r="BP450">
        <f t="shared" si="626"/>
        <v>369</v>
      </c>
      <c r="BQ450">
        <f t="shared" si="627"/>
        <v>390</v>
      </c>
      <c r="BR450">
        <f t="shared" si="628"/>
        <v>410</v>
      </c>
      <c r="BS450">
        <f t="shared" si="629"/>
        <v>425</v>
      </c>
      <c r="BT450">
        <f t="shared" si="630"/>
        <v>446</v>
      </c>
      <c r="BU450">
        <f t="shared" si="631"/>
        <v>466</v>
      </c>
      <c r="BV450">
        <f t="shared" si="632"/>
        <v>486</v>
      </c>
      <c r="BW450">
        <f t="shared" si="633"/>
        <v>500</v>
      </c>
      <c r="BX450">
        <f t="shared" si="634"/>
        <v>519</v>
      </c>
      <c r="BY450">
        <f t="shared" si="635"/>
        <v>561</v>
      </c>
      <c r="BZ450">
        <f t="shared" si="636"/>
        <v>575</v>
      </c>
      <c r="CA450">
        <f t="shared" si="637"/>
        <v>603</v>
      </c>
      <c r="CB450">
        <f t="shared" si="638"/>
        <v>624</v>
      </c>
      <c r="CC450">
        <f t="shared" si="639"/>
        <v>644</v>
      </c>
      <c r="CD450">
        <f t="shared" si="640"/>
        <v>665</v>
      </c>
    </row>
    <row r="451" spans="2:82" ht="15">
      <c r="B451" s="93">
        <v>2800</v>
      </c>
      <c r="C451">
        <f t="shared" si="641"/>
        <v>100</v>
      </c>
      <c r="D451">
        <f t="shared" si="642"/>
        <v>94</v>
      </c>
      <c r="E451">
        <f t="shared" si="643"/>
        <v>90</v>
      </c>
      <c r="F451">
        <f t="shared" si="644"/>
        <v>87</v>
      </c>
      <c r="G451">
        <f t="shared" si="645"/>
        <v>85</v>
      </c>
      <c r="H451">
        <f t="shared" si="646"/>
        <v>83</v>
      </c>
      <c r="I451">
        <f t="shared" si="647"/>
        <v>82</v>
      </c>
      <c r="J451">
        <f t="shared" si="648"/>
        <v>81</v>
      </c>
      <c r="K451">
        <f t="shared" si="649"/>
        <v>80</v>
      </c>
      <c r="L451">
        <f t="shared" si="650"/>
        <v>79</v>
      </c>
      <c r="M451">
        <f t="shared" si="651"/>
        <v>78</v>
      </c>
      <c r="N451">
        <f t="shared" si="652"/>
        <v>78</v>
      </c>
      <c r="O451">
        <f t="shared" si="653"/>
        <v>77</v>
      </c>
      <c r="P451">
        <f t="shared" si="654"/>
        <v>77</v>
      </c>
      <c r="Q451">
        <f t="shared" si="655"/>
        <v>76</v>
      </c>
      <c r="R451">
        <f t="shared" si="656"/>
        <v>76</v>
      </c>
      <c r="S451">
        <f t="shared" si="657"/>
        <v>76</v>
      </c>
      <c r="T451">
        <f t="shared" si="658"/>
        <v>76</v>
      </c>
      <c r="U451">
        <f t="shared" si="659"/>
        <v>75</v>
      </c>
      <c r="V451">
        <f t="shared" si="660"/>
        <v>75</v>
      </c>
      <c r="W451">
        <f t="shared" si="661"/>
        <v>75</v>
      </c>
      <c r="X451">
        <f t="shared" si="662"/>
        <v>75</v>
      </c>
      <c r="Y451">
        <f t="shared" si="663"/>
        <v>77</v>
      </c>
      <c r="Z451">
        <f t="shared" si="664"/>
        <v>77</v>
      </c>
      <c r="AA451">
        <f t="shared" si="665"/>
        <v>76</v>
      </c>
      <c r="AB451">
        <f t="shared" si="666"/>
        <v>77</v>
      </c>
      <c r="AC451">
        <f t="shared" si="667"/>
        <v>77</v>
      </c>
      <c r="AD451">
        <f t="shared" si="668"/>
        <v>77</v>
      </c>
      <c r="AE451">
        <f t="shared" si="669"/>
        <v>77</v>
      </c>
      <c r="BA451" s="93">
        <v>2800</v>
      </c>
      <c r="BB451">
        <f t="shared" si="612"/>
        <v>112</v>
      </c>
      <c r="BC451">
        <f t="shared" si="613"/>
        <v>132</v>
      </c>
      <c r="BD451">
        <f t="shared" si="614"/>
        <v>151</v>
      </c>
      <c r="BE451">
        <f t="shared" si="615"/>
        <v>171</v>
      </c>
      <c r="BF451">
        <f t="shared" si="616"/>
        <v>190</v>
      </c>
      <c r="BG451">
        <f t="shared" si="617"/>
        <v>209</v>
      </c>
      <c r="BH451">
        <f t="shared" si="618"/>
        <v>230</v>
      </c>
      <c r="BI451">
        <f t="shared" si="619"/>
        <v>249</v>
      </c>
      <c r="BJ451">
        <f t="shared" si="620"/>
        <v>269</v>
      </c>
      <c r="BK451">
        <f t="shared" si="621"/>
        <v>288</v>
      </c>
      <c r="BL451">
        <f t="shared" si="622"/>
        <v>306</v>
      </c>
      <c r="BM451">
        <f t="shared" si="623"/>
        <v>328</v>
      </c>
      <c r="BN451">
        <f t="shared" si="624"/>
        <v>345</v>
      </c>
      <c r="BO451">
        <f t="shared" si="625"/>
        <v>367</v>
      </c>
      <c r="BP451">
        <f t="shared" si="626"/>
        <v>383</v>
      </c>
      <c r="BQ451">
        <f t="shared" si="627"/>
        <v>404</v>
      </c>
      <c r="BR451">
        <f t="shared" si="628"/>
        <v>426</v>
      </c>
      <c r="BS451">
        <f t="shared" si="629"/>
        <v>447</v>
      </c>
      <c r="BT451">
        <f t="shared" si="630"/>
        <v>462</v>
      </c>
      <c r="BU451">
        <f t="shared" si="631"/>
        <v>483</v>
      </c>
      <c r="BV451">
        <f t="shared" si="632"/>
        <v>504</v>
      </c>
      <c r="BW451">
        <f t="shared" si="633"/>
        <v>525</v>
      </c>
      <c r="BX451">
        <f t="shared" si="634"/>
        <v>561</v>
      </c>
      <c r="BY451">
        <f t="shared" si="635"/>
        <v>582</v>
      </c>
      <c r="BZ451">
        <f t="shared" si="636"/>
        <v>596</v>
      </c>
      <c r="CA451">
        <f t="shared" si="637"/>
        <v>625</v>
      </c>
      <c r="CB451">
        <f t="shared" si="638"/>
        <v>647</v>
      </c>
      <c r="CC451">
        <f t="shared" si="639"/>
        <v>668</v>
      </c>
      <c r="CD451">
        <f t="shared" si="640"/>
        <v>690</v>
      </c>
    </row>
    <row r="452" spans="2:82" ht="15">
      <c r="B452" s="93">
        <v>2900</v>
      </c>
      <c r="C452">
        <f t="shared" si="641"/>
        <v>99</v>
      </c>
      <c r="D452">
        <f t="shared" si="642"/>
        <v>93</v>
      </c>
      <c r="E452">
        <f t="shared" si="643"/>
        <v>89</v>
      </c>
      <c r="F452">
        <f t="shared" si="644"/>
        <v>86</v>
      </c>
      <c r="G452">
        <f t="shared" si="645"/>
        <v>84</v>
      </c>
      <c r="H452">
        <f t="shared" si="646"/>
        <v>82</v>
      </c>
      <c r="I452">
        <f t="shared" si="647"/>
        <v>81</v>
      </c>
      <c r="J452">
        <f t="shared" si="648"/>
        <v>80</v>
      </c>
      <c r="K452">
        <f t="shared" si="649"/>
        <v>79</v>
      </c>
      <c r="L452">
        <f t="shared" si="650"/>
        <v>78</v>
      </c>
      <c r="M452">
        <f t="shared" si="651"/>
        <v>78</v>
      </c>
      <c r="N452">
        <f t="shared" si="652"/>
        <v>77</v>
      </c>
      <c r="O452">
        <f t="shared" si="653"/>
        <v>77</v>
      </c>
      <c r="P452">
        <f t="shared" si="654"/>
        <v>76</v>
      </c>
      <c r="Q452">
        <f t="shared" si="655"/>
        <v>76</v>
      </c>
      <c r="R452">
        <f t="shared" si="656"/>
        <v>75</v>
      </c>
      <c r="S452">
        <f t="shared" si="657"/>
        <v>75</v>
      </c>
      <c r="T452">
        <f t="shared" si="658"/>
        <v>75</v>
      </c>
      <c r="U452">
        <f t="shared" si="659"/>
        <v>75</v>
      </c>
      <c r="V452">
        <f t="shared" si="660"/>
        <v>74</v>
      </c>
      <c r="W452">
        <f t="shared" si="661"/>
        <v>74</v>
      </c>
      <c r="X452">
        <f t="shared" si="662"/>
        <v>77</v>
      </c>
      <c r="Y452">
        <f t="shared" si="663"/>
        <v>76</v>
      </c>
      <c r="Z452">
        <f t="shared" si="664"/>
        <v>76</v>
      </c>
      <c r="AA452">
        <f t="shared" si="665"/>
        <v>76</v>
      </c>
      <c r="AB452">
        <f t="shared" si="666"/>
        <v>77</v>
      </c>
      <c r="AC452">
        <f t="shared" si="667"/>
        <v>77</v>
      </c>
      <c r="AD452">
        <f t="shared" si="668"/>
        <v>76</v>
      </c>
      <c r="AE452">
        <f t="shared" si="669"/>
        <v>76</v>
      </c>
      <c r="BA452" s="93">
        <v>2900</v>
      </c>
      <c r="BB452">
        <f t="shared" si="612"/>
        <v>115</v>
      </c>
      <c r="BC452">
        <f t="shared" si="613"/>
        <v>135</v>
      </c>
      <c r="BD452">
        <f t="shared" si="614"/>
        <v>155</v>
      </c>
      <c r="BE452">
        <f t="shared" si="615"/>
        <v>175</v>
      </c>
      <c r="BF452">
        <f t="shared" si="616"/>
        <v>195</v>
      </c>
      <c r="BG452">
        <f t="shared" si="617"/>
        <v>214</v>
      </c>
      <c r="BH452">
        <f t="shared" si="618"/>
        <v>235</v>
      </c>
      <c r="BI452">
        <f t="shared" si="619"/>
        <v>255</v>
      </c>
      <c r="BJ452">
        <f t="shared" si="620"/>
        <v>275</v>
      </c>
      <c r="BK452">
        <f t="shared" si="621"/>
        <v>294</v>
      </c>
      <c r="BL452">
        <f t="shared" si="622"/>
        <v>317</v>
      </c>
      <c r="BM452">
        <f t="shared" si="623"/>
        <v>335</v>
      </c>
      <c r="BN452">
        <f t="shared" si="624"/>
        <v>357</v>
      </c>
      <c r="BO452">
        <f t="shared" si="625"/>
        <v>375</v>
      </c>
      <c r="BP452">
        <f t="shared" si="626"/>
        <v>397</v>
      </c>
      <c r="BQ452">
        <f t="shared" si="627"/>
        <v>413</v>
      </c>
      <c r="BR452">
        <f t="shared" si="628"/>
        <v>435</v>
      </c>
      <c r="BS452">
        <f t="shared" si="629"/>
        <v>457</v>
      </c>
      <c r="BT452">
        <f t="shared" si="630"/>
        <v>479</v>
      </c>
      <c r="BU452">
        <f t="shared" si="631"/>
        <v>494</v>
      </c>
      <c r="BV452">
        <f t="shared" si="632"/>
        <v>515</v>
      </c>
      <c r="BW452">
        <f t="shared" si="633"/>
        <v>558</v>
      </c>
      <c r="BX452">
        <f t="shared" si="634"/>
        <v>573</v>
      </c>
      <c r="BY452">
        <f t="shared" si="635"/>
        <v>595</v>
      </c>
      <c r="BZ452">
        <f t="shared" si="636"/>
        <v>617</v>
      </c>
      <c r="CA452">
        <f t="shared" si="637"/>
        <v>648</v>
      </c>
      <c r="CB452">
        <f t="shared" si="638"/>
        <v>670</v>
      </c>
      <c r="CC452">
        <f t="shared" si="639"/>
        <v>683</v>
      </c>
      <c r="CD452">
        <f t="shared" si="640"/>
        <v>705</v>
      </c>
    </row>
    <row r="453" spans="2:82" ht="15">
      <c r="B453" s="93">
        <v>3000</v>
      </c>
      <c r="C453">
        <f t="shared" si="641"/>
        <v>98</v>
      </c>
      <c r="D453">
        <f t="shared" si="642"/>
        <v>92</v>
      </c>
      <c r="E453">
        <f t="shared" si="643"/>
        <v>88</v>
      </c>
      <c r="F453">
        <f t="shared" si="644"/>
        <v>85</v>
      </c>
      <c r="G453">
        <f t="shared" si="645"/>
        <v>83</v>
      </c>
      <c r="H453">
        <f t="shared" si="646"/>
        <v>82</v>
      </c>
      <c r="I453">
        <f t="shared" si="647"/>
        <v>80</v>
      </c>
      <c r="J453">
        <f t="shared" si="648"/>
        <v>79</v>
      </c>
      <c r="K453">
        <f t="shared" si="649"/>
        <v>78</v>
      </c>
      <c r="L453">
        <f t="shared" si="650"/>
        <v>78</v>
      </c>
      <c r="M453">
        <f t="shared" si="651"/>
        <v>77</v>
      </c>
      <c r="N453">
        <f t="shared" si="652"/>
        <v>76</v>
      </c>
      <c r="O453">
        <f t="shared" si="653"/>
        <v>76</v>
      </c>
      <c r="P453">
        <f t="shared" si="654"/>
        <v>76</v>
      </c>
      <c r="Q453">
        <f t="shared" si="655"/>
        <v>75</v>
      </c>
      <c r="R453">
        <f t="shared" si="656"/>
        <v>75</v>
      </c>
      <c r="S453">
        <f t="shared" si="657"/>
        <v>74</v>
      </c>
      <c r="T453">
        <f t="shared" si="658"/>
        <v>74</v>
      </c>
      <c r="U453">
        <f t="shared" si="659"/>
        <v>74</v>
      </c>
      <c r="V453">
        <f t="shared" si="660"/>
        <v>74</v>
      </c>
      <c r="W453">
        <f t="shared" si="661"/>
        <v>73</v>
      </c>
      <c r="X453">
        <f t="shared" si="662"/>
        <v>76</v>
      </c>
      <c r="Y453">
        <f t="shared" si="663"/>
        <v>76</v>
      </c>
      <c r="Z453">
        <f t="shared" si="664"/>
        <v>75</v>
      </c>
      <c r="AA453">
        <f t="shared" si="665"/>
        <v>78</v>
      </c>
      <c r="AB453">
        <f t="shared" si="666"/>
        <v>78</v>
      </c>
      <c r="AC453">
        <f t="shared" si="667"/>
        <v>78</v>
      </c>
      <c r="AD453">
        <f t="shared" si="668"/>
        <v>77</v>
      </c>
      <c r="AE453">
        <f t="shared" si="669"/>
        <v>77</v>
      </c>
      <c r="BA453" s="93">
        <v>3000</v>
      </c>
      <c r="BB453">
        <f t="shared" si="612"/>
        <v>118</v>
      </c>
      <c r="BC453">
        <f t="shared" si="613"/>
        <v>138</v>
      </c>
      <c r="BD453">
        <f t="shared" si="614"/>
        <v>158</v>
      </c>
      <c r="BE453">
        <f t="shared" si="615"/>
        <v>179</v>
      </c>
      <c r="BF453">
        <f t="shared" si="616"/>
        <v>199</v>
      </c>
      <c r="BG453">
        <f t="shared" si="617"/>
        <v>221</v>
      </c>
      <c r="BH453">
        <f t="shared" si="618"/>
        <v>240</v>
      </c>
      <c r="BI453">
        <f t="shared" si="619"/>
        <v>261</v>
      </c>
      <c r="BJ453">
        <f t="shared" si="620"/>
        <v>281</v>
      </c>
      <c r="BK453">
        <f t="shared" si="621"/>
        <v>304</v>
      </c>
      <c r="BL453">
        <f t="shared" si="622"/>
        <v>323</v>
      </c>
      <c r="BM453">
        <f t="shared" si="623"/>
        <v>342</v>
      </c>
      <c r="BN453">
        <f t="shared" si="624"/>
        <v>365</v>
      </c>
      <c r="BO453">
        <f t="shared" si="625"/>
        <v>388</v>
      </c>
      <c r="BP453">
        <f t="shared" si="626"/>
        <v>405</v>
      </c>
      <c r="BQ453">
        <f t="shared" si="627"/>
        <v>428</v>
      </c>
      <c r="BR453">
        <f t="shared" si="628"/>
        <v>444</v>
      </c>
      <c r="BS453">
        <f t="shared" si="629"/>
        <v>466</v>
      </c>
      <c r="BT453">
        <f t="shared" si="630"/>
        <v>488</v>
      </c>
      <c r="BU453">
        <f t="shared" si="631"/>
        <v>511</v>
      </c>
      <c r="BV453">
        <f t="shared" si="632"/>
        <v>526</v>
      </c>
      <c r="BW453">
        <f t="shared" si="633"/>
        <v>570</v>
      </c>
      <c r="BX453">
        <f t="shared" si="634"/>
        <v>593</v>
      </c>
      <c r="BY453">
        <f t="shared" si="635"/>
        <v>608</v>
      </c>
      <c r="BZ453">
        <f t="shared" si="636"/>
        <v>655</v>
      </c>
      <c r="CA453">
        <f t="shared" si="637"/>
        <v>679</v>
      </c>
      <c r="CB453">
        <f t="shared" si="638"/>
        <v>702</v>
      </c>
      <c r="CC453">
        <f t="shared" si="639"/>
        <v>716</v>
      </c>
      <c r="CD453">
        <f t="shared" si="640"/>
        <v>739</v>
      </c>
    </row>
    <row r="455" spans="2:82" ht="15.75">
      <c r="B455" s="91" t="s">
        <v>70</v>
      </c>
      <c r="C455" s="92"/>
      <c r="D455" s="92"/>
      <c r="E455" s="92"/>
      <c r="F455" s="92"/>
      <c r="G455" s="92"/>
      <c r="H455" s="92"/>
      <c r="I455" s="91"/>
      <c r="J455" s="91"/>
      <c r="K455" s="91"/>
      <c r="L455" s="91"/>
    </row>
    <row r="456" spans="2:82" hidden="1" outlineLevel="1"/>
    <row r="457" spans="2:82" ht="15" hidden="1" outlineLevel="1">
      <c r="B457" t="s">
        <v>0</v>
      </c>
      <c r="C457" s="93">
        <v>400</v>
      </c>
      <c r="D457" s="93">
        <v>500</v>
      </c>
      <c r="E457" s="93">
        <v>600</v>
      </c>
      <c r="F457" s="93">
        <v>700</v>
      </c>
      <c r="G457" s="93">
        <v>800</v>
      </c>
      <c r="H457" s="93">
        <v>900</v>
      </c>
      <c r="I457" s="93">
        <v>1000</v>
      </c>
      <c r="J457" s="93">
        <v>1100</v>
      </c>
      <c r="K457" s="93">
        <v>1200</v>
      </c>
      <c r="L457" s="93">
        <v>1300</v>
      </c>
      <c r="M457" s="93">
        <v>1400</v>
      </c>
      <c r="N457" s="93">
        <v>1500</v>
      </c>
      <c r="O457" s="93">
        <v>1600</v>
      </c>
      <c r="P457" s="93">
        <v>1700</v>
      </c>
      <c r="Q457" s="93">
        <v>1800</v>
      </c>
      <c r="R457" s="93">
        <v>1900</v>
      </c>
      <c r="S457" s="93">
        <v>2000</v>
      </c>
      <c r="T457" s="93">
        <v>2100</v>
      </c>
      <c r="U457" s="93">
        <v>2200</v>
      </c>
      <c r="V457" s="93">
        <v>2300</v>
      </c>
      <c r="W457" s="93">
        <v>2400</v>
      </c>
      <c r="X457" s="93">
        <v>2500</v>
      </c>
      <c r="Y457" s="93">
        <v>2600</v>
      </c>
      <c r="Z457" s="93">
        <v>2700</v>
      </c>
      <c r="AA457" s="93">
        <v>2800</v>
      </c>
      <c r="AB457" s="93">
        <v>2900</v>
      </c>
      <c r="AC457" s="93">
        <f>CHOOSE($AF$27,3000,3000,3000,3000,3000,3000,3000,"")</f>
        <v>3000</v>
      </c>
      <c r="AD457" s="93">
        <f>CHOOSE($AF$27,3100,3100,3100,3100,3100,3100,3100,"")</f>
        <v>3100</v>
      </c>
      <c r="AE457" s="93">
        <f>CHOOSE($AF$27,3200,3200,3200,3200,3200,3200,"","")</f>
        <v>3200</v>
      </c>
      <c r="AF457" s="93">
        <f>CHOOSE($AF$27,3300,3300,3300,3300,3300,3300,"","")</f>
        <v>3300</v>
      </c>
      <c r="AG457" s="93">
        <f>CHOOSE($AF$27,3400,3400,3400,3400,3400,"","","")</f>
        <v>3400</v>
      </c>
      <c r="AH457" s="93">
        <f>CHOOSE($AF$27,3500,3500,3500,3500,3500,"","","")</f>
        <v>3500</v>
      </c>
      <c r="AI457" s="93">
        <f>CHOOSE($AF$27,3600,3600,3600,3600,"","","","")</f>
        <v>3600</v>
      </c>
      <c r="AJ457" s="93">
        <f>CHOOSE($AF$27,3700,3700,3700,3700,"","","","")</f>
        <v>3700</v>
      </c>
      <c r="AK457" s="93">
        <f>CHOOSE($AF$27,3800,3800,3800,3800,"","","","")</f>
        <v>3800</v>
      </c>
      <c r="AL457" s="93">
        <f>CHOOSE($AF$27,3900,3900,3900,3900,"","","","")</f>
        <v>3900</v>
      </c>
      <c r="AM457" s="93">
        <f>CHOOSE($AF$27,4000,4000,4000,4000,"","","","")</f>
        <v>4000</v>
      </c>
      <c r="AN457" s="93">
        <f>CHOOSE($AF$27,4100,4100,4100,"","","","","")</f>
        <v>4100</v>
      </c>
      <c r="AO457" s="93">
        <f>CHOOSE($AF$27,4200,4200,4200,"","","","","")</f>
        <v>4200</v>
      </c>
      <c r="AP457" s="93">
        <f>CHOOSE($AF$27,4300,4300,4300,"","","","","")</f>
        <v>4300</v>
      </c>
      <c r="AQ457" s="93">
        <f>CHOOSE($AF$27,4400,4400,4400,"","","","","")</f>
        <v>4400</v>
      </c>
      <c r="AR457" s="93">
        <f>CHOOSE($AF$27,4500,4500,"","","","","","")</f>
        <v>4500</v>
      </c>
      <c r="AS457" s="93">
        <f>CHOOSE($AF$27,4600,4600,"","","","","","")</f>
        <v>4600</v>
      </c>
      <c r="AT457" s="93">
        <f>CHOOSE($AF$27,4700,4700,"","","","","","")</f>
        <v>4700</v>
      </c>
      <c r="AU457" s="93">
        <f>CHOOSE($AF$27,4800,4800,"","","","","","")</f>
        <v>4800</v>
      </c>
      <c r="AV457" s="93">
        <f>CHOOSE($AF$27,4900,4900,"","","","","","")</f>
        <v>4900</v>
      </c>
      <c r="AW457" s="93">
        <f>CHOOSE($AF$27,5000,"","","","","","","")</f>
        <v>5000</v>
      </c>
      <c r="AX457" s="93">
        <f>CHOOSE($AF$27,5100,"","","","","","","")</f>
        <v>5100</v>
      </c>
      <c r="AY457" s="93">
        <f>CHOOSE($AF$27,5200,"","","","","","","")</f>
        <v>5200</v>
      </c>
    </row>
    <row r="458" spans="2:82" ht="15" hidden="1" outlineLevel="1">
      <c r="B458" s="93">
        <v>400</v>
      </c>
      <c r="C458" s="95">
        <v>228</v>
      </c>
      <c r="D458" s="95">
        <v>208</v>
      </c>
      <c r="E458" s="95">
        <v>195</v>
      </c>
      <c r="F458" s="95">
        <v>185</v>
      </c>
      <c r="G458" s="95">
        <v>178</v>
      </c>
      <c r="H458" s="95">
        <v>173</v>
      </c>
      <c r="I458" s="95">
        <v>168</v>
      </c>
      <c r="J458" s="95">
        <v>165</v>
      </c>
      <c r="K458" s="95">
        <v>164</v>
      </c>
      <c r="L458" s="95">
        <v>161</v>
      </c>
      <c r="M458" s="95">
        <v>159</v>
      </c>
      <c r="N458" s="95">
        <v>157</v>
      </c>
      <c r="O458" s="95">
        <v>157</v>
      </c>
      <c r="P458" s="95">
        <v>155</v>
      </c>
      <c r="Q458" s="95">
        <v>154</v>
      </c>
      <c r="R458" s="95">
        <v>152</v>
      </c>
      <c r="S458" s="95">
        <v>151</v>
      </c>
      <c r="T458" s="95">
        <v>151</v>
      </c>
      <c r="U458" s="95">
        <v>150</v>
      </c>
      <c r="V458" s="95">
        <v>149</v>
      </c>
      <c r="W458" s="95">
        <v>149</v>
      </c>
      <c r="X458" s="95">
        <v>149</v>
      </c>
      <c r="Y458" s="95">
        <v>148</v>
      </c>
      <c r="Z458" s="95">
        <v>148</v>
      </c>
      <c r="AA458" s="95">
        <v>147</v>
      </c>
      <c r="AB458" s="95">
        <v>146</v>
      </c>
      <c r="AC458" s="95">
        <v>147</v>
      </c>
      <c r="AD458" s="95">
        <v>146</v>
      </c>
      <c r="AE458" s="95">
        <v>145</v>
      </c>
      <c r="AF458" s="95">
        <v>145</v>
      </c>
      <c r="AG458" s="95">
        <v>145</v>
      </c>
      <c r="AH458" s="95">
        <v>145</v>
      </c>
      <c r="AI458" s="95">
        <v>144</v>
      </c>
      <c r="AJ458" s="95">
        <v>144</v>
      </c>
      <c r="AK458" s="95">
        <v>144</v>
      </c>
      <c r="AL458" s="95">
        <v>144</v>
      </c>
      <c r="AM458" s="95">
        <v>144</v>
      </c>
      <c r="AN458" s="95">
        <v>143</v>
      </c>
      <c r="AO458" s="95">
        <v>143</v>
      </c>
      <c r="AP458" s="95">
        <v>147</v>
      </c>
      <c r="AQ458" s="95">
        <v>146</v>
      </c>
      <c r="AR458" s="95">
        <v>146</v>
      </c>
      <c r="AS458" s="95">
        <v>146</v>
      </c>
      <c r="AT458" s="95">
        <v>146</v>
      </c>
      <c r="AU458" s="95">
        <v>146</v>
      </c>
      <c r="AV458" s="95">
        <v>146</v>
      </c>
      <c r="AW458" s="95">
        <v>145</v>
      </c>
      <c r="AX458" s="95">
        <v>145</v>
      </c>
      <c r="AY458" s="95">
        <v>176</v>
      </c>
    </row>
    <row r="459" spans="2:82" ht="15" hidden="1" outlineLevel="1">
      <c r="B459" s="93">
        <v>500</v>
      </c>
      <c r="C459" s="95">
        <v>204</v>
      </c>
      <c r="D459" s="95">
        <v>187</v>
      </c>
      <c r="E459" s="95">
        <v>176</v>
      </c>
      <c r="F459" s="95">
        <v>167</v>
      </c>
      <c r="G459" s="95">
        <v>161</v>
      </c>
      <c r="H459" s="95">
        <v>156</v>
      </c>
      <c r="I459" s="95">
        <v>153</v>
      </c>
      <c r="J459" s="95">
        <v>149</v>
      </c>
      <c r="K459" s="95">
        <v>148</v>
      </c>
      <c r="L459" s="95">
        <v>146</v>
      </c>
      <c r="M459" s="95">
        <v>144</v>
      </c>
      <c r="N459" s="95">
        <v>142</v>
      </c>
      <c r="O459" s="95">
        <v>142</v>
      </c>
      <c r="P459" s="95">
        <v>141</v>
      </c>
      <c r="Q459" s="95">
        <v>140</v>
      </c>
      <c r="R459" s="95">
        <v>139</v>
      </c>
      <c r="S459" s="95">
        <v>138</v>
      </c>
      <c r="T459" s="95">
        <v>138</v>
      </c>
      <c r="U459" s="95">
        <v>137</v>
      </c>
      <c r="V459" s="95">
        <v>136</v>
      </c>
      <c r="W459" s="95">
        <v>135</v>
      </c>
      <c r="X459" s="95">
        <v>136</v>
      </c>
      <c r="Y459" s="95">
        <v>135</v>
      </c>
      <c r="Z459" s="95">
        <v>134</v>
      </c>
      <c r="AA459" s="95">
        <v>134</v>
      </c>
      <c r="AB459" s="95">
        <v>133</v>
      </c>
      <c r="AC459" s="95">
        <v>133</v>
      </c>
      <c r="AD459" s="95">
        <v>133</v>
      </c>
      <c r="AE459" s="95">
        <v>132</v>
      </c>
      <c r="AF459" s="95">
        <v>132</v>
      </c>
      <c r="AG459" s="95">
        <v>132</v>
      </c>
      <c r="AH459" s="95">
        <v>132</v>
      </c>
      <c r="AI459" s="95">
        <v>132</v>
      </c>
      <c r="AJ459" s="95">
        <v>131</v>
      </c>
      <c r="AK459" s="95">
        <v>131</v>
      </c>
      <c r="AL459" s="95">
        <v>134</v>
      </c>
      <c r="AM459" s="95">
        <v>134</v>
      </c>
      <c r="AN459" s="95">
        <v>133</v>
      </c>
      <c r="AO459" s="95">
        <v>133</v>
      </c>
      <c r="AP459" s="95">
        <v>133</v>
      </c>
      <c r="AQ459" s="95">
        <v>133</v>
      </c>
      <c r="AR459" s="95">
        <v>133</v>
      </c>
      <c r="AS459" s="95">
        <v>133</v>
      </c>
      <c r="AT459" s="95">
        <v>132</v>
      </c>
      <c r="AU459" s="95">
        <v>158</v>
      </c>
      <c r="AV459" s="95">
        <v>157</v>
      </c>
      <c r="AW459" s="95">
        <v>157</v>
      </c>
      <c r="AX459" s="95">
        <v>157</v>
      </c>
      <c r="AY459" s="95">
        <v>157</v>
      </c>
    </row>
    <row r="460" spans="2:82" ht="15" hidden="1" outlineLevel="1">
      <c r="B460" s="93">
        <v>600</v>
      </c>
      <c r="C460" s="95">
        <v>183</v>
      </c>
      <c r="D460" s="95">
        <v>167</v>
      </c>
      <c r="E460" s="95">
        <v>157</v>
      </c>
      <c r="F460" s="95">
        <v>149</v>
      </c>
      <c r="G460" s="95">
        <v>144</v>
      </c>
      <c r="H460" s="95">
        <v>139</v>
      </c>
      <c r="I460" s="95">
        <v>136</v>
      </c>
      <c r="J460" s="95">
        <v>133</v>
      </c>
      <c r="K460" s="95">
        <v>132</v>
      </c>
      <c r="L460" s="95">
        <v>130</v>
      </c>
      <c r="M460" s="95">
        <v>128</v>
      </c>
      <c r="N460" s="95">
        <v>127</v>
      </c>
      <c r="O460" s="95">
        <v>127</v>
      </c>
      <c r="P460" s="95">
        <v>125</v>
      </c>
      <c r="Q460" s="95">
        <v>124</v>
      </c>
      <c r="R460" s="95">
        <v>123</v>
      </c>
      <c r="S460" s="95">
        <v>122</v>
      </c>
      <c r="T460" s="95">
        <v>122</v>
      </c>
      <c r="U460" s="95">
        <v>122</v>
      </c>
      <c r="V460" s="95">
        <v>121</v>
      </c>
      <c r="W460" s="95">
        <v>120</v>
      </c>
      <c r="X460" s="95">
        <v>120</v>
      </c>
      <c r="Y460" s="95">
        <v>120</v>
      </c>
      <c r="Z460" s="95">
        <v>119</v>
      </c>
      <c r="AA460" s="95">
        <v>119</v>
      </c>
      <c r="AB460" s="95">
        <v>118</v>
      </c>
      <c r="AC460" s="95">
        <v>118</v>
      </c>
      <c r="AD460" s="95">
        <v>118</v>
      </c>
      <c r="AE460" s="95">
        <v>118</v>
      </c>
      <c r="AF460" s="95">
        <v>117</v>
      </c>
      <c r="AG460" s="95">
        <v>117</v>
      </c>
      <c r="AH460" s="95">
        <v>117</v>
      </c>
      <c r="AI460" s="95">
        <v>117</v>
      </c>
      <c r="AJ460" s="95">
        <v>119</v>
      </c>
      <c r="AK460" s="95">
        <v>118</v>
      </c>
      <c r="AL460" s="95">
        <v>119</v>
      </c>
      <c r="AM460" s="95">
        <v>118</v>
      </c>
      <c r="AN460" s="95">
        <v>118</v>
      </c>
      <c r="AO460" s="95">
        <v>118</v>
      </c>
      <c r="AP460" s="95">
        <v>118</v>
      </c>
      <c r="AQ460" s="95">
        <v>118</v>
      </c>
      <c r="AR460" s="95">
        <v>139</v>
      </c>
      <c r="AS460" s="95">
        <v>138</v>
      </c>
      <c r="AT460" s="95">
        <v>138</v>
      </c>
      <c r="AU460" s="95">
        <v>138</v>
      </c>
      <c r="AV460" s="95">
        <v>138</v>
      </c>
      <c r="AW460" s="95">
        <v>138</v>
      </c>
      <c r="AX460" s="95">
        <v>137</v>
      </c>
      <c r="AY460" s="95">
        <v>138</v>
      </c>
    </row>
    <row r="461" spans="2:82" ht="15" hidden="1" outlineLevel="1">
      <c r="B461" s="93">
        <v>700</v>
      </c>
      <c r="C461" s="95">
        <v>173</v>
      </c>
      <c r="D461" s="95">
        <v>158</v>
      </c>
      <c r="E461" s="95">
        <v>149</v>
      </c>
      <c r="F461" s="95">
        <v>142</v>
      </c>
      <c r="G461" s="95">
        <v>137</v>
      </c>
      <c r="H461" s="95">
        <v>133</v>
      </c>
      <c r="I461" s="95">
        <v>129</v>
      </c>
      <c r="J461" s="95">
        <v>127</v>
      </c>
      <c r="K461" s="95">
        <v>126</v>
      </c>
      <c r="L461" s="95">
        <v>124</v>
      </c>
      <c r="M461" s="95">
        <v>122</v>
      </c>
      <c r="N461" s="95">
        <v>121</v>
      </c>
      <c r="O461" s="95">
        <v>121</v>
      </c>
      <c r="P461" s="95">
        <v>119</v>
      </c>
      <c r="Q461" s="95">
        <v>118</v>
      </c>
      <c r="R461" s="95">
        <v>117</v>
      </c>
      <c r="S461" s="95">
        <v>117</v>
      </c>
      <c r="T461" s="95">
        <v>117</v>
      </c>
      <c r="U461" s="95">
        <v>116</v>
      </c>
      <c r="V461" s="95">
        <v>115</v>
      </c>
      <c r="W461" s="95">
        <v>115</v>
      </c>
      <c r="X461" s="95">
        <v>115</v>
      </c>
      <c r="Y461" s="95">
        <v>114</v>
      </c>
      <c r="Z461" s="95">
        <v>114</v>
      </c>
      <c r="AA461" s="95">
        <v>113</v>
      </c>
      <c r="AB461" s="95">
        <v>113</v>
      </c>
      <c r="AC461" s="95">
        <v>113</v>
      </c>
      <c r="AD461" s="95">
        <v>113</v>
      </c>
      <c r="AE461" s="95">
        <v>112</v>
      </c>
      <c r="AF461" s="95">
        <v>112</v>
      </c>
      <c r="AG461" s="95">
        <v>112</v>
      </c>
      <c r="AH461" s="95">
        <v>114</v>
      </c>
      <c r="AI461" s="95">
        <v>113</v>
      </c>
      <c r="AJ461" s="95">
        <v>113</v>
      </c>
      <c r="AK461" s="95">
        <v>113</v>
      </c>
      <c r="AL461" s="95">
        <v>113</v>
      </c>
      <c r="AM461" s="95">
        <v>113</v>
      </c>
      <c r="AN461" s="95">
        <v>113</v>
      </c>
      <c r="AO461" s="95">
        <v>112</v>
      </c>
      <c r="AP461" s="95">
        <v>131</v>
      </c>
      <c r="AQ461" s="95">
        <v>130</v>
      </c>
      <c r="AR461" s="95">
        <v>130</v>
      </c>
      <c r="AS461" s="95">
        <v>130</v>
      </c>
      <c r="AT461" s="95">
        <v>130</v>
      </c>
      <c r="AU461" s="95">
        <v>130</v>
      </c>
      <c r="AV461" s="95">
        <v>130</v>
      </c>
      <c r="AW461" s="95">
        <v>129</v>
      </c>
      <c r="AX461" s="95">
        <v>129</v>
      </c>
      <c r="AY461" s="95">
        <v>129</v>
      </c>
    </row>
    <row r="462" spans="2:82" ht="15" hidden="1" outlineLevel="1">
      <c r="B462" s="93">
        <v>800</v>
      </c>
      <c r="C462" s="95">
        <v>170</v>
      </c>
      <c r="D462" s="95">
        <v>156</v>
      </c>
      <c r="E462" s="95">
        <v>146</v>
      </c>
      <c r="F462" s="95">
        <v>139</v>
      </c>
      <c r="G462" s="95">
        <v>134</v>
      </c>
      <c r="H462" s="95">
        <v>130</v>
      </c>
      <c r="I462" s="95">
        <v>127</v>
      </c>
      <c r="J462" s="95">
        <v>125</v>
      </c>
      <c r="K462" s="95">
        <v>124</v>
      </c>
      <c r="L462" s="95">
        <v>122</v>
      </c>
      <c r="M462" s="95">
        <v>120</v>
      </c>
      <c r="N462" s="95">
        <v>119</v>
      </c>
      <c r="O462" s="95">
        <v>118</v>
      </c>
      <c r="P462" s="95">
        <v>117</v>
      </c>
      <c r="Q462" s="95">
        <v>116</v>
      </c>
      <c r="R462" s="95">
        <v>115</v>
      </c>
      <c r="S462" s="95">
        <v>115</v>
      </c>
      <c r="T462" s="95">
        <v>114</v>
      </c>
      <c r="U462" s="95">
        <v>114</v>
      </c>
      <c r="V462" s="95">
        <v>113</v>
      </c>
      <c r="W462" s="95">
        <v>113</v>
      </c>
      <c r="X462" s="95">
        <v>113</v>
      </c>
      <c r="Y462" s="95">
        <v>112</v>
      </c>
      <c r="Z462" s="95">
        <v>112</v>
      </c>
      <c r="AA462" s="95">
        <v>111</v>
      </c>
      <c r="AB462" s="95">
        <v>111</v>
      </c>
      <c r="AC462" s="95">
        <v>111</v>
      </c>
      <c r="AD462" s="95">
        <v>110</v>
      </c>
      <c r="AE462" s="95">
        <v>110</v>
      </c>
      <c r="AF462" s="95">
        <v>112</v>
      </c>
      <c r="AG462" s="95">
        <v>112</v>
      </c>
      <c r="AH462" s="95">
        <v>111</v>
      </c>
      <c r="AI462" s="95">
        <v>111</v>
      </c>
      <c r="AJ462" s="95">
        <v>111</v>
      </c>
      <c r="AK462" s="95">
        <v>111</v>
      </c>
      <c r="AL462" s="95">
        <v>111</v>
      </c>
      <c r="AM462" s="95">
        <v>110</v>
      </c>
      <c r="AN462" s="95">
        <v>124</v>
      </c>
      <c r="AO462" s="95">
        <v>124</v>
      </c>
      <c r="AP462" s="95">
        <v>124</v>
      </c>
      <c r="AQ462" s="95">
        <v>124</v>
      </c>
      <c r="AR462" s="95">
        <v>124</v>
      </c>
      <c r="AS462" s="95">
        <v>124</v>
      </c>
      <c r="AT462" s="95">
        <v>124</v>
      </c>
      <c r="AU462" s="95">
        <v>124</v>
      </c>
      <c r="AV462" s="95">
        <v>124</v>
      </c>
      <c r="AW462" s="95">
        <v>123</v>
      </c>
      <c r="AX462" s="95">
        <v>123</v>
      </c>
      <c r="AY462" s="95">
        <v>165</v>
      </c>
    </row>
    <row r="463" spans="2:82" ht="15" hidden="1" outlineLevel="1">
      <c r="B463" s="93">
        <v>900</v>
      </c>
      <c r="C463" s="95">
        <v>163</v>
      </c>
      <c r="D463" s="95">
        <v>150</v>
      </c>
      <c r="E463" s="95">
        <v>141</v>
      </c>
      <c r="F463" s="95">
        <v>135</v>
      </c>
      <c r="G463" s="95">
        <v>130</v>
      </c>
      <c r="H463" s="95">
        <v>126</v>
      </c>
      <c r="I463" s="95">
        <v>123</v>
      </c>
      <c r="J463" s="95">
        <v>121</v>
      </c>
      <c r="K463" s="95">
        <v>120</v>
      </c>
      <c r="L463" s="95">
        <v>118</v>
      </c>
      <c r="M463" s="95">
        <v>116</v>
      </c>
      <c r="N463" s="95">
        <v>115</v>
      </c>
      <c r="O463" s="95">
        <v>115</v>
      </c>
      <c r="P463" s="95">
        <v>114</v>
      </c>
      <c r="Q463" s="95">
        <v>113</v>
      </c>
      <c r="R463" s="95">
        <v>112</v>
      </c>
      <c r="S463" s="95">
        <v>111</v>
      </c>
      <c r="T463" s="95">
        <v>111</v>
      </c>
      <c r="U463" s="95">
        <v>110</v>
      </c>
      <c r="V463" s="95">
        <v>110</v>
      </c>
      <c r="W463" s="95">
        <v>109</v>
      </c>
      <c r="X463" s="95">
        <v>109</v>
      </c>
      <c r="Y463" s="95">
        <v>109</v>
      </c>
      <c r="Z463" s="95">
        <v>108</v>
      </c>
      <c r="AA463" s="95">
        <v>108</v>
      </c>
      <c r="AB463" s="95">
        <v>107</v>
      </c>
      <c r="AC463" s="95">
        <v>108</v>
      </c>
      <c r="AD463" s="95">
        <v>107</v>
      </c>
      <c r="AE463" s="95">
        <v>108</v>
      </c>
      <c r="AF463" s="95">
        <v>108</v>
      </c>
      <c r="AG463" s="95">
        <v>108</v>
      </c>
      <c r="AH463" s="95">
        <v>108</v>
      </c>
      <c r="AI463" s="95">
        <v>108</v>
      </c>
      <c r="AJ463" s="95">
        <v>107</v>
      </c>
      <c r="AK463" s="95">
        <v>107</v>
      </c>
      <c r="AL463" s="95">
        <v>120</v>
      </c>
      <c r="AM463" s="95">
        <v>120</v>
      </c>
      <c r="AN463" s="95">
        <v>120</v>
      </c>
      <c r="AO463" s="95">
        <v>120</v>
      </c>
      <c r="AP463" s="95">
        <v>120</v>
      </c>
      <c r="AQ463" s="95">
        <v>120</v>
      </c>
      <c r="AR463" s="95">
        <v>119</v>
      </c>
      <c r="AS463" s="95">
        <v>119</v>
      </c>
      <c r="AT463" s="95">
        <v>119</v>
      </c>
      <c r="AU463" s="95">
        <v>119</v>
      </c>
      <c r="AV463" s="95">
        <v>119</v>
      </c>
      <c r="AW463" s="95">
        <v>156</v>
      </c>
      <c r="AX463" s="95">
        <v>156</v>
      </c>
      <c r="AY463" s="95">
        <v>156</v>
      </c>
    </row>
    <row r="464" spans="2:82" ht="15" hidden="1" outlineLevel="1">
      <c r="B464" s="93">
        <v>1000</v>
      </c>
      <c r="C464" s="95">
        <v>158</v>
      </c>
      <c r="D464" s="95">
        <v>145</v>
      </c>
      <c r="E464" s="95">
        <v>137</v>
      </c>
      <c r="F464" s="95">
        <v>131</v>
      </c>
      <c r="G464" s="95">
        <v>126</v>
      </c>
      <c r="H464" s="95">
        <v>123</v>
      </c>
      <c r="I464" s="95">
        <v>120</v>
      </c>
      <c r="J464" s="95">
        <v>117</v>
      </c>
      <c r="K464" s="95">
        <v>116</v>
      </c>
      <c r="L464" s="95">
        <v>115</v>
      </c>
      <c r="M464" s="95">
        <v>113</v>
      </c>
      <c r="N464" s="95">
        <v>112</v>
      </c>
      <c r="O464" s="95">
        <v>112</v>
      </c>
      <c r="P464" s="95">
        <v>111</v>
      </c>
      <c r="Q464" s="95">
        <v>110</v>
      </c>
      <c r="R464" s="95">
        <v>109</v>
      </c>
      <c r="S464" s="95">
        <v>108</v>
      </c>
      <c r="T464" s="95">
        <v>108</v>
      </c>
      <c r="U464" s="95">
        <v>108</v>
      </c>
      <c r="V464" s="95">
        <v>107</v>
      </c>
      <c r="W464" s="95">
        <v>106</v>
      </c>
      <c r="X464" s="95">
        <v>106</v>
      </c>
      <c r="Y464" s="95">
        <v>106</v>
      </c>
      <c r="Z464" s="95">
        <v>106</v>
      </c>
      <c r="AA464" s="95">
        <v>105</v>
      </c>
      <c r="AB464" s="95">
        <v>105</v>
      </c>
      <c r="AC464" s="95">
        <v>105</v>
      </c>
      <c r="AD464" s="95">
        <v>106</v>
      </c>
      <c r="AE464" s="95">
        <v>106</v>
      </c>
      <c r="AF464" s="95">
        <v>105</v>
      </c>
      <c r="AG464" s="95">
        <v>105</v>
      </c>
      <c r="AH464" s="95">
        <v>105</v>
      </c>
      <c r="AI464" s="95">
        <v>105</v>
      </c>
      <c r="AJ464" s="95">
        <v>105</v>
      </c>
      <c r="AK464" s="95">
        <v>116</v>
      </c>
      <c r="AL464" s="95">
        <v>117</v>
      </c>
      <c r="AM464" s="95">
        <v>116</v>
      </c>
      <c r="AN464" s="95">
        <v>116</v>
      </c>
      <c r="AO464" s="95">
        <v>116</v>
      </c>
      <c r="AP464" s="95">
        <v>116</v>
      </c>
      <c r="AQ464" s="95">
        <v>116</v>
      </c>
      <c r="AR464" s="95">
        <v>115</v>
      </c>
      <c r="AS464" s="95">
        <v>115</v>
      </c>
      <c r="AT464" s="95">
        <v>115</v>
      </c>
      <c r="AU464" s="95">
        <v>149</v>
      </c>
      <c r="AV464" s="95">
        <v>148</v>
      </c>
      <c r="AW464" s="95">
        <v>148</v>
      </c>
      <c r="AX464" s="95">
        <v>148</v>
      </c>
      <c r="AY464" s="95">
        <v>148</v>
      </c>
    </row>
    <row r="465" spans="2:51" ht="15" hidden="1" outlineLevel="1">
      <c r="B465" s="93">
        <v>1100</v>
      </c>
      <c r="C465" s="95">
        <v>154</v>
      </c>
      <c r="D465" s="95">
        <v>141</v>
      </c>
      <c r="E465" s="95">
        <v>133</v>
      </c>
      <c r="F465" s="95">
        <v>128</v>
      </c>
      <c r="G465" s="95">
        <v>123</v>
      </c>
      <c r="H465" s="95">
        <v>120</v>
      </c>
      <c r="I465" s="95">
        <v>117</v>
      </c>
      <c r="J465" s="95">
        <v>115</v>
      </c>
      <c r="K465" s="95">
        <v>114</v>
      </c>
      <c r="L465" s="95">
        <v>112</v>
      </c>
      <c r="M465" s="95">
        <v>111</v>
      </c>
      <c r="N465" s="95">
        <v>110</v>
      </c>
      <c r="O465" s="95">
        <v>109</v>
      </c>
      <c r="P465" s="95">
        <v>108</v>
      </c>
      <c r="Q465" s="95">
        <v>107</v>
      </c>
      <c r="R465" s="95">
        <v>107</v>
      </c>
      <c r="S465" s="95">
        <v>106</v>
      </c>
      <c r="T465" s="95">
        <v>106</v>
      </c>
      <c r="U465" s="95">
        <v>105</v>
      </c>
      <c r="V465" s="95">
        <v>105</v>
      </c>
      <c r="W465" s="95">
        <v>104</v>
      </c>
      <c r="X465" s="95">
        <v>104</v>
      </c>
      <c r="Y465" s="95">
        <v>104</v>
      </c>
      <c r="Z465" s="95">
        <v>103</v>
      </c>
      <c r="AA465" s="95">
        <v>103</v>
      </c>
      <c r="AB465" s="95">
        <v>103</v>
      </c>
      <c r="AC465" s="95">
        <v>104</v>
      </c>
      <c r="AD465" s="95">
        <v>104</v>
      </c>
      <c r="AE465" s="95">
        <v>103</v>
      </c>
      <c r="AF465" s="95">
        <v>103</v>
      </c>
      <c r="AG465" s="95">
        <v>103</v>
      </c>
      <c r="AH465" s="95">
        <v>103</v>
      </c>
      <c r="AI465" s="95">
        <v>103</v>
      </c>
      <c r="AJ465" s="95">
        <v>113</v>
      </c>
      <c r="AK465" s="95">
        <v>113</v>
      </c>
      <c r="AL465" s="95">
        <v>113</v>
      </c>
      <c r="AM465" s="95">
        <v>113</v>
      </c>
      <c r="AN465" s="95">
        <v>113</v>
      </c>
      <c r="AO465" s="95">
        <v>112</v>
      </c>
      <c r="AP465" s="95">
        <v>112</v>
      </c>
      <c r="AQ465" s="95">
        <v>112</v>
      </c>
      <c r="AR465" s="95">
        <v>112</v>
      </c>
      <c r="AS465" s="95">
        <v>112</v>
      </c>
      <c r="AT465" s="95">
        <v>142</v>
      </c>
      <c r="AU465" s="95">
        <v>142</v>
      </c>
      <c r="AV465" s="95">
        <v>142</v>
      </c>
      <c r="AW465" s="95">
        <v>142</v>
      </c>
      <c r="AX465" s="95">
        <v>142</v>
      </c>
      <c r="AY465" s="95">
        <v>142</v>
      </c>
    </row>
    <row r="466" spans="2:51" ht="15" hidden="1" outlineLevel="1">
      <c r="B466" s="93">
        <v>1200</v>
      </c>
      <c r="C466" s="95">
        <v>157</v>
      </c>
      <c r="D466" s="95">
        <v>145</v>
      </c>
      <c r="E466" s="95">
        <v>136</v>
      </c>
      <c r="F466" s="95">
        <v>130</v>
      </c>
      <c r="G466" s="95">
        <v>125</v>
      </c>
      <c r="H466" s="95">
        <v>122</v>
      </c>
      <c r="I466" s="95">
        <v>119</v>
      </c>
      <c r="J466" s="95">
        <v>117</v>
      </c>
      <c r="K466" s="95">
        <v>115</v>
      </c>
      <c r="L466" s="95">
        <v>114</v>
      </c>
      <c r="M466" s="95">
        <v>112</v>
      </c>
      <c r="N466" s="95">
        <v>111</v>
      </c>
      <c r="O466" s="95">
        <v>111</v>
      </c>
      <c r="P466" s="95">
        <v>110</v>
      </c>
      <c r="Q466" s="95">
        <v>109</v>
      </c>
      <c r="R466" s="95">
        <v>108</v>
      </c>
      <c r="S466" s="95">
        <v>107</v>
      </c>
      <c r="T466" s="95">
        <v>107</v>
      </c>
      <c r="U466" s="95">
        <v>106</v>
      </c>
      <c r="V466" s="95">
        <v>106</v>
      </c>
      <c r="W466" s="95">
        <v>105</v>
      </c>
      <c r="X466" s="95">
        <v>105</v>
      </c>
      <c r="Y466" s="95">
        <v>105</v>
      </c>
      <c r="Z466" s="95">
        <v>104</v>
      </c>
      <c r="AA466" s="95">
        <v>104</v>
      </c>
      <c r="AB466" s="95">
        <v>105</v>
      </c>
      <c r="AC466" s="95">
        <v>105</v>
      </c>
      <c r="AD466" s="95">
        <v>104</v>
      </c>
      <c r="AE466" s="95">
        <v>104</v>
      </c>
      <c r="AF466" s="95">
        <v>104</v>
      </c>
      <c r="AG466" s="95">
        <v>104</v>
      </c>
      <c r="AH466" s="95">
        <v>104</v>
      </c>
      <c r="AI466" s="95">
        <v>108</v>
      </c>
      <c r="AJ466" s="95">
        <v>108</v>
      </c>
      <c r="AK466" s="95">
        <v>107</v>
      </c>
      <c r="AL466" s="95">
        <v>107</v>
      </c>
      <c r="AM466" s="95">
        <v>107</v>
      </c>
      <c r="AN466" s="95">
        <v>107</v>
      </c>
      <c r="AO466" s="95">
        <v>107</v>
      </c>
      <c r="AP466" s="95">
        <v>107</v>
      </c>
      <c r="AQ466" s="95">
        <v>106</v>
      </c>
      <c r="AR466" s="95">
        <v>134</v>
      </c>
      <c r="AS466" s="95">
        <v>134</v>
      </c>
      <c r="AT466" s="95">
        <v>134</v>
      </c>
      <c r="AU466" s="95">
        <v>134</v>
      </c>
      <c r="AV466" s="95">
        <v>134</v>
      </c>
      <c r="AW466" s="95">
        <v>133</v>
      </c>
      <c r="AX466" s="95">
        <v>133</v>
      </c>
      <c r="AY466" s="95">
        <v>135</v>
      </c>
    </row>
    <row r="467" spans="2:51" ht="15" hidden="1" outlineLevel="1">
      <c r="B467" s="93">
        <v>1300</v>
      </c>
      <c r="C467" s="95">
        <v>154</v>
      </c>
      <c r="D467" s="95">
        <v>142</v>
      </c>
      <c r="E467" s="95">
        <v>133</v>
      </c>
      <c r="F467" s="95">
        <v>127</v>
      </c>
      <c r="G467" s="95">
        <v>123</v>
      </c>
      <c r="H467" s="95">
        <v>120</v>
      </c>
      <c r="I467" s="95">
        <v>117</v>
      </c>
      <c r="J467" s="95">
        <v>115</v>
      </c>
      <c r="K467" s="95">
        <v>113</v>
      </c>
      <c r="L467" s="95">
        <v>112</v>
      </c>
      <c r="M467" s="95">
        <v>110</v>
      </c>
      <c r="N467" s="95">
        <v>109</v>
      </c>
      <c r="O467" s="95">
        <v>109</v>
      </c>
      <c r="P467" s="95">
        <v>108</v>
      </c>
      <c r="Q467" s="95">
        <v>107</v>
      </c>
      <c r="R467" s="95">
        <v>106</v>
      </c>
      <c r="S467" s="95">
        <v>105</v>
      </c>
      <c r="T467" s="95">
        <v>105</v>
      </c>
      <c r="U467" s="95">
        <v>105</v>
      </c>
      <c r="V467" s="95">
        <v>104</v>
      </c>
      <c r="W467" s="95">
        <v>104</v>
      </c>
      <c r="X467" s="95">
        <v>103</v>
      </c>
      <c r="Y467" s="95">
        <v>103</v>
      </c>
      <c r="Z467" s="95">
        <v>103</v>
      </c>
      <c r="AA467" s="95">
        <v>103</v>
      </c>
      <c r="AB467" s="95">
        <v>103</v>
      </c>
      <c r="AC467" s="95">
        <v>103</v>
      </c>
      <c r="AD467" s="95">
        <v>103</v>
      </c>
      <c r="AE467" s="95">
        <v>102</v>
      </c>
      <c r="AF467" s="95">
        <v>102</v>
      </c>
      <c r="AG467" s="95">
        <v>102</v>
      </c>
      <c r="AH467" s="95">
        <v>106</v>
      </c>
      <c r="AI467" s="95">
        <v>106</v>
      </c>
      <c r="AJ467" s="95">
        <v>105</v>
      </c>
      <c r="AK467" s="95">
        <v>105</v>
      </c>
      <c r="AL467" s="95">
        <v>105</v>
      </c>
      <c r="AM467" s="95">
        <v>105</v>
      </c>
      <c r="AN467" s="95">
        <v>105</v>
      </c>
      <c r="AO467" s="95">
        <v>104</v>
      </c>
      <c r="AP467" s="95">
        <v>105</v>
      </c>
      <c r="AQ467" s="95">
        <v>130</v>
      </c>
      <c r="AR467" s="95">
        <v>130</v>
      </c>
      <c r="AS467" s="95">
        <v>130</v>
      </c>
      <c r="AT467" s="95">
        <v>130</v>
      </c>
      <c r="AU467" s="95">
        <v>131</v>
      </c>
      <c r="AV467" s="95">
        <v>131</v>
      </c>
      <c r="AW467" s="95">
        <v>131</v>
      </c>
      <c r="AX467" s="95">
        <v>131</v>
      </c>
      <c r="AY467" s="95">
        <v>131</v>
      </c>
    </row>
    <row r="468" spans="2:51" ht="15" hidden="1" outlineLevel="1">
      <c r="B468" s="93">
        <v>1400</v>
      </c>
      <c r="C468" s="95">
        <v>151</v>
      </c>
      <c r="D468" s="95">
        <v>139</v>
      </c>
      <c r="E468" s="95">
        <v>131</v>
      </c>
      <c r="F468" s="95">
        <v>125</v>
      </c>
      <c r="G468" s="95">
        <v>121</v>
      </c>
      <c r="H468" s="95">
        <v>118</v>
      </c>
      <c r="I468" s="95">
        <v>115</v>
      </c>
      <c r="J468" s="95">
        <v>113</v>
      </c>
      <c r="K468" s="95">
        <v>111</v>
      </c>
      <c r="L468" s="95">
        <v>110</v>
      </c>
      <c r="M468" s="95">
        <v>109</v>
      </c>
      <c r="N468" s="95">
        <v>107</v>
      </c>
      <c r="O468" s="95">
        <v>107</v>
      </c>
      <c r="P468" s="95">
        <v>106</v>
      </c>
      <c r="Q468" s="95">
        <v>105</v>
      </c>
      <c r="R468" s="95">
        <v>104</v>
      </c>
      <c r="S468" s="95">
        <v>104</v>
      </c>
      <c r="T468" s="95">
        <v>104</v>
      </c>
      <c r="U468" s="95">
        <v>103</v>
      </c>
      <c r="V468" s="95">
        <v>102</v>
      </c>
      <c r="W468" s="95">
        <v>102</v>
      </c>
      <c r="X468" s="95">
        <v>102</v>
      </c>
      <c r="Y468" s="95">
        <v>101</v>
      </c>
      <c r="Z468" s="95">
        <v>101</v>
      </c>
      <c r="AA468" s="95">
        <v>102</v>
      </c>
      <c r="AB468" s="95">
        <v>101</v>
      </c>
      <c r="AC468" s="95">
        <v>101</v>
      </c>
      <c r="AD468" s="95">
        <v>101</v>
      </c>
      <c r="AE468" s="95">
        <v>101</v>
      </c>
      <c r="AF468" s="95">
        <v>101</v>
      </c>
      <c r="AG468" s="95">
        <v>104</v>
      </c>
      <c r="AH468" s="95">
        <v>104</v>
      </c>
      <c r="AI468" s="95">
        <v>104</v>
      </c>
      <c r="AJ468" s="95">
        <v>104</v>
      </c>
      <c r="AK468" s="95">
        <v>103</v>
      </c>
      <c r="AL468" s="95">
        <v>103</v>
      </c>
      <c r="AM468" s="95">
        <v>103</v>
      </c>
      <c r="AN468" s="95">
        <v>103</v>
      </c>
      <c r="AO468" s="95">
        <v>103</v>
      </c>
      <c r="AP468" s="95">
        <v>127</v>
      </c>
      <c r="AQ468" s="95">
        <v>128</v>
      </c>
      <c r="AR468" s="95">
        <v>128</v>
      </c>
      <c r="AS468" s="95">
        <v>128</v>
      </c>
      <c r="AT468" s="95">
        <v>128</v>
      </c>
      <c r="AU468" s="95">
        <v>128</v>
      </c>
      <c r="AV468" s="95">
        <v>128</v>
      </c>
      <c r="AW468" s="95">
        <v>127</v>
      </c>
      <c r="AX468" s="95">
        <v>127</v>
      </c>
      <c r="AY468" s="95">
        <v>127</v>
      </c>
    </row>
    <row r="469" spans="2:51" ht="15" hidden="1" outlineLevel="1">
      <c r="B469" s="93">
        <v>1500</v>
      </c>
      <c r="C469" s="95">
        <v>148</v>
      </c>
      <c r="D469" s="95">
        <v>136</v>
      </c>
      <c r="E469" s="95">
        <v>129</v>
      </c>
      <c r="F469" s="95">
        <v>123</v>
      </c>
      <c r="G469" s="95">
        <v>119</v>
      </c>
      <c r="H469" s="95">
        <v>116</v>
      </c>
      <c r="I469" s="95">
        <v>113</v>
      </c>
      <c r="J469" s="95">
        <v>111</v>
      </c>
      <c r="K469" s="95">
        <v>110</v>
      </c>
      <c r="L469" s="95">
        <v>108</v>
      </c>
      <c r="M469" s="95">
        <v>107</v>
      </c>
      <c r="N469" s="95">
        <v>106</v>
      </c>
      <c r="O469" s="95">
        <v>105</v>
      </c>
      <c r="P469" s="95">
        <v>105</v>
      </c>
      <c r="Q469" s="95">
        <v>104</v>
      </c>
      <c r="R469" s="95">
        <v>103</v>
      </c>
      <c r="S469" s="95">
        <v>102</v>
      </c>
      <c r="T469" s="95">
        <v>102</v>
      </c>
      <c r="U469" s="95">
        <v>102</v>
      </c>
      <c r="V469" s="95">
        <v>101</v>
      </c>
      <c r="W469" s="95">
        <v>101</v>
      </c>
      <c r="X469" s="95">
        <v>101</v>
      </c>
      <c r="Y469" s="95">
        <v>100</v>
      </c>
      <c r="Z469" s="95">
        <v>101</v>
      </c>
      <c r="AA469" s="95">
        <v>100</v>
      </c>
      <c r="AB469" s="95">
        <v>100</v>
      </c>
      <c r="AC469" s="95">
        <v>100</v>
      </c>
      <c r="AD469" s="95">
        <v>100</v>
      </c>
      <c r="AE469" s="95">
        <v>99</v>
      </c>
      <c r="AF469" s="95">
        <v>103</v>
      </c>
      <c r="AG469" s="95">
        <v>103</v>
      </c>
      <c r="AH469" s="95">
        <v>103</v>
      </c>
      <c r="AI469" s="95">
        <v>102</v>
      </c>
      <c r="AJ469" s="95">
        <v>102</v>
      </c>
      <c r="AK469" s="95">
        <v>102</v>
      </c>
      <c r="AL469" s="95">
        <v>102</v>
      </c>
      <c r="AM469" s="95">
        <v>102</v>
      </c>
      <c r="AN469" s="95">
        <v>103</v>
      </c>
      <c r="AO469" s="95">
        <v>128</v>
      </c>
      <c r="AP469" s="95">
        <v>128</v>
      </c>
      <c r="AQ469" s="95">
        <v>128</v>
      </c>
      <c r="AR469" s="95">
        <v>128</v>
      </c>
      <c r="AS469" s="95">
        <v>128</v>
      </c>
      <c r="AT469" s="95">
        <v>127</v>
      </c>
      <c r="AU469" s="95">
        <v>127</v>
      </c>
      <c r="AV469" s="95">
        <v>127</v>
      </c>
      <c r="AW469" s="95">
        <v>127</v>
      </c>
      <c r="AX469" s="95">
        <v>127</v>
      </c>
      <c r="AY469" s="95">
        <v>127</v>
      </c>
    </row>
    <row r="470" spans="2:51" ht="15" hidden="1" outlineLevel="1">
      <c r="B470" s="93">
        <v>1600</v>
      </c>
      <c r="C470" s="95">
        <v>146</v>
      </c>
      <c r="D470" s="95">
        <v>134</v>
      </c>
      <c r="E470" s="95">
        <v>127</v>
      </c>
      <c r="F470" s="95">
        <v>121</v>
      </c>
      <c r="G470" s="95">
        <v>117</v>
      </c>
      <c r="H470" s="95">
        <v>114</v>
      </c>
      <c r="I470" s="95">
        <v>112</v>
      </c>
      <c r="J470" s="95">
        <v>110</v>
      </c>
      <c r="K470" s="95">
        <v>108</v>
      </c>
      <c r="L470" s="95">
        <v>107</v>
      </c>
      <c r="M470" s="95">
        <v>106</v>
      </c>
      <c r="N470" s="95">
        <v>105</v>
      </c>
      <c r="O470" s="95">
        <v>104</v>
      </c>
      <c r="P470" s="95">
        <v>103</v>
      </c>
      <c r="Q470" s="95">
        <v>102</v>
      </c>
      <c r="R470" s="95">
        <v>102</v>
      </c>
      <c r="S470" s="95">
        <v>101</v>
      </c>
      <c r="T470" s="95">
        <v>101</v>
      </c>
      <c r="U470" s="95">
        <v>100</v>
      </c>
      <c r="V470" s="95">
        <v>100</v>
      </c>
      <c r="W470" s="95">
        <v>99</v>
      </c>
      <c r="X470" s="95">
        <v>99</v>
      </c>
      <c r="Y470" s="95">
        <v>100</v>
      </c>
      <c r="Z470" s="95">
        <v>99</v>
      </c>
      <c r="AA470" s="95">
        <v>99</v>
      </c>
      <c r="AB470" s="95">
        <v>99</v>
      </c>
      <c r="AC470" s="95">
        <v>99</v>
      </c>
      <c r="AD470" s="95">
        <v>99</v>
      </c>
      <c r="AE470" s="95">
        <v>102</v>
      </c>
      <c r="AF470" s="95">
        <v>101</v>
      </c>
      <c r="AG470" s="95">
        <v>101</v>
      </c>
      <c r="AH470" s="95">
        <v>101</v>
      </c>
      <c r="AI470" s="95">
        <v>101</v>
      </c>
      <c r="AJ470" s="95">
        <v>101</v>
      </c>
      <c r="AK470" s="95">
        <v>100</v>
      </c>
      <c r="AL470" s="95">
        <v>102</v>
      </c>
      <c r="AM470" s="95">
        <v>102</v>
      </c>
      <c r="AN470" s="95">
        <v>126</v>
      </c>
      <c r="AO470" s="95">
        <v>125</v>
      </c>
      <c r="AP470" s="95">
        <v>125</v>
      </c>
      <c r="AQ470" s="95">
        <v>125</v>
      </c>
      <c r="AR470" s="95">
        <v>125</v>
      </c>
      <c r="AS470" s="95">
        <v>125</v>
      </c>
      <c r="AT470" s="95">
        <v>124</v>
      </c>
      <c r="AU470" s="95">
        <v>124</v>
      </c>
      <c r="AV470" s="95">
        <v>124</v>
      </c>
      <c r="AW470" s="95">
        <v>124</v>
      </c>
      <c r="AX470" s="95">
        <v>124</v>
      </c>
      <c r="AY470" s="95">
        <v>124</v>
      </c>
    </row>
    <row r="471" spans="2:51" ht="15" hidden="1" outlineLevel="1">
      <c r="B471" s="93">
        <v>1700</v>
      </c>
      <c r="C471" s="95">
        <v>142</v>
      </c>
      <c r="D471" s="95">
        <v>131</v>
      </c>
      <c r="E471" s="95">
        <v>123</v>
      </c>
      <c r="F471" s="95">
        <v>118</v>
      </c>
      <c r="G471" s="95">
        <v>114</v>
      </c>
      <c r="H471" s="95">
        <v>111</v>
      </c>
      <c r="I471" s="95">
        <v>108</v>
      </c>
      <c r="J471" s="95">
        <v>106</v>
      </c>
      <c r="K471" s="95">
        <v>105</v>
      </c>
      <c r="L471" s="95">
        <v>104</v>
      </c>
      <c r="M471" s="95">
        <v>102</v>
      </c>
      <c r="N471" s="95">
        <v>101</v>
      </c>
      <c r="O471" s="95">
        <v>101</v>
      </c>
      <c r="P471" s="95">
        <v>100</v>
      </c>
      <c r="Q471" s="95">
        <v>99</v>
      </c>
      <c r="R471" s="95">
        <v>99</v>
      </c>
      <c r="S471" s="95">
        <v>98</v>
      </c>
      <c r="T471" s="95">
        <v>98</v>
      </c>
      <c r="U471" s="95">
        <v>97</v>
      </c>
      <c r="V471" s="95">
        <v>97</v>
      </c>
      <c r="W471" s="95">
        <v>96</v>
      </c>
      <c r="X471" s="95">
        <v>96</v>
      </c>
      <c r="Y471" s="95">
        <v>97</v>
      </c>
      <c r="Z471" s="95">
        <v>96</v>
      </c>
      <c r="AA471" s="95">
        <v>96</v>
      </c>
      <c r="AB471" s="95">
        <v>96</v>
      </c>
      <c r="AC471" s="95">
        <v>96</v>
      </c>
      <c r="AD471" s="95">
        <v>95</v>
      </c>
      <c r="AE471" s="95">
        <v>98</v>
      </c>
      <c r="AF471" s="95">
        <v>98</v>
      </c>
      <c r="AG471" s="95">
        <v>98</v>
      </c>
      <c r="AH471" s="95">
        <v>98</v>
      </c>
      <c r="AI471" s="95">
        <v>97</v>
      </c>
      <c r="AJ471" s="95">
        <v>99</v>
      </c>
      <c r="AK471" s="95">
        <v>99</v>
      </c>
      <c r="AL471" s="95">
        <v>99</v>
      </c>
      <c r="AM471" s="95">
        <v>121</v>
      </c>
      <c r="AN471" s="95">
        <v>121</v>
      </c>
      <c r="AO471" s="95">
        <v>120</v>
      </c>
      <c r="AP471" s="95">
        <v>120</v>
      </c>
      <c r="AQ471" s="95">
        <v>120</v>
      </c>
      <c r="AR471" s="95">
        <v>120</v>
      </c>
      <c r="AS471" s="95">
        <v>120</v>
      </c>
      <c r="AT471" s="95">
        <v>119</v>
      </c>
      <c r="AU471" s="95">
        <v>120</v>
      </c>
      <c r="AV471" s="95">
        <v>119</v>
      </c>
      <c r="AW471" s="95">
        <v>119</v>
      </c>
      <c r="AX471" s="95">
        <v>119</v>
      </c>
      <c r="AY471" s="95">
        <v>119</v>
      </c>
    </row>
    <row r="472" spans="2:51" ht="15" hidden="1" outlineLevel="1">
      <c r="B472" s="93">
        <v>1800</v>
      </c>
      <c r="C472" s="95">
        <v>140</v>
      </c>
      <c r="D472" s="95">
        <v>129</v>
      </c>
      <c r="E472" s="95">
        <v>122</v>
      </c>
      <c r="F472" s="95">
        <v>117</v>
      </c>
      <c r="G472" s="95">
        <v>113</v>
      </c>
      <c r="H472" s="95">
        <v>110</v>
      </c>
      <c r="I472" s="95">
        <v>107</v>
      </c>
      <c r="J472" s="95">
        <v>105</v>
      </c>
      <c r="K472" s="95">
        <v>104</v>
      </c>
      <c r="L472" s="95">
        <v>103</v>
      </c>
      <c r="M472" s="95">
        <v>102</v>
      </c>
      <c r="N472" s="95">
        <v>100</v>
      </c>
      <c r="O472" s="95">
        <v>100</v>
      </c>
      <c r="P472" s="95">
        <v>99</v>
      </c>
      <c r="Q472" s="95">
        <v>98</v>
      </c>
      <c r="R472" s="95">
        <v>98</v>
      </c>
      <c r="S472" s="95">
        <v>97</v>
      </c>
      <c r="T472" s="95">
        <v>97</v>
      </c>
      <c r="U472" s="95">
        <v>96</v>
      </c>
      <c r="V472" s="95">
        <v>96</v>
      </c>
      <c r="W472" s="95">
        <v>95</v>
      </c>
      <c r="X472" s="95">
        <v>96</v>
      </c>
      <c r="Y472" s="95">
        <v>96</v>
      </c>
      <c r="Z472" s="95">
        <v>95</v>
      </c>
      <c r="AA472" s="95">
        <v>95</v>
      </c>
      <c r="AB472" s="95">
        <v>95</v>
      </c>
      <c r="AC472" s="95">
        <v>95</v>
      </c>
      <c r="AD472" s="95">
        <v>98</v>
      </c>
      <c r="AE472" s="95">
        <v>97</v>
      </c>
      <c r="AF472" s="95">
        <v>97</v>
      </c>
      <c r="AG472" s="95">
        <v>97</v>
      </c>
      <c r="AH472" s="95">
        <v>99</v>
      </c>
      <c r="AI472" s="95">
        <v>98</v>
      </c>
      <c r="AJ472" s="95">
        <v>98</v>
      </c>
      <c r="AK472" s="95">
        <v>98</v>
      </c>
      <c r="AL472" s="95">
        <v>119</v>
      </c>
      <c r="AM472" s="95">
        <v>119</v>
      </c>
      <c r="AN472" s="95">
        <v>118</v>
      </c>
      <c r="AO472" s="95">
        <v>118</v>
      </c>
      <c r="AP472" s="95">
        <v>118</v>
      </c>
      <c r="AQ472" s="95">
        <v>118</v>
      </c>
      <c r="AR472" s="95">
        <v>118</v>
      </c>
      <c r="AS472" s="95">
        <v>117</v>
      </c>
      <c r="AT472" s="95">
        <v>117</v>
      </c>
      <c r="AU472" s="95">
        <v>117</v>
      </c>
      <c r="AV472" s="95">
        <v>117</v>
      </c>
      <c r="AW472" s="95">
        <v>117</v>
      </c>
      <c r="AX472" s="95">
        <v>117</v>
      </c>
      <c r="AY472" s="95">
        <v>117</v>
      </c>
    </row>
    <row r="473" spans="2:51" ht="15" hidden="1" outlineLevel="1">
      <c r="B473" s="93">
        <v>1900</v>
      </c>
      <c r="C473" s="95">
        <v>138</v>
      </c>
      <c r="D473" s="95">
        <v>128</v>
      </c>
      <c r="E473" s="95">
        <v>121</v>
      </c>
      <c r="F473" s="95">
        <v>116</v>
      </c>
      <c r="G473" s="95">
        <v>112</v>
      </c>
      <c r="H473" s="95">
        <v>109</v>
      </c>
      <c r="I473" s="95">
        <v>106</v>
      </c>
      <c r="J473" s="95">
        <v>104</v>
      </c>
      <c r="K473" s="95">
        <v>103</v>
      </c>
      <c r="L473" s="95">
        <v>102</v>
      </c>
      <c r="M473" s="95">
        <v>101</v>
      </c>
      <c r="N473" s="95">
        <v>100</v>
      </c>
      <c r="O473" s="95">
        <v>99</v>
      </c>
      <c r="P473" s="95">
        <v>98</v>
      </c>
      <c r="Q473" s="95">
        <v>98</v>
      </c>
      <c r="R473" s="95">
        <v>97</v>
      </c>
      <c r="S473" s="95">
        <v>96</v>
      </c>
      <c r="T473" s="95">
        <v>96</v>
      </c>
      <c r="U473" s="95">
        <v>96</v>
      </c>
      <c r="V473" s="95">
        <v>95</v>
      </c>
      <c r="W473" s="95">
        <v>95</v>
      </c>
      <c r="X473" s="95">
        <v>95</v>
      </c>
      <c r="Y473" s="95">
        <v>95</v>
      </c>
      <c r="Z473" s="95">
        <v>95</v>
      </c>
      <c r="AA473" s="95">
        <v>94</v>
      </c>
      <c r="AB473" s="95">
        <v>94</v>
      </c>
      <c r="AC473" s="95">
        <v>100</v>
      </c>
      <c r="AD473" s="95">
        <v>99</v>
      </c>
      <c r="AE473" s="95">
        <v>99</v>
      </c>
      <c r="AF473" s="95">
        <v>101</v>
      </c>
      <c r="AG473" s="95">
        <v>100</v>
      </c>
      <c r="AH473" s="95">
        <v>100</v>
      </c>
      <c r="AI473" s="95">
        <v>100</v>
      </c>
      <c r="AJ473" s="95">
        <v>100</v>
      </c>
      <c r="AK473" s="95">
        <v>117</v>
      </c>
      <c r="AL473" s="95">
        <v>117</v>
      </c>
      <c r="AM473" s="95">
        <v>117</v>
      </c>
      <c r="AN473" s="95">
        <v>116</v>
      </c>
      <c r="AO473" s="95">
        <v>116</v>
      </c>
      <c r="AP473" s="95">
        <v>116</v>
      </c>
      <c r="AQ473" s="95">
        <v>116</v>
      </c>
      <c r="AR473" s="95">
        <v>116</v>
      </c>
      <c r="AS473" s="95">
        <v>115</v>
      </c>
      <c r="AT473" s="95">
        <v>115</v>
      </c>
      <c r="AU473" s="95">
        <v>115</v>
      </c>
      <c r="AV473" s="95">
        <v>115</v>
      </c>
      <c r="AW473" s="95">
        <v>115</v>
      </c>
      <c r="AX473" s="95">
        <v>115</v>
      </c>
      <c r="AY473" s="95">
        <v>115</v>
      </c>
    </row>
    <row r="474" spans="2:51" ht="15" hidden="1" outlineLevel="1">
      <c r="B474" s="93">
        <v>2000</v>
      </c>
      <c r="C474" s="95">
        <v>137</v>
      </c>
      <c r="D474" s="95">
        <v>127</v>
      </c>
      <c r="E474" s="95">
        <v>120</v>
      </c>
      <c r="F474" s="95">
        <v>115</v>
      </c>
      <c r="G474" s="95">
        <v>111</v>
      </c>
      <c r="H474" s="95">
        <v>108</v>
      </c>
      <c r="I474" s="95">
        <v>106</v>
      </c>
      <c r="J474" s="95">
        <v>104</v>
      </c>
      <c r="K474" s="95">
        <v>103</v>
      </c>
      <c r="L474" s="95">
        <v>101</v>
      </c>
      <c r="M474" s="95">
        <v>100</v>
      </c>
      <c r="N474" s="95">
        <v>99</v>
      </c>
      <c r="O474" s="95">
        <v>98</v>
      </c>
      <c r="P474" s="95">
        <v>98</v>
      </c>
      <c r="Q474" s="95">
        <v>97</v>
      </c>
      <c r="R474" s="95">
        <v>96</v>
      </c>
      <c r="S474" s="95">
        <v>96</v>
      </c>
      <c r="T474" s="95">
        <v>95</v>
      </c>
      <c r="U474" s="95">
        <v>95</v>
      </c>
      <c r="V474" s="95">
        <v>95</v>
      </c>
      <c r="W474" s="95">
        <v>95</v>
      </c>
      <c r="X474" s="95">
        <v>95</v>
      </c>
      <c r="Y474" s="95">
        <v>94</v>
      </c>
      <c r="Z474" s="95">
        <v>94</v>
      </c>
      <c r="AA474" s="95">
        <v>95</v>
      </c>
      <c r="AB474" s="95">
        <v>95</v>
      </c>
      <c r="AC474" s="95">
        <v>99</v>
      </c>
      <c r="AD474" s="95">
        <v>100</v>
      </c>
      <c r="AE474" s="95">
        <v>100</v>
      </c>
      <c r="AF474" s="95">
        <v>100</v>
      </c>
      <c r="AG474" s="95">
        <v>99</v>
      </c>
      <c r="AH474" s="95">
        <v>99</v>
      </c>
      <c r="AI474" s="95">
        <v>99</v>
      </c>
      <c r="AJ474" s="95">
        <v>99</v>
      </c>
      <c r="AK474" s="95">
        <v>115</v>
      </c>
      <c r="AL474" s="95">
        <v>115</v>
      </c>
      <c r="AM474" s="95">
        <v>115</v>
      </c>
      <c r="AN474" s="95">
        <v>115</v>
      </c>
      <c r="AO474" s="95">
        <v>114</v>
      </c>
      <c r="AP474" s="95">
        <v>114</v>
      </c>
      <c r="AQ474" s="95">
        <v>114</v>
      </c>
      <c r="AR474" s="95">
        <v>114</v>
      </c>
      <c r="AS474" s="95">
        <v>114</v>
      </c>
      <c r="AT474" s="95">
        <v>113</v>
      </c>
      <c r="AU474" s="95">
        <v>113</v>
      </c>
      <c r="AV474" s="95">
        <v>113</v>
      </c>
      <c r="AW474" s="95">
        <v>113</v>
      </c>
      <c r="AX474" s="95">
        <v>113</v>
      </c>
      <c r="AY474" s="95">
        <v>113</v>
      </c>
    </row>
    <row r="475" spans="2:51" ht="15" hidden="1" outlineLevel="1">
      <c r="B475" s="93">
        <v>2100</v>
      </c>
      <c r="C475" s="95">
        <v>144</v>
      </c>
      <c r="D475" s="95">
        <v>132</v>
      </c>
      <c r="E475" s="95">
        <v>124</v>
      </c>
      <c r="F475" s="95">
        <v>119</v>
      </c>
      <c r="G475" s="95">
        <v>115</v>
      </c>
      <c r="H475" s="95">
        <v>111</v>
      </c>
      <c r="I475" s="95">
        <v>109</v>
      </c>
      <c r="J475" s="95">
        <v>107</v>
      </c>
      <c r="K475" s="95">
        <v>105</v>
      </c>
      <c r="L475" s="95">
        <v>104</v>
      </c>
      <c r="M475" s="95">
        <v>103</v>
      </c>
      <c r="N475" s="95">
        <v>102</v>
      </c>
      <c r="O475" s="95">
        <v>101</v>
      </c>
      <c r="P475" s="95">
        <v>100</v>
      </c>
      <c r="Q475" s="95">
        <v>99</v>
      </c>
      <c r="R475" s="95">
        <v>99</v>
      </c>
      <c r="S475" s="95">
        <v>98</v>
      </c>
      <c r="T475" s="95">
        <v>98</v>
      </c>
      <c r="U475" s="95">
        <v>97</v>
      </c>
      <c r="V475" s="95">
        <v>97</v>
      </c>
      <c r="W475" s="95">
        <v>97</v>
      </c>
      <c r="X475" s="95">
        <v>97</v>
      </c>
      <c r="Y475" s="95">
        <v>96</v>
      </c>
      <c r="Z475" s="95">
        <v>97</v>
      </c>
      <c r="AA475" s="95">
        <v>97</v>
      </c>
      <c r="AB475" s="95">
        <v>98</v>
      </c>
      <c r="AC475" s="95">
        <v>100</v>
      </c>
      <c r="AD475" s="95">
        <v>99</v>
      </c>
      <c r="AE475" s="95">
        <v>99</v>
      </c>
      <c r="AF475" s="95">
        <v>99</v>
      </c>
      <c r="AG475" s="95">
        <v>99</v>
      </c>
      <c r="AH475" s="95">
        <v>98</v>
      </c>
      <c r="AI475" s="95">
        <v>98</v>
      </c>
      <c r="AJ475" s="95">
        <v>115</v>
      </c>
      <c r="AK475" s="95">
        <v>115</v>
      </c>
      <c r="AL475" s="95">
        <v>115</v>
      </c>
      <c r="AM475" s="95">
        <v>115</v>
      </c>
      <c r="AN475" s="95">
        <v>114</v>
      </c>
      <c r="AO475" s="95">
        <v>114</v>
      </c>
      <c r="AP475" s="95">
        <v>114</v>
      </c>
      <c r="AQ475" s="95">
        <v>114</v>
      </c>
      <c r="AR475" s="95">
        <v>114</v>
      </c>
      <c r="AS475" s="95">
        <v>113</v>
      </c>
      <c r="AT475" s="95">
        <v>113</v>
      </c>
      <c r="AU475" s="95">
        <v>113</v>
      </c>
      <c r="AV475" s="95">
        <v>113</v>
      </c>
      <c r="AW475" s="95">
        <v>113</v>
      </c>
      <c r="AX475" s="95">
        <v>113</v>
      </c>
      <c r="AY475" s="95">
        <v>113</v>
      </c>
    </row>
    <row r="476" spans="2:51" ht="15" hidden="1" outlineLevel="1">
      <c r="B476" s="93">
        <v>2200</v>
      </c>
      <c r="C476" s="95">
        <v>142</v>
      </c>
      <c r="D476" s="95">
        <v>131</v>
      </c>
      <c r="E476" s="95">
        <v>123</v>
      </c>
      <c r="F476" s="95">
        <v>118</v>
      </c>
      <c r="G476" s="95">
        <v>114</v>
      </c>
      <c r="H476" s="95">
        <v>111</v>
      </c>
      <c r="I476" s="95">
        <v>108</v>
      </c>
      <c r="J476" s="95">
        <v>106</v>
      </c>
      <c r="K476" s="95">
        <v>105</v>
      </c>
      <c r="L476" s="95">
        <v>103</v>
      </c>
      <c r="M476" s="95">
        <v>102</v>
      </c>
      <c r="N476" s="95">
        <v>101</v>
      </c>
      <c r="O476" s="95">
        <v>100</v>
      </c>
      <c r="P476" s="95">
        <v>99</v>
      </c>
      <c r="Q476" s="95">
        <v>99</v>
      </c>
      <c r="R476" s="95">
        <v>98</v>
      </c>
      <c r="S476" s="95">
        <v>97</v>
      </c>
      <c r="T476" s="95">
        <v>97</v>
      </c>
      <c r="U476" s="95">
        <v>96</v>
      </c>
      <c r="V476" s="95">
        <v>96</v>
      </c>
      <c r="W476" s="95">
        <v>96</v>
      </c>
      <c r="X476" s="95">
        <v>96</v>
      </c>
      <c r="Y476" s="95">
        <v>97</v>
      </c>
      <c r="Z476" s="95">
        <v>96</v>
      </c>
      <c r="AA476" s="95">
        <v>98</v>
      </c>
      <c r="AB476" s="95">
        <v>99</v>
      </c>
      <c r="AC476" s="95">
        <v>99</v>
      </c>
      <c r="AD476" s="95">
        <v>98</v>
      </c>
      <c r="AE476" s="95">
        <v>98</v>
      </c>
      <c r="AF476" s="95">
        <v>98</v>
      </c>
      <c r="AG476" s="95">
        <v>98</v>
      </c>
      <c r="AH476" s="95">
        <v>97</v>
      </c>
      <c r="AI476" s="95">
        <v>97</v>
      </c>
      <c r="AJ476" s="95">
        <v>114</v>
      </c>
      <c r="AK476" s="95">
        <v>113</v>
      </c>
      <c r="AL476" s="95">
        <v>113</v>
      </c>
      <c r="AM476" s="95">
        <v>113</v>
      </c>
      <c r="AN476" s="95">
        <v>113</v>
      </c>
      <c r="AO476" s="95">
        <v>112</v>
      </c>
      <c r="AP476" s="95">
        <v>112</v>
      </c>
      <c r="AQ476" s="95">
        <v>112</v>
      </c>
      <c r="AR476" s="95">
        <v>112</v>
      </c>
      <c r="AS476" s="95">
        <v>112</v>
      </c>
      <c r="AT476" s="95">
        <v>112</v>
      </c>
      <c r="AU476" s="95">
        <v>112</v>
      </c>
      <c r="AV476" s="95">
        <v>111</v>
      </c>
      <c r="AW476" s="95">
        <v>111</v>
      </c>
      <c r="AX476" s="95">
        <v>111</v>
      </c>
      <c r="AY476" s="95">
        <v>111</v>
      </c>
    </row>
    <row r="477" spans="2:51" ht="15" hidden="1" outlineLevel="1">
      <c r="B477" s="93">
        <v>2300</v>
      </c>
      <c r="C477" s="95">
        <v>139</v>
      </c>
      <c r="D477" s="95">
        <v>128</v>
      </c>
      <c r="E477" s="95">
        <v>121</v>
      </c>
      <c r="F477" s="95">
        <v>115</v>
      </c>
      <c r="G477" s="95">
        <v>111</v>
      </c>
      <c r="H477" s="95">
        <v>108</v>
      </c>
      <c r="I477" s="95">
        <v>106</v>
      </c>
      <c r="J477" s="95">
        <v>104</v>
      </c>
      <c r="K477" s="95">
        <v>102</v>
      </c>
      <c r="L477" s="95">
        <v>101</v>
      </c>
      <c r="M477" s="95">
        <v>100</v>
      </c>
      <c r="N477" s="95">
        <v>99</v>
      </c>
      <c r="O477" s="95">
        <v>98</v>
      </c>
      <c r="P477" s="95">
        <v>97</v>
      </c>
      <c r="Q477" s="95">
        <v>96</v>
      </c>
      <c r="R477" s="95">
        <v>96</v>
      </c>
      <c r="S477" s="95">
        <v>95</v>
      </c>
      <c r="T477" s="95">
        <v>95</v>
      </c>
      <c r="U477" s="95">
        <v>94</v>
      </c>
      <c r="V477" s="95">
        <v>94</v>
      </c>
      <c r="W477" s="95">
        <v>95</v>
      </c>
      <c r="X477" s="95">
        <v>95</v>
      </c>
      <c r="Y477" s="95">
        <v>94</v>
      </c>
      <c r="Z477" s="95">
        <v>96</v>
      </c>
      <c r="AA477" s="95">
        <v>97</v>
      </c>
      <c r="AB477" s="95">
        <v>97</v>
      </c>
      <c r="AC477" s="95">
        <v>96</v>
      </c>
      <c r="AD477" s="95">
        <v>96</v>
      </c>
      <c r="AE477" s="95">
        <v>96</v>
      </c>
      <c r="AF477" s="95">
        <v>95</v>
      </c>
      <c r="AG477" s="95">
        <v>95</v>
      </c>
      <c r="AH477" s="95">
        <v>95</v>
      </c>
      <c r="AI477" s="95">
        <v>111</v>
      </c>
      <c r="AJ477" s="95">
        <v>110</v>
      </c>
      <c r="AK477" s="95">
        <v>110</v>
      </c>
      <c r="AL477" s="95">
        <v>110</v>
      </c>
      <c r="AM477" s="95">
        <v>110</v>
      </c>
      <c r="AN477" s="95">
        <v>110</v>
      </c>
      <c r="AO477" s="95">
        <v>109</v>
      </c>
      <c r="AP477" s="95">
        <v>109</v>
      </c>
      <c r="AQ477" s="95">
        <v>109</v>
      </c>
      <c r="AR477" s="95">
        <v>109</v>
      </c>
      <c r="AS477" s="95">
        <v>109</v>
      </c>
      <c r="AT477" s="95">
        <v>109</v>
      </c>
      <c r="AU477" s="95">
        <v>109</v>
      </c>
      <c r="AV477" s="95">
        <v>108</v>
      </c>
      <c r="AW477" s="95">
        <v>108</v>
      </c>
      <c r="AX477" s="95">
        <v>108</v>
      </c>
      <c r="AY477" s="95">
        <v>108</v>
      </c>
    </row>
    <row r="478" spans="2:51" ht="15" hidden="1" outlineLevel="1">
      <c r="B478" s="93">
        <v>2400</v>
      </c>
      <c r="C478" s="95">
        <v>138</v>
      </c>
      <c r="D478" s="95">
        <v>127</v>
      </c>
      <c r="E478" s="95">
        <v>120</v>
      </c>
      <c r="F478" s="95">
        <v>115</v>
      </c>
      <c r="G478" s="95">
        <v>111</v>
      </c>
      <c r="H478" s="95">
        <v>108</v>
      </c>
      <c r="I478" s="95">
        <v>105</v>
      </c>
      <c r="J478" s="95">
        <v>103</v>
      </c>
      <c r="K478" s="95">
        <v>102</v>
      </c>
      <c r="L478" s="95">
        <v>100</v>
      </c>
      <c r="M478" s="95">
        <v>99</v>
      </c>
      <c r="N478" s="95">
        <v>98</v>
      </c>
      <c r="O478" s="95">
        <v>97</v>
      </c>
      <c r="P478" s="95">
        <v>97</v>
      </c>
      <c r="Q478" s="95">
        <v>96</v>
      </c>
      <c r="R478" s="95">
        <v>95</v>
      </c>
      <c r="S478" s="95">
        <v>95</v>
      </c>
      <c r="T478" s="95">
        <v>94</v>
      </c>
      <c r="U478" s="95">
        <v>94</v>
      </c>
      <c r="V478" s="95">
        <v>95</v>
      </c>
      <c r="W478" s="95">
        <v>95</v>
      </c>
      <c r="X478" s="95">
        <v>94</v>
      </c>
      <c r="Y478" s="95">
        <v>96</v>
      </c>
      <c r="Z478" s="95">
        <v>95</v>
      </c>
      <c r="AA478" s="95">
        <v>98</v>
      </c>
      <c r="AB478" s="95">
        <v>98</v>
      </c>
      <c r="AC478" s="95">
        <v>97</v>
      </c>
      <c r="AD478" s="95">
        <v>97</v>
      </c>
      <c r="AE478" s="95">
        <v>97</v>
      </c>
      <c r="AF478" s="95">
        <v>96</v>
      </c>
      <c r="AG478" s="95">
        <v>96</v>
      </c>
      <c r="AH478" s="95">
        <v>110</v>
      </c>
      <c r="AI478" s="95">
        <v>110</v>
      </c>
      <c r="AJ478" s="95">
        <v>109</v>
      </c>
      <c r="AK478" s="95">
        <v>109</v>
      </c>
      <c r="AL478" s="95">
        <v>109</v>
      </c>
      <c r="AM478" s="95">
        <v>109</v>
      </c>
      <c r="AN478" s="95">
        <v>108</v>
      </c>
      <c r="AO478" s="95">
        <v>108</v>
      </c>
      <c r="AP478" s="95">
        <v>108</v>
      </c>
      <c r="AQ478" s="95">
        <v>108</v>
      </c>
      <c r="AR478" s="95">
        <v>108</v>
      </c>
      <c r="AS478" s="95">
        <v>108</v>
      </c>
      <c r="AT478" s="95">
        <v>107</v>
      </c>
      <c r="AU478" s="95">
        <v>107</v>
      </c>
      <c r="AV478" s="95">
        <v>107</v>
      </c>
      <c r="AW478" s="95">
        <v>107</v>
      </c>
      <c r="AX478" s="95">
        <v>107</v>
      </c>
      <c r="AY478" s="95">
        <v>107</v>
      </c>
    </row>
    <row r="479" spans="2:51" ht="15" hidden="1" outlineLevel="1">
      <c r="B479" s="93">
        <v>2500</v>
      </c>
      <c r="C479" s="95">
        <v>137</v>
      </c>
      <c r="D479" s="95">
        <v>126</v>
      </c>
      <c r="E479" s="95">
        <v>119</v>
      </c>
      <c r="F479" s="95">
        <v>114</v>
      </c>
      <c r="G479" s="95">
        <v>110</v>
      </c>
      <c r="H479" s="95">
        <v>107</v>
      </c>
      <c r="I479" s="95">
        <v>105</v>
      </c>
      <c r="J479" s="95">
        <v>103</v>
      </c>
      <c r="K479" s="95">
        <v>101</v>
      </c>
      <c r="L479" s="95">
        <v>100</v>
      </c>
      <c r="M479" s="95">
        <v>99</v>
      </c>
      <c r="N479" s="95">
        <v>98</v>
      </c>
      <c r="O479" s="95">
        <v>97</v>
      </c>
      <c r="P479" s="95">
        <v>96</v>
      </c>
      <c r="Q479" s="95">
        <v>95</v>
      </c>
      <c r="R479" s="95">
        <v>95</v>
      </c>
      <c r="S479" s="95">
        <v>94</v>
      </c>
      <c r="T479" s="95">
        <v>94</v>
      </c>
      <c r="U479" s="95">
        <v>93</v>
      </c>
      <c r="V479" s="95">
        <v>95</v>
      </c>
      <c r="W479" s="95">
        <v>94</v>
      </c>
      <c r="X479" s="95">
        <v>96</v>
      </c>
      <c r="Y479" s="95">
        <v>95</v>
      </c>
      <c r="Z479" s="95">
        <v>95</v>
      </c>
      <c r="AA479" s="95">
        <v>97</v>
      </c>
      <c r="AB479" s="95">
        <v>97</v>
      </c>
      <c r="AC479" s="95">
        <v>97</v>
      </c>
      <c r="AD479" s="95">
        <v>96</v>
      </c>
      <c r="AE479" s="95">
        <v>96</v>
      </c>
      <c r="AF479" s="95">
        <v>96</v>
      </c>
      <c r="AG479" s="95">
        <v>96</v>
      </c>
      <c r="AH479" s="95">
        <v>109</v>
      </c>
      <c r="AI479" s="95">
        <v>108</v>
      </c>
      <c r="AJ479" s="95">
        <v>108</v>
      </c>
      <c r="AK479" s="95">
        <v>108</v>
      </c>
      <c r="AL479" s="95">
        <v>108</v>
      </c>
      <c r="AM479" s="95">
        <v>107</v>
      </c>
      <c r="AN479" s="95">
        <v>107</v>
      </c>
      <c r="AO479" s="95">
        <v>107</v>
      </c>
      <c r="AP479" s="95">
        <v>107</v>
      </c>
      <c r="AQ479" s="95">
        <v>107</v>
      </c>
      <c r="AR479" s="95">
        <v>107</v>
      </c>
      <c r="AS479" s="95">
        <v>106</v>
      </c>
      <c r="AT479" s="95">
        <v>106</v>
      </c>
      <c r="AU479" s="95">
        <v>106</v>
      </c>
      <c r="AV479" s="95">
        <v>106</v>
      </c>
      <c r="AW479" s="95">
        <v>106</v>
      </c>
      <c r="AX479" s="95">
        <v>106</v>
      </c>
      <c r="AY479" s="95">
        <v>106</v>
      </c>
    </row>
    <row r="480" spans="2:51" ht="15" hidden="1" outlineLevel="1">
      <c r="B480" s="93">
        <v>2600</v>
      </c>
      <c r="C480" s="95">
        <v>136</v>
      </c>
      <c r="D480" s="95">
        <v>125</v>
      </c>
      <c r="E480" s="95">
        <v>118</v>
      </c>
      <c r="F480" s="95">
        <v>113</v>
      </c>
      <c r="G480" s="95">
        <v>109</v>
      </c>
      <c r="H480" s="95">
        <v>106</v>
      </c>
      <c r="I480" s="95">
        <v>104</v>
      </c>
      <c r="J480" s="95">
        <v>102</v>
      </c>
      <c r="K480" s="95">
        <v>101</v>
      </c>
      <c r="L480" s="95">
        <v>99</v>
      </c>
      <c r="M480" s="95">
        <v>98</v>
      </c>
      <c r="N480" s="95">
        <v>97</v>
      </c>
      <c r="O480" s="95">
        <v>96</v>
      </c>
      <c r="P480" s="95">
        <v>96</v>
      </c>
      <c r="Q480" s="95">
        <v>95</v>
      </c>
      <c r="R480" s="95">
        <v>94</v>
      </c>
      <c r="S480" s="95">
        <v>94</v>
      </c>
      <c r="T480" s="95">
        <v>93</v>
      </c>
      <c r="U480" s="95">
        <v>95</v>
      </c>
      <c r="V480" s="95">
        <v>94</v>
      </c>
      <c r="W480" s="95">
        <v>96</v>
      </c>
      <c r="X480" s="95">
        <v>95</v>
      </c>
      <c r="Y480" s="95">
        <v>95</v>
      </c>
      <c r="Z480" s="95">
        <v>97</v>
      </c>
      <c r="AA480" s="95">
        <v>97</v>
      </c>
      <c r="AB480" s="95">
        <v>96</v>
      </c>
      <c r="AC480" s="95">
        <v>96</v>
      </c>
      <c r="AD480" s="95">
        <v>96</v>
      </c>
      <c r="AE480" s="95">
        <v>96</v>
      </c>
      <c r="AF480" s="95">
        <v>95</v>
      </c>
      <c r="AG480" s="95">
        <v>95</v>
      </c>
      <c r="AH480" s="95">
        <v>108</v>
      </c>
      <c r="AI480" s="95">
        <v>107</v>
      </c>
      <c r="AJ480" s="95">
        <v>107</v>
      </c>
      <c r="AK480" s="95">
        <v>107</v>
      </c>
      <c r="AL480" s="95">
        <v>107</v>
      </c>
      <c r="AM480" s="95">
        <v>106</v>
      </c>
      <c r="AN480" s="95">
        <v>106</v>
      </c>
      <c r="AO480" s="95">
        <v>106</v>
      </c>
      <c r="AP480" s="95">
        <v>106</v>
      </c>
      <c r="AQ480" s="95">
        <v>106</v>
      </c>
      <c r="AR480" s="95">
        <v>106</v>
      </c>
      <c r="AS480" s="95">
        <v>105</v>
      </c>
      <c r="AT480" s="95">
        <v>105</v>
      </c>
      <c r="AU480" s="95">
        <v>105</v>
      </c>
      <c r="AV480" s="95">
        <v>105</v>
      </c>
      <c r="AW480" s="95">
        <v>105</v>
      </c>
      <c r="AX480" s="95">
        <v>105</v>
      </c>
      <c r="AY480" s="95">
        <v>105</v>
      </c>
    </row>
    <row r="481" spans="2:102" ht="15" hidden="1" outlineLevel="1">
      <c r="B481" s="93">
        <v>2700</v>
      </c>
      <c r="C481" s="95">
        <v>135</v>
      </c>
      <c r="D481" s="95">
        <v>125</v>
      </c>
      <c r="E481" s="95">
        <v>118</v>
      </c>
      <c r="F481" s="95">
        <v>112</v>
      </c>
      <c r="G481" s="95">
        <v>109</v>
      </c>
      <c r="H481" s="95">
        <v>106</v>
      </c>
      <c r="I481" s="95">
        <v>103</v>
      </c>
      <c r="J481" s="95">
        <v>102</v>
      </c>
      <c r="K481" s="95">
        <v>100</v>
      </c>
      <c r="L481" s="95">
        <v>99</v>
      </c>
      <c r="M481" s="95">
        <v>98</v>
      </c>
      <c r="N481" s="95">
        <v>97</v>
      </c>
      <c r="O481" s="95">
        <v>96</v>
      </c>
      <c r="P481" s="95">
        <v>95</v>
      </c>
      <c r="Q481" s="95">
        <v>94</v>
      </c>
      <c r="R481" s="95">
        <v>94</v>
      </c>
      <c r="S481" s="95">
        <v>93</v>
      </c>
      <c r="T481" s="95">
        <v>94</v>
      </c>
      <c r="U481" s="95">
        <v>94</v>
      </c>
      <c r="V481" s="95">
        <v>96</v>
      </c>
      <c r="W481" s="95">
        <v>95</v>
      </c>
      <c r="X481" s="95">
        <v>95</v>
      </c>
      <c r="Y481" s="95">
        <v>94</v>
      </c>
      <c r="Z481" s="95">
        <v>97</v>
      </c>
      <c r="AA481" s="95">
        <v>96</v>
      </c>
      <c r="AB481" s="95">
        <v>96</v>
      </c>
      <c r="AC481" s="95">
        <v>96</v>
      </c>
      <c r="AD481" s="95">
        <v>95</v>
      </c>
      <c r="AE481" s="95">
        <v>95</v>
      </c>
      <c r="AF481" s="95">
        <v>95</v>
      </c>
      <c r="AG481" s="95">
        <v>110</v>
      </c>
      <c r="AH481" s="95">
        <v>110</v>
      </c>
      <c r="AI481" s="95">
        <v>110</v>
      </c>
      <c r="AJ481" s="95">
        <v>109</v>
      </c>
      <c r="AK481" s="95">
        <v>109</v>
      </c>
      <c r="AL481" s="95">
        <v>109</v>
      </c>
      <c r="AM481" s="95">
        <v>109</v>
      </c>
      <c r="AN481" s="95">
        <v>109</v>
      </c>
      <c r="AO481" s="95">
        <v>108</v>
      </c>
      <c r="AP481" s="95">
        <v>108</v>
      </c>
      <c r="AQ481" s="95">
        <v>108</v>
      </c>
      <c r="AR481" s="95">
        <v>108</v>
      </c>
      <c r="AS481" s="95">
        <v>108</v>
      </c>
      <c r="AT481" s="95">
        <v>107</v>
      </c>
      <c r="AU481" s="95">
        <v>107</v>
      </c>
      <c r="AV481" s="95">
        <v>107</v>
      </c>
      <c r="AW481" s="95">
        <v>107</v>
      </c>
      <c r="AX481" s="95">
        <v>107</v>
      </c>
      <c r="AY481" s="95">
        <v>107</v>
      </c>
    </row>
    <row r="482" spans="2:102" ht="15" hidden="1" outlineLevel="1">
      <c r="B482" s="93">
        <v>2800</v>
      </c>
      <c r="C482" s="95">
        <v>140</v>
      </c>
      <c r="D482" s="95">
        <v>128</v>
      </c>
      <c r="E482" s="95">
        <v>120</v>
      </c>
      <c r="F482" s="95">
        <v>115</v>
      </c>
      <c r="G482" s="95">
        <v>111</v>
      </c>
      <c r="H482" s="95">
        <v>107</v>
      </c>
      <c r="I482" s="95">
        <v>105</v>
      </c>
      <c r="J482" s="95">
        <v>103</v>
      </c>
      <c r="K482" s="95">
        <v>101</v>
      </c>
      <c r="L482" s="95">
        <v>100</v>
      </c>
      <c r="M482" s="95">
        <v>98</v>
      </c>
      <c r="N482" s="95">
        <v>97</v>
      </c>
      <c r="O482" s="95">
        <v>96</v>
      </c>
      <c r="P482" s="95">
        <v>95</v>
      </c>
      <c r="Q482" s="95">
        <v>95</v>
      </c>
      <c r="R482" s="95">
        <v>94</v>
      </c>
      <c r="S482" s="95">
        <v>94</v>
      </c>
      <c r="T482" s="95">
        <v>94</v>
      </c>
      <c r="U482" s="95">
        <v>96</v>
      </c>
      <c r="V482" s="95">
        <v>95</v>
      </c>
      <c r="W482" s="95">
        <v>95</v>
      </c>
      <c r="X482" s="95">
        <v>94</v>
      </c>
      <c r="Y482" s="95">
        <v>94</v>
      </c>
      <c r="Z482" s="95">
        <v>95</v>
      </c>
      <c r="AA482" s="95">
        <v>94</v>
      </c>
      <c r="AB482" s="95">
        <v>94</v>
      </c>
      <c r="AC482" s="95">
        <v>94</v>
      </c>
      <c r="AD482" s="95">
        <v>94</v>
      </c>
      <c r="AE482" s="95">
        <v>93</v>
      </c>
      <c r="AF482" s="95">
        <v>93</v>
      </c>
      <c r="AG482" s="95">
        <v>108</v>
      </c>
      <c r="AH482" s="95">
        <v>108</v>
      </c>
      <c r="AI482" s="95">
        <v>107</v>
      </c>
      <c r="AJ482" s="95">
        <v>107</v>
      </c>
      <c r="AK482" s="95">
        <v>107</v>
      </c>
      <c r="AL482" s="95">
        <v>107</v>
      </c>
      <c r="AM482" s="95">
        <v>106</v>
      </c>
      <c r="AN482" s="95">
        <v>106</v>
      </c>
      <c r="AO482" s="95">
        <v>106</v>
      </c>
      <c r="AP482" s="95">
        <v>106</v>
      </c>
      <c r="AQ482" s="95">
        <v>106</v>
      </c>
      <c r="AR482" s="95">
        <v>105</v>
      </c>
      <c r="AS482" s="95">
        <v>105</v>
      </c>
      <c r="AT482" s="95">
        <v>105</v>
      </c>
      <c r="AU482" s="95">
        <v>105</v>
      </c>
      <c r="AV482" s="95">
        <v>105</v>
      </c>
      <c r="AW482" s="95">
        <v>105</v>
      </c>
      <c r="AX482" s="95">
        <v>105</v>
      </c>
      <c r="AY482" s="95">
        <v>104</v>
      </c>
    </row>
    <row r="483" spans="2:102" ht="15" hidden="1" outlineLevel="1">
      <c r="B483" s="93">
        <v>2900</v>
      </c>
      <c r="C483" s="95">
        <v>139</v>
      </c>
      <c r="D483" s="95">
        <v>127</v>
      </c>
      <c r="E483" s="95">
        <v>120</v>
      </c>
      <c r="F483" s="95">
        <v>114</v>
      </c>
      <c r="G483" s="95">
        <v>110</v>
      </c>
      <c r="H483" s="95">
        <v>107</v>
      </c>
      <c r="I483" s="95">
        <v>104</v>
      </c>
      <c r="J483" s="95">
        <v>102</v>
      </c>
      <c r="K483" s="95">
        <v>101</v>
      </c>
      <c r="L483" s="95">
        <v>99</v>
      </c>
      <c r="M483" s="95">
        <v>98</v>
      </c>
      <c r="N483" s="95">
        <v>97</v>
      </c>
      <c r="O483" s="95">
        <v>96</v>
      </c>
      <c r="P483" s="95">
        <v>95</v>
      </c>
      <c r="Q483" s="95">
        <v>94</v>
      </c>
      <c r="R483" s="95">
        <v>94</v>
      </c>
      <c r="S483" s="95">
        <v>94</v>
      </c>
      <c r="T483" s="95">
        <v>94</v>
      </c>
      <c r="U483" s="95">
        <v>96</v>
      </c>
      <c r="V483" s="95">
        <v>95</v>
      </c>
      <c r="W483" s="95">
        <v>94</v>
      </c>
      <c r="X483" s="95">
        <v>94</v>
      </c>
      <c r="Y483" s="95">
        <v>95</v>
      </c>
      <c r="Z483" s="95">
        <v>94</v>
      </c>
      <c r="AA483" s="95">
        <v>94</v>
      </c>
      <c r="AB483" s="95">
        <v>94</v>
      </c>
      <c r="AC483" s="95">
        <v>94</v>
      </c>
      <c r="AD483" s="95">
        <v>93</v>
      </c>
      <c r="AE483" s="95">
        <v>93</v>
      </c>
      <c r="AF483" s="95">
        <v>107</v>
      </c>
      <c r="AG483" s="95">
        <v>107</v>
      </c>
      <c r="AH483" s="95">
        <v>107</v>
      </c>
      <c r="AI483" s="95">
        <v>106</v>
      </c>
      <c r="AJ483" s="95">
        <v>106</v>
      </c>
      <c r="AK483" s="95">
        <v>106</v>
      </c>
      <c r="AL483" s="95">
        <v>106</v>
      </c>
      <c r="AM483" s="95">
        <v>105</v>
      </c>
      <c r="AN483" s="95">
        <v>105</v>
      </c>
      <c r="AO483" s="95">
        <v>105</v>
      </c>
      <c r="AP483" s="95">
        <v>105</v>
      </c>
      <c r="AQ483" s="95">
        <v>105</v>
      </c>
      <c r="AR483" s="95">
        <v>105</v>
      </c>
      <c r="AS483" s="95">
        <v>104</v>
      </c>
      <c r="AT483" s="95">
        <v>104</v>
      </c>
      <c r="AU483" s="95">
        <v>104</v>
      </c>
      <c r="AV483" s="95">
        <v>104</v>
      </c>
      <c r="AW483" s="95">
        <v>104</v>
      </c>
      <c r="AX483" s="95">
        <v>104</v>
      </c>
      <c r="AY483" s="95">
        <v>104</v>
      </c>
    </row>
    <row r="484" spans="2:102" ht="15" hidden="1" outlineLevel="1">
      <c r="B484" s="93">
        <v>3000</v>
      </c>
      <c r="C484" s="95">
        <v>138</v>
      </c>
      <c r="D484" s="95">
        <v>127</v>
      </c>
      <c r="E484" s="95">
        <v>119</v>
      </c>
      <c r="F484" s="95">
        <v>114</v>
      </c>
      <c r="G484" s="95">
        <v>109</v>
      </c>
      <c r="H484" s="95">
        <v>106</v>
      </c>
      <c r="I484" s="95">
        <v>104</v>
      </c>
      <c r="J484" s="95">
        <v>102</v>
      </c>
      <c r="K484" s="95">
        <v>100</v>
      </c>
      <c r="L484" s="95">
        <v>99</v>
      </c>
      <c r="M484" s="95">
        <v>97</v>
      </c>
      <c r="N484" s="95">
        <v>96</v>
      </c>
      <c r="O484" s="95">
        <v>96</v>
      </c>
      <c r="P484" s="95">
        <v>95</v>
      </c>
      <c r="Q484" s="95">
        <v>94</v>
      </c>
      <c r="R484" s="95">
        <v>94</v>
      </c>
      <c r="S484" s="95">
        <v>94</v>
      </c>
      <c r="T484" s="95">
        <v>96</v>
      </c>
      <c r="U484" s="95">
        <v>95</v>
      </c>
      <c r="V484" s="95">
        <v>95</v>
      </c>
      <c r="W484" s="95">
        <v>94</v>
      </c>
      <c r="X484" s="95">
        <v>95</v>
      </c>
      <c r="Y484" s="95">
        <v>94</v>
      </c>
      <c r="Z484" s="95">
        <v>94</v>
      </c>
      <c r="AA484" s="95">
        <v>94</v>
      </c>
      <c r="AB484" s="95">
        <v>93</v>
      </c>
      <c r="AC484" s="95">
        <v>93</v>
      </c>
      <c r="AD484" s="95">
        <v>93</v>
      </c>
      <c r="AE484" s="95">
        <v>92</v>
      </c>
      <c r="AF484" s="95">
        <v>106</v>
      </c>
      <c r="AG484" s="95">
        <v>106</v>
      </c>
      <c r="AH484" s="95">
        <v>106</v>
      </c>
      <c r="AI484" s="95">
        <v>106</v>
      </c>
      <c r="AJ484" s="95">
        <v>105</v>
      </c>
      <c r="AK484" s="95">
        <v>105</v>
      </c>
      <c r="AL484" s="95">
        <v>105</v>
      </c>
      <c r="AM484" s="95">
        <v>105</v>
      </c>
      <c r="AN484" s="95">
        <v>104</v>
      </c>
      <c r="AO484" s="95">
        <v>104</v>
      </c>
      <c r="AP484" s="95">
        <v>104</v>
      </c>
      <c r="AQ484" s="95">
        <v>104</v>
      </c>
      <c r="AR484" s="95">
        <v>104</v>
      </c>
      <c r="AS484" s="95">
        <v>104</v>
      </c>
      <c r="AT484" s="95">
        <v>103</v>
      </c>
      <c r="AU484" s="95">
        <v>103</v>
      </c>
      <c r="AV484" s="95">
        <v>104</v>
      </c>
      <c r="AW484" s="95">
        <v>104</v>
      </c>
      <c r="AX484" s="95">
        <v>104</v>
      </c>
      <c r="AY484" s="95">
        <v>103</v>
      </c>
    </row>
    <row r="485" spans="2:102" collapsed="1"/>
    <row r="486" spans="2:102" ht="15">
      <c r="B486" t="s">
        <v>0</v>
      </c>
      <c r="C486" s="93">
        <v>400</v>
      </c>
      <c r="D486" s="93">
        <v>500</v>
      </c>
      <c r="E486" s="93">
        <v>600</v>
      </c>
      <c r="F486" s="93">
        <v>700</v>
      </c>
      <c r="G486" s="93">
        <v>800</v>
      </c>
      <c r="H486" s="93">
        <v>900</v>
      </c>
      <c r="I486" s="93">
        <v>1000</v>
      </c>
      <c r="J486" s="93">
        <v>1100</v>
      </c>
      <c r="K486" s="93">
        <v>1200</v>
      </c>
      <c r="L486" s="93">
        <v>1300</v>
      </c>
      <c r="M486" s="93">
        <v>1400</v>
      </c>
      <c r="N486" s="93">
        <v>1500</v>
      </c>
      <c r="O486" s="93">
        <v>1600</v>
      </c>
      <c r="P486" s="93">
        <v>1700</v>
      </c>
      <c r="Q486" s="93">
        <v>1800</v>
      </c>
      <c r="R486" s="93">
        <v>1900</v>
      </c>
      <c r="S486" s="93">
        <v>2000</v>
      </c>
      <c r="T486" s="93">
        <v>2100</v>
      </c>
      <c r="U486" s="93">
        <v>2200</v>
      </c>
      <c r="V486" s="93">
        <v>2300</v>
      </c>
      <c r="W486" s="93">
        <v>2400</v>
      </c>
      <c r="X486" s="93">
        <v>2500</v>
      </c>
      <c r="Y486" s="93">
        <v>2600</v>
      </c>
      <c r="Z486" s="93">
        <v>2700</v>
      </c>
      <c r="AA486" s="93">
        <v>2800</v>
      </c>
      <c r="AB486" s="93">
        <v>2900</v>
      </c>
      <c r="AC486" s="93">
        <f>CHOOSE($AF$27,3000,3000,3000,3000,3000,3000,3000,"")</f>
        <v>3000</v>
      </c>
      <c r="AD486" s="93">
        <f>CHOOSE($AF$27,3100,3100,3100,3100,3100,3100,3100,"")</f>
        <v>3100</v>
      </c>
      <c r="AE486" s="93">
        <f>CHOOSE($AF$27,3200,3200,3200,3200,3200,3200,"","")</f>
        <v>3200</v>
      </c>
      <c r="AF486" s="93">
        <f>CHOOSE($AF$27,3300,3300,3300,3300,3300,3300,"","")</f>
        <v>3300</v>
      </c>
      <c r="AG486" s="93">
        <f>CHOOSE($AF$27,3400,3400,3400,3400,3400,"","","")</f>
        <v>3400</v>
      </c>
      <c r="AH486" s="93">
        <f>CHOOSE($AF$27,3500,3500,3500,3500,3500,"","","")</f>
        <v>3500</v>
      </c>
      <c r="AI486" s="93">
        <f>CHOOSE($AF$27,3600,3600,3600,3600,"","","","")</f>
        <v>3600</v>
      </c>
      <c r="AJ486" s="93">
        <f>CHOOSE($AF$27,3700,3700,3700,3700,"","","","")</f>
        <v>3700</v>
      </c>
      <c r="AK486" s="93">
        <f>CHOOSE($AF$27,3800,3800,3800,3800,"","","","")</f>
        <v>3800</v>
      </c>
      <c r="AL486" s="93">
        <f>CHOOSE($AF$27,3900,3900,3900,3900,"","","","")</f>
        <v>3900</v>
      </c>
      <c r="AM486" s="93">
        <f>CHOOSE($AF$27,4000,4000,4000,4000,"","","","")</f>
        <v>4000</v>
      </c>
      <c r="AN486" s="93">
        <f>CHOOSE($AF$27,4100,4100,4100,"","","","","")</f>
        <v>4100</v>
      </c>
      <c r="AO486" s="93">
        <f>CHOOSE($AF$27,4200,4200,4200,"","","","","")</f>
        <v>4200</v>
      </c>
      <c r="AP486" s="93">
        <f>CHOOSE($AF$27,4300,4300,4300,"","","","","")</f>
        <v>4300</v>
      </c>
      <c r="AQ486" s="93">
        <f>CHOOSE($AF$27,4400,4400,4400,"","","","","")</f>
        <v>4400</v>
      </c>
      <c r="AR486" s="93">
        <f>CHOOSE($AF$27,4500,4500,"","","","","","")</f>
        <v>4500</v>
      </c>
      <c r="AS486" s="93">
        <f>CHOOSE($AF$27,4600,4600,"","","","","","")</f>
        <v>4600</v>
      </c>
      <c r="AT486" s="93">
        <f>CHOOSE($AF$27,4700,4700,"","","","","","")</f>
        <v>4700</v>
      </c>
      <c r="AU486" s="93">
        <f>CHOOSE($AF$27,4800,4800,"","","","","","")</f>
        <v>4800</v>
      </c>
      <c r="AV486" s="93">
        <f>CHOOSE($AF$27,4900,4900,"","","","","","")</f>
        <v>4900</v>
      </c>
      <c r="AW486" s="93">
        <f>CHOOSE($AF$27,5000,"","","","","","","")</f>
        <v>5000</v>
      </c>
      <c r="AX486" s="93">
        <f>CHOOSE($AF$27,5100,"","","","","","","")</f>
        <v>5100</v>
      </c>
      <c r="AY486" s="93">
        <f>CHOOSE($AF$27,5200,"","","","","","","")</f>
        <v>5200</v>
      </c>
      <c r="BA486" t="s">
        <v>0</v>
      </c>
      <c r="BB486" s="93">
        <f>C486</f>
        <v>400</v>
      </c>
      <c r="BC486" s="93">
        <f t="shared" ref="BC486:CX486" si="670">D486</f>
        <v>500</v>
      </c>
      <c r="BD486" s="93">
        <f t="shared" si="670"/>
        <v>600</v>
      </c>
      <c r="BE486" s="93">
        <f t="shared" si="670"/>
        <v>700</v>
      </c>
      <c r="BF486" s="93">
        <f t="shared" si="670"/>
        <v>800</v>
      </c>
      <c r="BG486" s="93">
        <f t="shared" si="670"/>
        <v>900</v>
      </c>
      <c r="BH486" s="93">
        <f t="shared" si="670"/>
        <v>1000</v>
      </c>
      <c r="BI486" s="93">
        <f t="shared" si="670"/>
        <v>1100</v>
      </c>
      <c r="BJ486" s="93">
        <f t="shared" si="670"/>
        <v>1200</v>
      </c>
      <c r="BK486" s="93">
        <f t="shared" si="670"/>
        <v>1300</v>
      </c>
      <c r="BL486" s="93">
        <f t="shared" si="670"/>
        <v>1400</v>
      </c>
      <c r="BM486" s="93">
        <f t="shared" si="670"/>
        <v>1500</v>
      </c>
      <c r="BN486" s="93">
        <f t="shared" si="670"/>
        <v>1600</v>
      </c>
      <c r="BO486" s="93">
        <f t="shared" si="670"/>
        <v>1700</v>
      </c>
      <c r="BP486" s="93">
        <f t="shared" si="670"/>
        <v>1800</v>
      </c>
      <c r="BQ486" s="93">
        <f t="shared" si="670"/>
        <v>1900</v>
      </c>
      <c r="BR486" s="93">
        <f t="shared" si="670"/>
        <v>2000</v>
      </c>
      <c r="BS486" s="93">
        <f t="shared" si="670"/>
        <v>2100</v>
      </c>
      <c r="BT486" s="93">
        <f t="shared" si="670"/>
        <v>2200</v>
      </c>
      <c r="BU486" s="93">
        <f t="shared" si="670"/>
        <v>2300</v>
      </c>
      <c r="BV486" s="93">
        <f t="shared" si="670"/>
        <v>2400</v>
      </c>
      <c r="BW486" s="93">
        <f t="shared" si="670"/>
        <v>2500</v>
      </c>
      <c r="BX486" s="93">
        <f t="shared" si="670"/>
        <v>2600</v>
      </c>
      <c r="BY486" s="93">
        <f t="shared" si="670"/>
        <v>2700</v>
      </c>
      <c r="BZ486" s="93">
        <f t="shared" si="670"/>
        <v>2800</v>
      </c>
      <c r="CA486" s="93">
        <f t="shared" si="670"/>
        <v>2900</v>
      </c>
      <c r="CB486" s="93">
        <f t="shared" si="670"/>
        <v>3000</v>
      </c>
      <c r="CC486" s="93">
        <f t="shared" si="670"/>
        <v>3100</v>
      </c>
      <c r="CD486" s="93">
        <f t="shared" si="670"/>
        <v>3200</v>
      </c>
      <c r="CE486" s="93">
        <f t="shared" si="670"/>
        <v>3300</v>
      </c>
      <c r="CF486" s="93">
        <f t="shared" si="670"/>
        <v>3400</v>
      </c>
      <c r="CG486" s="93">
        <f t="shared" si="670"/>
        <v>3500</v>
      </c>
      <c r="CH486" s="93">
        <f t="shared" si="670"/>
        <v>3600</v>
      </c>
      <c r="CI486" s="93">
        <f t="shared" si="670"/>
        <v>3700</v>
      </c>
      <c r="CJ486" s="93">
        <f t="shared" si="670"/>
        <v>3800</v>
      </c>
      <c r="CK486" s="93">
        <f t="shared" si="670"/>
        <v>3900</v>
      </c>
      <c r="CL486" s="93">
        <f t="shared" si="670"/>
        <v>4000</v>
      </c>
      <c r="CM486" s="93">
        <f t="shared" si="670"/>
        <v>4100</v>
      </c>
      <c r="CN486" s="93">
        <f t="shared" si="670"/>
        <v>4200</v>
      </c>
      <c r="CO486" s="93">
        <f t="shared" si="670"/>
        <v>4300</v>
      </c>
      <c r="CP486" s="93">
        <f t="shared" si="670"/>
        <v>4400</v>
      </c>
      <c r="CQ486" s="93">
        <f t="shared" si="670"/>
        <v>4500</v>
      </c>
      <c r="CR486" s="93">
        <f t="shared" si="670"/>
        <v>4600</v>
      </c>
      <c r="CS486" s="93">
        <f t="shared" si="670"/>
        <v>4700</v>
      </c>
      <c r="CT486" s="93">
        <f t="shared" si="670"/>
        <v>4800</v>
      </c>
      <c r="CU486" s="93">
        <f t="shared" si="670"/>
        <v>4900</v>
      </c>
      <c r="CV486" s="93">
        <f t="shared" si="670"/>
        <v>5000</v>
      </c>
      <c r="CW486" s="93">
        <f t="shared" si="670"/>
        <v>5100</v>
      </c>
      <c r="CX486" s="93">
        <f t="shared" si="670"/>
        <v>5200</v>
      </c>
    </row>
    <row r="487" spans="2:102" ht="15">
      <c r="B487" s="93">
        <v>400</v>
      </c>
      <c r="C487" s="95">
        <f>IF(C486="","",C458)</f>
        <v>228</v>
      </c>
      <c r="D487" s="95">
        <f t="shared" ref="D487:AV487" si="671">IF(D486="","",D458)</f>
        <v>208</v>
      </c>
      <c r="E487" s="95">
        <f t="shared" si="671"/>
        <v>195</v>
      </c>
      <c r="F487" s="95">
        <f t="shared" si="671"/>
        <v>185</v>
      </c>
      <c r="G487" s="95">
        <f t="shared" si="671"/>
        <v>178</v>
      </c>
      <c r="H487" s="95">
        <f t="shared" si="671"/>
        <v>173</v>
      </c>
      <c r="I487" s="95">
        <f t="shared" si="671"/>
        <v>168</v>
      </c>
      <c r="J487" s="95">
        <f t="shared" si="671"/>
        <v>165</v>
      </c>
      <c r="K487" s="95">
        <f t="shared" si="671"/>
        <v>164</v>
      </c>
      <c r="L487" s="95">
        <f t="shared" si="671"/>
        <v>161</v>
      </c>
      <c r="M487" s="95">
        <f t="shared" si="671"/>
        <v>159</v>
      </c>
      <c r="N487" s="95">
        <f t="shared" si="671"/>
        <v>157</v>
      </c>
      <c r="O487" s="95">
        <f t="shared" si="671"/>
        <v>157</v>
      </c>
      <c r="P487" s="95">
        <f t="shared" si="671"/>
        <v>155</v>
      </c>
      <c r="Q487" s="95">
        <f t="shared" si="671"/>
        <v>154</v>
      </c>
      <c r="R487" s="95">
        <f t="shared" si="671"/>
        <v>152</v>
      </c>
      <c r="S487" s="95">
        <f t="shared" si="671"/>
        <v>151</v>
      </c>
      <c r="T487" s="95">
        <f t="shared" si="671"/>
        <v>151</v>
      </c>
      <c r="U487" s="95">
        <f t="shared" si="671"/>
        <v>150</v>
      </c>
      <c r="V487" s="95">
        <f t="shared" si="671"/>
        <v>149</v>
      </c>
      <c r="W487" s="95">
        <f t="shared" si="671"/>
        <v>149</v>
      </c>
      <c r="X487" s="95">
        <f t="shared" si="671"/>
        <v>149</v>
      </c>
      <c r="Y487" s="95">
        <f t="shared" si="671"/>
        <v>148</v>
      </c>
      <c r="Z487" s="95">
        <f t="shared" si="671"/>
        <v>148</v>
      </c>
      <c r="AA487" s="95">
        <f t="shared" si="671"/>
        <v>147</v>
      </c>
      <c r="AB487" s="95">
        <f t="shared" si="671"/>
        <v>146</v>
      </c>
      <c r="AC487" s="95">
        <f t="shared" si="671"/>
        <v>147</v>
      </c>
      <c r="AD487" s="95">
        <f t="shared" si="671"/>
        <v>146</v>
      </c>
      <c r="AE487" s="95">
        <f t="shared" si="671"/>
        <v>145</v>
      </c>
      <c r="AF487" s="95">
        <f t="shared" si="671"/>
        <v>145</v>
      </c>
      <c r="AG487" s="95">
        <f t="shared" si="671"/>
        <v>145</v>
      </c>
      <c r="AH487" s="95">
        <f t="shared" si="671"/>
        <v>145</v>
      </c>
      <c r="AI487" s="95">
        <f t="shared" si="671"/>
        <v>144</v>
      </c>
      <c r="AJ487" s="95">
        <f t="shared" si="671"/>
        <v>144</v>
      </c>
      <c r="AK487" s="95">
        <f t="shared" si="671"/>
        <v>144</v>
      </c>
      <c r="AL487" s="95">
        <f t="shared" si="671"/>
        <v>144</v>
      </c>
      <c r="AM487" s="95">
        <f t="shared" si="671"/>
        <v>144</v>
      </c>
      <c r="AN487" s="95">
        <f t="shared" si="671"/>
        <v>143</v>
      </c>
      <c r="AO487" s="95">
        <f t="shared" si="671"/>
        <v>143</v>
      </c>
      <c r="AP487" s="95">
        <f t="shared" si="671"/>
        <v>147</v>
      </c>
      <c r="AQ487" s="95">
        <f t="shared" si="671"/>
        <v>146</v>
      </c>
      <c r="AR487" s="95">
        <f t="shared" si="671"/>
        <v>146</v>
      </c>
      <c r="AS487" s="95">
        <f t="shared" si="671"/>
        <v>146</v>
      </c>
      <c r="AT487" s="95">
        <f t="shared" si="671"/>
        <v>146</v>
      </c>
      <c r="AU487" s="95">
        <f t="shared" si="671"/>
        <v>146</v>
      </c>
      <c r="AV487" s="95">
        <f t="shared" si="671"/>
        <v>146</v>
      </c>
      <c r="AW487" s="95">
        <f>IF(AW486="","",AW458)</f>
        <v>145</v>
      </c>
      <c r="AX487" s="95">
        <f>IF(AX486="","",AX458)</f>
        <v>145</v>
      </c>
      <c r="AY487" s="95">
        <f>IF(AY486="","",AY458)</f>
        <v>176</v>
      </c>
      <c r="BA487" s="93">
        <v>400</v>
      </c>
      <c r="BB487" s="95">
        <f>IF(BB486="","",ROUND(C487*(C$486*$B487/1000000),0))</f>
        <v>36</v>
      </c>
      <c r="BC487" s="95">
        <f t="shared" ref="BC487:CX487" si="672">IF(BC486="","",ROUND(D487*(D$486*$B487/1000000),0))</f>
        <v>42</v>
      </c>
      <c r="BD487" s="95">
        <f t="shared" si="672"/>
        <v>47</v>
      </c>
      <c r="BE487" s="95">
        <f t="shared" si="672"/>
        <v>52</v>
      </c>
      <c r="BF487" s="95">
        <f t="shared" si="672"/>
        <v>57</v>
      </c>
      <c r="BG487" s="95">
        <f t="shared" si="672"/>
        <v>62</v>
      </c>
      <c r="BH487" s="95">
        <f t="shared" si="672"/>
        <v>67</v>
      </c>
      <c r="BI487" s="95">
        <f t="shared" si="672"/>
        <v>73</v>
      </c>
      <c r="BJ487" s="95">
        <f t="shared" si="672"/>
        <v>79</v>
      </c>
      <c r="BK487" s="95">
        <f t="shared" si="672"/>
        <v>84</v>
      </c>
      <c r="BL487" s="95">
        <f t="shared" si="672"/>
        <v>89</v>
      </c>
      <c r="BM487" s="95">
        <f t="shared" si="672"/>
        <v>94</v>
      </c>
      <c r="BN487" s="95">
        <f t="shared" si="672"/>
        <v>100</v>
      </c>
      <c r="BO487" s="95">
        <f t="shared" si="672"/>
        <v>105</v>
      </c>
      <c r="BP487" s="95">
        <f t="shared" si="672"/>
        <v>111</v>
      </c>
      <c r="BQ487" s="95">
        <f t="shared" si="672"/>
        <v>116</v>
      </c>
      <c r="BR487" s="95">
        <f t="shared" si="672"/>
        <v>121</v>
      </c>
      <c r="BS487" s="95">
        <f t="shared" si="672"/>
        <v>127</v>
      </c>
      <c r="BT487" s="95">
        <f t="shared" si="672"/>
        <v>132</v>
      </c>
      <c r="BU487" s="95">
        <f t="shared" si="672"/>
        <v>137</v>
      </c>
      <c r="BV487" s="95">
        <f t="shared" si="672"/>
        <v>143</v>
      </c>
      <c r="BW487" s="95">
        <f t="shared" si="672"/>
        <v>149</v>
      </c>
      <c r="BX487" s="95">
        <f t="shared" si="672"/>
        <v>154</v>
      </c>
      <c r="BY487" s="95">
        <f t="shared" si="672"/>
        <v>160</v>
      </c>
      <c r="BZ487" s="95">
        <f t="shared" si="672"/>
        <v>165</v>
      </c>
      <c r="CA487" s="95">
        <f t="shared" si="672"/>
        <v>169</v>
      </c>
      <c r="CB487" s="95">
        <f t="shared" si="672"/>
        <v>176</v>
      </c>
      <c r="CC487" s="95">
        <f t="shared" si="672"/>
        <v>181</v>
      </c>
      <c r="CD487" s="95">
        <f t="shared" si="672"/>
        <v>186</v>
      </c>
      <c r="CE487" s="95">
        <f t="shared" si="672"/>
        <v>191</v>
      </c>
      <c r="CF487" s="95">
        <f t="shared" si="672"/>
        <v>197</v>
      </c>
      <c r="CG487" s="95">
        <f t="shared" si="672"/>
        <v>203</v>
      </c>
      <c r="CH487" s="95">
        <f t="shared" si="672"/>
        <v>207</v>
      </c>
      <c r="CI487" s="95">
        <f t="shared" si="672"/>
        <v>213</v>
      </c>
      <c r="CJ487" s="95">
        <f t="shared" si="672"/>
        <v>219</v>
      </c>
      <c r="CK487" s="95">
        <f t="shared" si="672"/>
        <v>225</v>
      </c>
      <c r="CL487" s="95">
        <f t="shared" si="672"/>
        <v>230</v>
      </c>
      <c r="CM487" s="95">
        <f t="shared" si="672"/>
        <v>235</v>
      </c>
      <c r="CN487" s="95">
        <f t="shared" si="672"/>
        <v>240</v>
      </c>
      <c r="CO487" s="95">
        <f t="shared" si="672"/>
        <v>253</v>
      </c>
      <c r="CP487" s="95">
        <f t="shared" si="672"/>
        <v>257</v>
      </c>
      <c r="CQ487" s="95">
        <f t="shared" si="672"/>
        <v>263</v>
      </c>
      <c r="CR487" s="95">
        <f t="shared" si="672"/>
        <v>269</v>
      </c>
      <c r="CS487" s="95">
        <f t="shared" si="672"/>
        <v>274</v>
      </c>
      <c r="CT487" s="95">
        <f t="shared" si="672"/>
        <v>280</v>
      </c>
      <c r="CU487" s="95">
        <f t="shared" si="672"/>
        <v>286</v>
      </c>
      <c r="CV487" s="95">
        <f t="shared" si="672"/>
        <v>290</v>
      </c>
      <c r="CW487" s="95">
        <f t="shared" si="672"/>
        <v>296</v>
      </c>
      <c r="CX487" s="95">
        <f t="shared" si="672"/>
        <v>366</v>
      </c>
    </row>
    <row r="488" spans="2:102" ht="15">
      <c r="B488" s="93">
        <v>500</v>
      </c>
      <c r="C488" s="95">
        <f t="shared" ref="C488:C513" si="673">IF(C487="","",C459)</f>
        <v>204</v>
      </c>
      <c r="D488" s="95">
        <f t="shared" ref="D488:D513" si="674">IF(D487="","",D459)</f>
        <v>187</v>
      </c>
      <c r="E488" s="95">
        <f t="shared" ref="E488:E513" si="675">IF(E487="","",E459)</f>
        <v>176</v>
      </c>
      <c r="F488" s="95">
        <f t="shared" ref="F488:F513" si="676">IF(F487="","",F459)</f>
        <v>167</v>
      </c>
      <c r="G488" s="95">
        <f t="shared" ref="G488:G513" si="677">IF(G487="","",G459)</f>
        <v>161</v>
      </c>
      <c r="H488" s="95">
        <f t="shared" ref="H488:H513" si="678">IF(H487="","",H459)</f>
        <v>156</v>
      </c>
      <c r="I488" s="95">
        <f t="shared" ref="I488:I513" si="679">IF(I487="","",I459)</f>
        <v>153</v>
      </c>
      <c r="J488" s="95">
        <f t="shared" ref="J488:J513" si="680">IF(J487="","",J459)</f>
        <v>149</v>
      </c>
      <c r="K488" s="95">
        <f t="shared" ref="K488:K513" si="681">IF(K487="","",K459)</f>
        <v>148</v>
      </c>
      <c r="L488" s="95">
        <f t="shared" ref="L488:L513" si="682">IF(L487="","",L459)</f>
        <v>146</v>
      </c>
      <c r="M488" s="95">
        <f t="shared" ref="M488:M513" si="683">IF(M487="","",M459)</f>
        <v>144</v>
      </c>
      <c r="N488" s="95">
        <f t="shared" ref="N488:N513" si="684">IF(N487="","",N459)</f>
        <v>142</v>
      </c>
      <c r="O488" s="95">
        <f t="shared" ref="O488:O513" si="685">IF(O487="","",O459)</f>
        <v>142</v>
      </c>
      <c r="P488" s="95">
        <f t="shared" ref="P488:P513" si="686">IF(P487="","",P459)</f>
        <v>141</v>
      </c>
      <c r="Q488" s="95">
        <f t="shared" ref="Q488:Q513" si="687">IF(Q487="","",Q459)</f>
        <v>140</v>
      </c>
      <c r="R488" s="95">
        <f t="shared" ref="R488:R513" si="688">IF(R487="","",R459)</f>
        <v>139</v>
      </c>
      <c r="S488" s="95">
        <f t="shared" ref="S488:S513" si="689">IF(S487="","",S459)</f>
        <v>138</v>
      </c>
      <c r="T488" s="95">
        <f t="shared" ref="T488:T513" si="690">IF(T487="","",T459)</f>
        <v>138</v>
      </c>
      <c r="U488" s="95">
        <f t="shared" ref="U488:U513" si="691">IF(U487="","",U459)</f>
        <v>137</v>
      </c>
      <c r="V488" s="95">
        <f t="shared" ref="V488:V513" si="692">IF(V487="","",V459)</f>
        <v>136</v>
      </c>
      <c r="W488" s="95">
        <f t="shared" ref="W488:W513" si="693">IF(W487="","",W459)</f>
        <v>135</v>
      </c>
      <c r="X488" s="95">
        <f t="shared" ref="X488:X513" si="694">IF(X487="","",X459)</f>
        <v>136</v>
      </c>
      <c r="Y488" s="95">
        <f t="shared" ref="Y488:Y513" si="695">IF(Y487="","",Y459)</f>
        <v>135</v>
      </c>
      <c r="Z488" s="95">
        <f t="shared" ref="Z488:Z513" si="696">IF(Z487="","",Z459)</f>
        <v>134</v>
      </c>
      <c r="AA488" s="95">
        <f t="shared" ref="AA488:AA513" si="697">IF(AA487="","",AA459)</f>
        <v>134</v>
      </c>
      <c r="AB488" s="95">
        <f t="shared" ref="AB488:AB513" si="698">IF(AB487="","",AB459)</f>
        <v>133</v>
      </c>
      <c r="AC488" s="95">
        <f t="shared" ref="AC488:AC513" si="699">IF(AC487="","",AC459)</f>
        <v>133</v>
      </c>
      <c r="AD488" s="95">
        <f t="shared" ref="AD488:AD513" si="700">IF(AD487="","",AD459)</f>
        <v>133</v>
      </c>
      <c r="AE488" s="95">
        <f t="shared" ref="AE488:AE513" si="701">IF(AE487="","",AE459)</f>
        <v>132</v>
      </c>
      <c r="AF488" s="95">
        <f t="shared" ref="AF488:AF513" si="702">IF(AF487="","",AF459)</f>
        <v>132</v>
      </c>
      <c r="AG488" s="95">
        <f t="shared" ref="AG488:AG513" si="703">IF(AG487="","",AG459)</f>
        <v>132</v>
      </c>
      <c r="AH488" s="95">
        <f t="shared" ref="AH488:AH513" si="704">IF(AH487="","",AH459)</f>
        <v>132</v>
      </c>
      <c r="AI488" s="95">
        <f t="shared" ref="AI488:AI513" si="705">IF(AI487="","",AI459)</f>
        <v>132</v>
      </c>
      <c r="AJ488" s="95">
        <f t="shared" ref="AJ488:AJ513" si="706">IF(AJ487="","",AJ459)</f>
        <v>131</v>
      </c>
      <c r="AK488" s="95">
        <f t="shared" ref="AK488:AK513" si="707">IF(AK487="","",AK459)</f>
        <v>131</v>
      </c>
      <c r="AL488" s="95">
        <f t="shared" ref="AL488:AL513" si="708">IF(AL487="","",AL459)</f>
        <v>134</v>
      </c>
      <c r="AM488" s="95">
        <f t="shared" ref="AM488:AM513" si="709">IF(AM487="","",AM459)</f>
        <v>134</v>
      </c>
      <c r="AN488" s="95">
        <f t="shared" ref="AN488:AN513" si="710">IF(AN487="","",AN459)</f>
        <v>133</v>
      </c>
      <c r="AO488" s="95">
        <f t="shared" ref="AO488:AO513" si="711">IF(AO487="","",AO459)</f>
        <v>133</v>
      </c>
      <c r="AP488" s="95">
        <f t="shared" ref="AP488:AP513" si="712">IF(AP487="","",AP459)</f>
        <v>133</v>
      </c>
      <c r="AQ488" s="95">
        <f t="shared" ref="AQ488:AQ513" si="713">IF(AQ487="","",AQ459)</f>
        <v>133</v>
      </c>
      <c r="AR488" s="95">
        <f t="shared" ref="AR488:AR513" si="714">IF(AR487="","",AR459)</f>
        <v>133</v>
      </c>
      <c r="AS488" s="95">
        <f t="shared" ref="AS488:AS513" si="715">IF(AS487="","",AS459)</f>
        <v>133</v>
      </c>
      <c r="AT488" s="95">
        <f t="shared" ref="AT488:AT513" si="716">IF(AT487="","",AT459)</f>
        <v>132</v>
      </c>
      <c r="AU488" s="95">
        <f t="shared" ref="AU488:AU513" si="717">IF(AU487="","",AU459)</f>
        <v>158</v>
      </c>
      <c r="AV488" s="95">
        <f t="shared" ref="AV488:AV513" si="718">IF(AV487="","",AV459)</f>
        <v>157</v>
      </c>
      <c r="AW488" s="95">
        <f t="shared" ref="AW488:AW513" si="719">IF(AW487="","",AW459)</f>
        <v>157</v>
      </c>
      <c r="AX488" s="95">
        <f t="shared" ref="AX488:AX513" si="720">IF(AX487="","",AX459)</f>
        <v>157</v>
      </c>
      <c r="AY488" s="95">
        <f t="shared" ref="AY488:AY513" si="721">IF(AY487="","",AY459)</f>
        <v>157</v>
      </c>
      <c r="BA488" s="93">
        <v>500</v>
      </c>
      <c r="BB488" s="95">
        <f t="shared" ref="BB488:BB512" si="722">IF(BB487="","",ROUND(C488*(C$486*$B488/1000000),0))</f>
        <v>41</v>
      </c>
      <c r="BC488" s="95">
        <f t="shared" ref="BC488:BC513" si="723">IF(BC487="","",ROUND(D488*(D$486*$B488/1000000),0))</f>
        <v>47</v>
      </c>
      <c r="BD488" s="95">
        <f t="shared" ref="BD488:BD513" si="724">IF(BD487="","",ROUND(E488*(E$486*$B488/1000000),0))</f>
        <v>53</v>
      </c>
      <c r="BE488" s="95">
        <f t="shared" ref="BE488:BE513" si="725">IF(BE487="","",ROUND(F488*(F$486*$B488/1000000),0))</f>
        <v>58</v>
      </c>
      <c r="BF488" s="95">
        <f t="shared" ref="BF488:BF513" si="726">IF(BF487="","",ROUND(G488*(G$486*$B488/1000000),0))</f>
        <v>64</v>
      </c>
      <c r="BG488" s="95">
        <f t="shared" ref="BG488:BG513" si="727">IF(BG487="","",ROUND(H488*(H$486*$B488/1000000),0))</f>
        <v>70</v>
      </c>
      <c r="BH488" s="95">
        <f t="shared" ref="BH488:BH513" si="728">IF(BH487="","",ROUND(I488*(I$486*$B488/1000000),0))</f>
        <v>77</v>
      </c>
      <c r="BI488" s="95">
        <f t="shared" ref="BI488:BI513" si="729">IF(BI487="","",ROUND(J488*(J$486*$B488/1000000),0))</f>
        <v>82</v>
      </c>
      <c r="BJ488" s="95">
        <f t="shared" ref="BJ488:BJ513" si="730">IF(BJ487="","",ROUND(K488*(K$486*$B488/1000000),0))</f>
        <v>89</v>
      </c>
      <c r="BK488" s="95">
        <f t="shared" ref="BK488:BK513" si="731">IF(BK487="","",ROUND(L488*(L$486*$B488/1000000),0))</f>
        <v>95</v>
      </c>
      <c r="BL488" s="95">
        <f t="shared" ref="BL488:BL513" si="732">IF(BL487="","",ROUND(M488*(M$486*$B488/1000000),0))</f>
        <v>101</v>
      </c>
      <c r="BM488" s="95">
        <f t="shared" ref="BM488:BM513" si="733">IF(BM487="","",ROUND(N488*(N$486*$B488/1000000),0))</f>
        <v>107</v>
      </c>
      <c r="BN488" s="95">
        <f t="shared" ref="BN488:BN513" si="734">IF(BN487="","",ROUND(O488*(O$486*$B488/1000000),0))</f>
        <v>114</v>
      </c>
      <c r="BO488" s="95">
        <f t="shared" ref="BO488:BO513" si="735">IF(BO487="","",ROUND(P488*(P$486*$B488/1000000),0))</f>
        <v>120</v>
      </c>
      <c r="BP488" s="95">
        <f t="shared" ref="BP488:BP513" si="736">IF(BP487="","",ROUND(Q488*(Q$486*$B488/1000000),0))</f>
        <v>126</v>
      </c>
      <c r="BQ488" s="95">
        <f t="shared" ref="BQ488:BQ513" si="737">IF(BQ487="","",ROUND(R488*(R$486*$B488/1000000),0))</f>
        <v>132</v>
      </c>
      <c r="BR488" s="95">
        <f t="shared" ref="BR488:BR513" si="738">IF(BR487="","",ROUND(S488*(S$486*$B488/1000000),0))</f>
        <v>138</v>
      </c>
      <c r="BS488" s="95">
        <f t="shared" ref="BS488:BS513" si="739">IF(BS487="","",ROUND(T488*(T$486*$B488/1000000),0))</f>
        <v>145</v>
      </c>
      <c r="BT488" s="95">
        <f t="shared" ref="BT488:BT513" si="740">IF(BT487="","",ROUND(U488*(U$486*$B488/1000000),0))</f>
        <v>151</v>
      </c>
      <c r="BU488" s="95">
        <f t="shared" ref="BU488:BU513" si="741">IF(BU487="","",ROUND(V488*(V$486*$B488/1000000),0))</f>
        <v>156</v>
      </c>
      <c r="BV488" s="95">
        <f t="shared" ref="BV488:BV513" si="742">IF(BV487="","",ROUND(W488*(W$486*$B488/1000000),0))</f>
        <v>162</v>
      </c>
      <c r="BW488" s="95">
        <f t="shared" ref="BW488:BW513" si="743">IF(BW487="","",ROUND(X488*(X$486*$B488/1000000),0))</f>
        <v>170</v>
      </c>
      <c r="BX488" s="95">
        <f t="shared" ref="BX488:BX513" si="744">IF(BX487="","",ROUND(Y488*(Y$486*$B488/1000000),0))</f>
        <v>176</v>
      </c>
      <c r="BY488" s="95">
        <f t="shared" ref="BY488:BY513" si="745">IF(BY487="","",ROUND(Z488*(Z$486*$B488/1000000),0))</f>
        <v>181</v>
      </c>
      <c r="BZ488" s="95">
        <f t="shared" ref="BZ488:BZ513" si="746">IF(BZ487="","",ROUND(AA488*(AA$486*$B488/1000000),0))</f>
        <v>188</v>
      </c>
      <c r="CA488" s="95">
        <f t="shared" ref="CA488:CA513" si="747">IF(CA487="","",ROUND(AB488*(AB$486*$B488/1000000),0))</f>
        <v>193</v>
      </c>
      <c r="CB488" s="95">
        <f t="shared" ref="CB488:CB513" si="748">IF(CB487="","",ROUND(AC488*(AC$486*$B488/1000000),0))</f>
        <v>200</v>
      </c>
      <c r="CC488" s="95">
        <f t="shared" ref="CC488:CC513" si="749">IF(CC487="","",ROUND(AD488*(AD$486*$B488/1000000),0))</f>
        <v>206</v>
      </c>
      <c r="CD488" s="95">
        <f t="shared" ref="CD488:CD513" si="750">IF(CD487="","",ROUND(AE488*(AE$486*$B488/1000000),0))</f>
        <v>211</v>
      </c>
      <c r="CE488" s="95">
        <f t="shared" ref="CE488:CE513" si="751">IF(CE487="","",ROUND(AF488*(AF$486*$B488/1000000),0))</f>
        <v>218</v>
      </c>
      <c r="CF488" s="95">
        <f t="shared" ref="CF488:CF513" si="752">IF(CF487="","",ROUND(AG488*(AG$486*$B488/1000000),0))</f>
        <v>224</v>
      </c>
      <c r="CG488" s="95">
        <f t="shared" ref="CG488:CG513" si="753">IF(CG487="","",ROUND(AH488*(AH$486*$B488/1000000),0))</f>
        <v>231</v>
      </c>
      <c r="CH488" s="95">
        <f t="shared" ref="CH488:CH513" si="754">IF(CH487="","",ROUND(AI488*(AI$486*$B488/1000000),0))</f>
        <v>238</v>
      </c>
      <c r="CI488" s="95">
        <f t="shared" ref="CI488:CI513" si="755">IF(CI487="","",ROUND(AJ488*(AJ$486*$B488/1000000),0))</f>
        <v>242</v>
      </c>
      <c r="CJ488" s="95">
        <f t="shared" ref="CJ488:CJ513" si="756">IF(CJ487="","",ROUND(AK488*(AK$486*$B488/1000000),0))</f>
        <v>249</v>
      </c>
      <c r="CK488" s="95">
        <f t="shared" ref="CK488:CK513" si="757">IF(CK487="","",ROUND(AL488*(AL$486*$B488/1000000),0))</f>
        <v>261</v>
      </c>
      <c r="CL488" s="95">
        <f t="shared" ref="CL488:CL513" si="758">IF(CL487="","",ROUND(AM488*(AM$486*$B488/1000000),0))</f>
        <v>268</v>
      </c>
      <c r="CM488" s="95">
        <f t="shared" ref="CM488:CM513" si="759">IF(CM487="","",ROUND(AN488*(AN$486*$B488/1000000),0))</f>
        <v>273</v>
      </c>
      <c r="CN488" s="95">
        <f t="shared" ref="CN488:CN513" si="760">IF(CN487="","",ROUND(AO488*(AO$486*$B488/1000000),0))</f>
        <v>279</v>
      </c>
      <c r="CO488" s="95">
        <f t="shared" ref="CO488:CO513" si="761">IF(CO487="","",ROUND(AP488*(AP$486*$B488/1000000),0))</f>
        <v>286</v>
      </c>
      <c r="CP488" s="95">
        <f t="shared" ref="CP488:CP513" si="762">IF(CP487="","",ROUND(AQ488*(AQ$486*$B488/1000000),0))</f>
        <v>293</v>
      </c>
      <c r="CQ488" s="95">
        <f t="shared" ref="CQ488:CQ513" si="763">IF(CQ487="","",ROUND(AR488*(AR$486*$B488/1000000),0))</f>
        <v>299</v>
      </c>
      <c r="CR488" s="95">
        <f t="shared" ref="CR488:CR513" si="764">IF(CR487="","",ROUND(AS488*(AS$486*$B488/1000000),0))</f>
        <v>306</v>
      </c>
      <c r="CS488" s="95">
        <f t="shared" ref="CS488:CS513" si="765">IF(CS487="","",ROUND(AT488*(AT$486*$B488/1000000),0))</f>
        <v>310</v>
      </c>
      <c r="CT488" s="95">
        <f t="shared" ref="CT488:CT513" si="766">IF(CT487="","",ROUND(AU488*(AU$486*$B488/1000000),0))</f>
        <v>379</v>
      </c>
      <c r="CU488" s="95">
        <f t="shared" ref="CU488:CU513" si="767">IF(CU487="","",ROUND(AV488*(AV$486*$B488/1000000),0))</f>
        <v>385</v>
      </c>
      <c r="CV488" s="95">
        <f t="shared" ref="CV488:CV513" si="768">IF(CV487="","",ROUND(AW488*(AW$486*$B488/1000000),0))</f>
        <v>393</v>
      </c>
      <c r="CW488" s="95">
        <f t="shared" ref="CW488:CW513" si="769">IF(CW487="","",ROUND(AX488*(AX$486*$B488/1000000),0))</f>
        <v>400</v>
      </c>
      <c r="CX488" s="95">
        <f t="shared" ref="CX488:CX513" si="770">IF(CX487="","",ROUND(AY488*(AY$486*$B488/1000000),0))</f>
        <v>408</v>
      </c>
    </row>
    <row r="489" spans="2:102" ht="15">
      <c r="B489" s="93">
        <v>600</v>
      </c>
      <c r="C489" s="95">
        <f t="shared" si="673"/>
        <v>183</v>
      </c>
      <c r="D489" s="95">
        <f t="shared" si="674"/>
        <v>167</v>
      </c>
      <c r="E489" s="95">
        <f t="shared" si="675"/>
        <v>157</v>
      </c>
      <c r="F489" s="95">
        <f t="shared" si="676"/>
        <v>149</v>
      </c>
      <c r="G489" s="95">
        <f t="shared" si="677"/>
        <v>144</v>
      </c>
      <c r="H489" s="95">
        <f t="shared" si="678"/>
        <v>139</v>
      </c>
      <c r="I489" s="95">
        <f t="shared" si="679"/>
        <v>136</v>
      </c>
      <c r="J489" s="95">
        <f t="shared" si="680"/>
        <v>133</v>
      </c>
      <c r="K489" s="95">
        <f t="shared" si="681"/>
        <v>132</v>
      </c>
      <c r="L489" s="95">
        <f t="shared" si="682"/>
        <v>130</v>
      </c>
      <c r="M489" s="95">
        <f t="shared" si="683"/>
        <v>128</v>
      </c>
      <c r="N489" s="95">
        <f t="shared" si="684"/>
        <v>127</v>
      </c>
      <c r="O489" s="95">
        <f t="shared" si="685"/>
        <v>127</v>
      </c>
      <c r="P489" s="95">
        <f t="shared" si="686"/>
        <v>125</v>
      </c>
      <c r="Q489" s="95">
        <f t="shared" si="687"/>
        <v>124</v>
      </c>
      <c r="R489" s="95">
        <f t="shared" si="688"/>
        <v>123</v>
      </c>
      <c r="S489" s="95">
        <f t="shared" si="689"/>
        <v>122</v>
      </c>
      <c r="T489" s="95">
        <f t="shared" si="690"/>
        <v>122</v>
      </c>
      <c r="U489" s="95">
        <f t="shared" si="691"/>
        <v>122</v>
      </c>
      <c r="V489" s="95">
        <f t="shared" si="692"/>
        <v>121</v>
      </c>
      <c r="W489" s="95">
        <f t="shared" si="693"/>
        <v>120</v>
      </c>
      <c r="X489" s="95">
        <f t="shared" si="694"/>
        <v>120</v>
      </c>
      <c r="Y489" s="95">
        <f t="shared" si="695"/>
        <v>120</v>
      </c>
      <c r="Z489" s="95">
        <f t="shared" si="696"/>
        <v>119</v>
      </c>
      <c r="AA489" s="95">
        <f t="shared" si="697"/>
        <v>119</v>
      </c>
      <c r="AB489" s="95">
        <f t="shared" si="698"/>
        <v>118</v>
      </c>
      <c r="AC489" s="95">
        <f t="shared" si="699"/>
        <v>118</v>
      </c>
      <c r="AD489" s="95">
        <f t="shared" si="700"/>
        <v>118</v>
      </c>
      <c r="AE489" s="95">
        <f t="shared" si="701"/>
        <v>118</v>
      </c>
      <c r="AF489" s="95">
        <f t="shared" si="702"/>
        <v>117</v>
      </c>
      <c r="AG489" s="95">
        <f t="shared" si="703"/>
        <v>117</v>
      </c>
      <c r="AH489" s="95">
        <f t="shared" si="704"/>
        <v>117</v>
      </c>
      <c r="AI489" s="95">
        <f t="shared" si="705"/>
        <v>117</v>
      </c>
      <c r="AJ489" s="95">
        <f t="shared" si="706"/>
        <v>119</v>
      </c>
      <c r="AK489" s="95">
        <f t="shared" si="707"/>
        <v>118</v>
      </c>
      <c r="AL489" s="95">
        <f t="shared" si="708"/>
        <v>119</v>
      </c>
      <c r="AM489" s="95">
        <f t="shared" si="709"/>
        <v>118</v>
      </c>
      <c r="AN489" s="95">
        <f t="shared" si="710"/>
        <v>118</v>
      </c>
      <c r="AO489" s="95">
        <f t="shared" si="711"/>
        <v>118</v>
      </c>
      <c r="AP489" s="95">
        <f t="shared" si="712"/>
        <v>118</v>
      </c>
      <c r="AQ489" s="95">
        <f t="shared" si="713"/>
        <v>118</v>
      </c>
      <c r="AR489" s="95">
        <f t="shared" si="714"/>
        <v>139</v>
      </c>
      <c r="AS489" s="95">
        <f t="shared" si="715"/>
        <v>138</v>
      </c>
      <c r="AT489" s="95">
        <f t="shared" si="716"/>
        <v>138</v>
      </c>
      <c r="AU489" s="95">
        <f t="shared" si="717"/>
        <v>138</v>
      </c>
      <c r="AV489" s="95">
        <f t="shared" si="718"/>
        <v>138</v>
      </c>
      <c r="AW489" s="95">
        <f t="shared" si="719"/>
        <v>138</v>
      </c>
      <c r="AX489" s="95">
        <f t="shared" si="720"/>
        <v>137</v>
      </c>
      <c r="AY489" s="95">
        <f t="shared" si="721"/>
        <v>138</v>
      </c>
      <c r="BA489" s="93">
        <v>600</v>
      </c>
      <c r="BB489" s="95">
        <f t="shared" si="722"/>
        <v>44</v>
      </c>
      <c r="BC489" s="95">
        <f t="shared" si="723"/>
        <v>50</v>
      </c>
      <c r="BD489" s="95">
        <f t="shared" si="724"/>
        <v>57</v>
      </c>
      <c r="BE489" s="95">
        <f t="shared" si="725"/>
        <v>63</v>
      </c>
      <c r="BF489" s="95">
        <f t="shared" si="726"/>
        <v>69</v>
      </c>
      <c r="BG489" s="95">
        <f t="shared" si="727"/>
        <v>75</v>
      </c>
      <c r="BH489" s="95">
        <f t="shared" si="728"/>
        <v>82</v>
      </c>
      <c r="BI489" s="95">
        <f t="shared" si="729"/>
        <v>88</v>
      </c>
      <c r="BJ489" s="95">
        <f t="shared" si="730"/>
        <v>95</v>
      </c>
      <c r="BK489" s="95">
        <f t="shared" si="731"/>
        <v>101</v>
      </c>
      <c r="BL489" s="95">
        <f t="shared" si="732"/>
        <v>108</v>
      </c>
      <c r="BM489" s="95">
        <f t="shared" si="733"/>
        <v>114</v>
      </c>
      <c r="BN489" s="95">
        <f t="shared" si="734"/>
        <v>122</v>
      </c>
      <c r="BO489" s="95">
        <f t="shared" si="735"/>
        <v>128</v>
      </c>
      <c r="BP489" s="95">
        <f t="shared" si="736"/>
        <v>134</v>
      </c>
      <c r="BQ489" s="95">
        <f t="shared" si="737"/>
        <v>140</v>
      </c>
      <c r="BR489" s="95">
        <f t="shared" si="738"/>
        <v>146</v>
      </c>
      <c r="BS489" s="95">
        <f t="shared" si="739"/>
        <v>154</v>
      </c>
      <c r="BT489" s="95">
        <f t="shared" si="740"/>
        <v>161</v>
      </c>
      <c r="BU489" s="95">
        <f t="shared" si="741"/>
        <v>167</v>
      </c>
      <c r="BV489" s="95">
        <f t="shared" si="742"/>
        <v>173</v>
      </c>
      <c r="BW489" s="95">
        <f t="shared" si="743"/>
        <v>180</v>
      </c>
      <c r="BX489" s="95">
        <f t="shared" si="744"/>
        <v>187</v>
      </c>
      <c r="BY489" s="95">
        <f t="shared" si="745"/>
        <v>193</v>
      </c>
      <c r="BZ489" s="95">
        <f t="shared" si="746"/>
        <v>200</v>
      </c>
      <c r="CA489" s="95">
        <f t="shared" si="747"/>
        <v>205</v>
      </c>
      <c r="CB489" s="95">
        <f t="shared" si="748"/>
        <v>212</v>
      </c>
      <c r="CC489" s="95">
        <f t="shared" si="749"/>
        <v>219</v>
      </c>
      <c r="CD489" s="95">
        <f t="shared" si="750"/>
        <v>227</v>
      </c>
      <c r="CE489" s="95">
        <f t="shared" si="751"/>
        <v>232</v>
      </c>
      <c r="CF489" s="95">
        <f t="shared" si="752"/>
        <v>239</v>
      </c>
      <c r="CG489" s="95">
        <f t="shared" si="753"/>
        <v>246</v>
      </c>
      <c r="CH489" s="95">
        <f t="shared" si="754"/>
        <v>253</v>
      </c>
      <c r="CI489" s="95">
        <f t="shared" si="755"/>
        <v>264</v>
      </c>
      <c r="CJ489" s="95">
        <f t="shared" si="756"/>
        <v>269</v>
      </c>
      <c r="CK489" s="95">
        <f t="shared" si="757"/>
        <v>278</v>
      </c>
      <c r="CL489" s="95">
        <f t="shared" si="758"/>
        <v>283</v>
      </c>
      <c r="CM489" s="95">
        <f t="shared" si="759"/>
        <v>290</v>
      </c>
      <c r="CN489" s="95">
        <f t="shared" si="760"/>
        <v>297</v>
      </c>
      <c r="CO489" s="95">
        <f t="shared" si="761"/>
        <v>304</v>
      </c>
      <c r="CP489" s="95">
        <f t="shared" si="762"/>
        <v>312</v>
      </c>
      <c r="CQ489" s="95">
        <f t="shared" si="763"/>
        <v>375</v>
      </c>
      <c r="CR489" s="95">
        <f t="shared" si="764"/>
        <v>381</v>
      </c>
      <c r="CS489" s="95">
        <f t="shared" si="765"/>
        <v>389</v>
      </c>
      <c r="CT489" s="95">
        <f t="shared" si="766"/>
        <v>397</v>
      </c>
      <c r="CU489" s="95">
        <f t="shared" si="767"/>
        <v>406</v>
      </c>
      <c r="CV489" s="95">
        <f t="shared" si="768"/>
        <v>414</v>
      </c>
      <c r="CW489" s="95">
        <f t="shared" si="769"/>
        <v>419</v>
      </c>
      <c r="CX489" s="95">
        <f t="shared" si="770"/>
        <v>431</v>
      </c>
    </row>
    <row r="490" spans="2:102" ht="15">
      <c r="B490" s="93">
        <v>700</v>
      </c>
      <c r="C490" s="95">
        <f t="shared" si="673"/>
        <v>173</v>
      </c>
      <c r="D490" s="95">
        <f t="shared" si="674"/>
        <v>158</v>
      </c>
      <c r="E490" s="95">
        <f t="shared" si="675"/>
        <v>149</v>
      </c>
      <c r="F490" s="95">
        <f t="shared" si="676"/>
        <v>142</v>
      </c>
      <c r="G490" s="95">
        <f t="shared" si="677"/>
        <v>137</v>
      </c>
      <c r="H490" s="95">
        <f t="shared" si="678"/>
        <v>133</v>
      </c>
      <c r="I490" s="95">
        <f t="shared" si="679"/>
        <v>129</v>
      </c>
      <c r="J490" s="95">
        <f t="shared" si="680"/>
        <v>127</v>
      </c>
      <c r="K490" s="95">
        <f t="shared" si="681"/>
        <v>126</v>
      </c>
      <c r="L490" s="95">
        <f t="shared" si="682"/>
        <v>124</v>
      </c>
      <c r="M490" s="95">
        <f t="shared" si="683"/>
        <v>122</v>
      </c>
      <c r="N490" s="95">
        <f t="shared" si="684"/>
        <v>121</v>
      </c>
      <c r="O490" s="95">
        <f t="shared" si="685"/>
        <v>121</v>
      </c>
      <c r="P490" s="95">
        <f t="shared" si="686"/>
        <v>119</v>
      </c>
      <c r="Q490" s="95">
        <f t="shared" si="687"/>
        <v>118</v>
      </c>
      <c r="R490" s="95">
        <f t="shared" si="688"/>
        <v>117</v>
      </c>
      <c r="S490" s="95">
        <f t="shared" si="689"/>
        <v>117</v>
      </c>
      <c r="T490" s="95">
        <f t="shared" si="690"/>
        <v>117</v>
      </c>
      <c r="U490" s="95">
        <f t="shared" si="691"/>
        <v>116</v>
      </c>
      <c r="V490" s="95">
        <f t="shared" si="692"/>
        <v>115</v>
      </c>
      <c r="W490" s="95">
        <f t="shared" si="693"/>
        <v>115</v>
      </c>
      <c r="X490" s="95">
        <f t="shared" si="694"/>
        <v>115</v>
      </c>
      <c r="Y490" s="95">
        <f t="shared" si="695"/>
        <v>114</v>
      </c>
      <c r="Z490" s="95">
        <f t="shared" si="696"/>
        <v>114</v>
      </c>
      <c r="AA490" s="95">
        <f t="shared" si="697"/>
        <v>113</v>
      </c>
      <c r="AB490" s="95">
        <f t="shared" si="698"/>
        <v>113</v>
      </c>
      <c r="AC490" s="95">
        <f t="shared" si="699"/>
        <v>113</v>
      </c>
      <c r="AD490" s="95">
        <f t="shared" si="700"/>
        <v>113</v>
      </c>
      <c r="AE490" s="95">
        <f t="shared" si="701"/>
        <v>112</v>
      </c>
      <c r="AF490" s="95">
        <f t="shared" si="702"/>
        <v>112</v>
      </c>
      <c r="AG490" s="95">
        <f t="shared" si="703"/>
        <v>112</v>
      </c>
      <c r="AH490" s="95">
        <f t="shared" si="704"/>
        <v>114</v>
      </c>
      <c r="AI490" s="95">
        <f t="shared" si="705"/>
        <v>113</v>
      </c>
      <c r="AJ490" s="95">
        <f t="shared" si="706"/>
        <v>113</v>
      </c>
      <c r="AK490" s="95">
        <f t="shared" si="707"/>
        <v>113</v>
      </c>
      <c r="AL490" s="95">
        <f t="shared" si="708"/>
        <v>113</v>
      </c>
      <c r="AM490" s="95">
        <f t="shared" si="709"/>
        <v>113</v>
      </c>
      <c r="AN490" s="95">
        <f t="shared" si="710"/>
        <v>113</v>
      </c>
      <c r="AO490" s="95">
        <f t="shared" si="711"/>
        <v>112</v>
      </c>
      <c r="AP490" s="95">
        <f t="shared" si="712"/>
        <v>131</v>
      </c>
      <c r="AQ490" s="95">
        <f t="shared" si="713"/>
        <v>130</v>
      </c>
      <c r="AR490" s="95">
        <f t="shared" si="714"/>
        <v>130</v>
      </c>
      <c r="AS490" s="95">
        <f t="shared" si="715"/>
        <v>130</v>
      </c>
      <c r="AT490" s="95">
        <f t="shared" si="716"/>
        <v>130</v>
      </c>
      <c r="AU490" s="95">
        <f t="shared" si="717"/>
        <v>130</v>
      </c>
      <c r="AV490" s="95">
        <f t="shared" si="718"/>
        <v>130</v>
      </c>
      <c r="AW490" s="95">
        <f t="shared" si="719"/>
        <v>129</v>
      </c>
      <c r="AX490" s="95">
        <f t="shared" si="720"/>
        <v>129</v>
      </c>
      <c r="AY490" s="95">
        <f t="shared" si="721"/>
        <v>129</v>
      </c>
      <c r="BA490" s="93">
        <v>700</v>
      </c>
      <c r="BB490" s="95">
        <f t="shared" si="722"/>
        <v>48</v>
      </c>
      <c r="BC490" s="95">
        <f t="shared" si="723"/>
        <v>55</v>
      </c>
      <c r="BD490" s="95">
        <f t="shared" si="724"/>
        <v>63</v>
      </c>
      <c r="BE490" s="95">
        <f t="shared" si="725"/>
        <v>70</v>
      </c>
      <c r="BF490" s="95">
        <f t="shared" si="726"/>
        <v>77</v>
      </c>
      <c r="BG490" s="95">
        <f t="shared" si="727"/>
        <v>84</v>
      </c>
      <c r="BH490" s="95">
        <f t="shared" si="728"/>
        <v>90</v>
      </c>
      <c r="BI490" s="95">
        <f t="shared" si="729"/>
        <v>98</v>
      </c>
      <c r="BJ490" s="95">
        <f t="shared" si="730"/>
        <v>106</v>
      </c>
      <c r="BK490" s="95">
        <f t="shared" si="731"/>
        <v>113</v>
      </c>
      <c r="BL490" s="95">
        <f t="shared" si="732"/>
        <v>120</v>
      </c>
      <c r="BM490" s="95">
        <f t="shared" si="733"/>
        <v>127</v>
      </c>
      <c r="BN490" s="95">
        <f t="shared" si="734"/>
        <v>136</v>
      </c>
      <c r="BO490" s="95">
        <f t="shared" si="735"/>
        <v>142</v>
      </c>
      <c r="BP490" s="95">
        <f t="shared" si="736"/>
        <v>149</v>
      </c>
      <c r="BQ490" s="95">
        <f t="shared" si="737"/>
        <v>156</v>
      </c>
      <c r="BR490" s="95">
        <f t="shared" si="738"/>
        <v>164</v>
      </c>
      <c r="BS490" s="95">
        <f t="shared" si="739"/>
        <v>172</v>
      </c>
      <c r="BT490" s="95">
        <f t="shared" si="740"/>
        <v>179</v>
      </c>
      <c r="BU490" s="95">
        <f t="shared" si="741"/>
        <v>185</v>
      </c>
      <c r="BV490" s="95">
        <f t="shared" si="742"/>
        <v>193</v>
      </c>
      <c r="BW490" s="95">
        <f t="shared" si="743"/>
        <v>201</v>
      </c>
      <c r="BX490" s="95">
        <f t="shared" si="744"/>
        <v>207</v>
      </c>
      <c r="BY490" s="95">
        <f t="shared" si="745"/>
        <v>215</v>
      </c>
      <c r="BZ490" s="95">
        <f t="shared" si="746"/>
        <v>221</v>
      </c>
      <c r="CA490" s="95">
        <f t="shared" si="747"/>
        <v>229</v>
      </c>
      <c r="CB490" s="95">
        <f t="shared" si="748"/>
        <v>237</v>
      </c>
      <c r="CC490" s="95">
        <f t="shared" si="749"/>
        <v>245</v>
      </c>
      <c r="CD490" s="95">
        <f t="shared" si="750"/>
        <v>251</v>
      </c>
      <c r="CE490" s="95">
        <f t="shared" si="751"/>
        <v>259</v>
      </c>
      <c r="CF490" s="95">
        <f t="shared" si="752"/>
        <v>267</v>
      </c>
      <c r="CG490" s="95">
        <f t="shared" si="753"/>
        <v>279</v>
      </c>
      <c r="CH490" s="95">
        <f t="shared" si="754"/>
        <v>285</v>
      </c>
      <c r="CI490" s="95">
        <f t="shared" si="755"/>
        <v>293</v>
      </c>
      <c r="CJ490" s="95">
        <f t="shared" si="756"/>
        <v>301</v>
      </c>
      <c r="CK490" s="95">
        <f t="shared" si="757"/>
        <v>308</v>
      </c>
      <c r="CL490" s="95">
        <f t="shared" si="758"/>
        <v>316</v>
      </c>
      <c r="CM490" s="95">
        <f t="shared" si="759"/>
        <v>324</v>
      </c>
      <c r="CN490" s="95">
        <f t="shared" si="760"/>
        <v>329</v>
      </c>
      <c r="CO490" s="95">
        <f t="shared" si="761"/>
        <v>394</v>
      </c>
      <c r="CP490" s="95">
        <f t="shared" si="762"/>
        <v>400</v>
      </c>
      <c r="CQ490" s="95">
        <f t="shared" si="763"/>
        <v>410</v>
      </c>
      <c r="CR490" s="95">
        <f t="shared" si="764"/>
        <v>419</v>
      </c>
      <c r="CS490" s="95">
        <f t="shared" si="765"/>
        <v>428</v>
      </c>
      <c r="CT490" s="95">
        <f t="shared" si="766"/>
        <v>437</v>
      </c>
      <c r="CU490" s="95">
        <f t="shared" si="767"/>
        <v>446</v>
      </c>
      <c r="CV490" s="95">
        <f t="shared" si="768"/>
        <v>452</v>
      </c>
      <c r="CW490" s="95">
        <f t="shared" si="769"/>
        <v>461</v>
      </c>
      <c r="CX490" s="95">
        <f t="shared" si="770"/>
        <v>470</v>
      </c>
    </row>
    <row r="491" spans="2:102" ht="15">
      <c r="B491" s="93">
        <v>800</v>
      </c>
      <c r="C491" s="95">
        <f t="shared" si="673"/>
        <v>170</v>
      </c>
      <c r="D491" s="95">
        <f t="shared" si="674"/>
        <v>156</v>
      </c>
      <c r="E491" s="95">
        <f t="shared" si="675"/>
        <v>146</v>
      </c>
      <c r="F491" s="95">
        <f t="shared" si="676"/>
        <v>139</v>
      </c>
      <c r="G491" s="95">
        <f t="shared" si="677"/>
        <v>134</v>
      </c>
      <c r="H491" s="95">
        <f t="shared" si="678"/>
        <v>130</v>
      </c>
      <c r="I491" s="95">
        <f t="shared" si="679"/>
        <v>127</v>
      </c>
      <c r="J491" s="95">
        <f t="shared" si="680"/>
        <v>125</v>
      </c>
      <c r="K491" s="95">
        <f t="shared" si="681"/>
        <v>124</v>
      </c>
      <c r="L491" s="95">
        <f t="shared" si="682"/>
        <v>122</v>
      </c>
      <c r="M491" s="95">
        <f t="shared" si="683"/>
        <v>120</v>
      </c>
      <c r="N491" s="95">
        <f t="shared" si="684"/>
        <v>119</v>
      </c>
      <c r="O491" s="95">
        <f t="shared" si="685"/>
        <v>118</v>
      </c>
      <c r="P491" s="95">
        <f t="shared" si="686"/>
        <v>117</v>
      </c>
      <c r="Q491" s="95">
        <f t="shared" si="687"/>
        <v>116</v>
      </c>
      <c r="R491" s="95">
        <f t="shared" si="688"/>
        <v>115</v>
      </c>
      <c r="S491" s="95">
        <f t="shared" si="689"/>
        <v>115</v>
      </c>
      <c r="T491" s="95">
        <f t="shared" si="690"/>
        <v>114</v>
      </c>
      <c r="U491" s="95">
        <f t="shared" si="691"/>
        <v>114</v>
      </c>
      <c r="V491" s="95">
        <f t="shared" si="692"/>
        <v>113</v>
      </c>
      <c r="W491" s="95">
        <f t="shared" si="693"/>
        <v>113</v>
      </c>
      <c r="X491" s="95">
        <f t="shared" si="694"/>
        <v>113</v>
      </c>
      <c r="Y491" s="95">
        <f t="shared" si="695"/>
        <v>112</v>
      </c>
      <c r="Z491" s="95">
        <f t="shared" si="696"/>
        <v>112</v>
      </c>
      <c r="AA491" s="95">
        <f t="shared" si="697"/>
        <v>111</v>
      </c>
      <c r="AB491" s="95">
        <f t="shared" si="698"/>
        <v>111</v>
      </c>
      <c r="AC491" s="95">
        <f t="shared" si="699"/>
        <v>111</v>
      </c>
      <c r="AD491" s="95">
        <f t="shared" si="700"/>
        <v>110</v>
      </c>
      <c r="AE491" s="95">
        <f t="shared" si="701"/>
        <v>110</v>
      </c>
      <c r="AF491" s="95">
        <f t="shared" si="702"/>
        <v>112</v>
      </c>
      <c r="AG491" s="95">
        <f t="shared" si="703"/>
        <v>112</v>
      </c>
      <c r="AH491" s="95">
        <f t="shared" si="704"/>
        <v>111</v>
      </c>
      <c r="AI491" s="95">
        <f t="shared" si="705"/>
        <v>111</v>
      </c>
      <c r="AJ491" s="95">
        <f t="shared" si="706"/>
        <v>111</v>
      </c>
      <c r="AK491" s="95">
        <f t="shared" si="707"/>
        <v>111</v>
      </c>
      <c r="AL491" s="95">
        <f t="shared" si="708"/>
        <v>111</v>
      </c>
      <c r="AM491" s="95">
        <f t="shared" si="709"/>
        <v>110</v>
      </c>
      <c r="AN491" s="95">
        <f t="shared" si="710"/>
        <v>124</v>
      </c>
      <c r="AO491" s="95">
        <f t="shared" si="711"/>
        <v>124</v>
      </c>
      <c r="AP491" s="95">
        <f t="shared" si="712"/>
        <v>124</v>
      </c>
      <c r="AQ491" s="95">
        <f t="shared" si="713"/>
        <v>124</v>
      </c>
      <c r="AR491" s="95">
        <f t="shared" si="714"/>
        <v>124</v>
      </c>
      <c r="AS491" s="95">
        <f t="shared" si="715"/>
        <v>124</v>
      </c>
      <c r="AT491" s="95">
        <f t="shared" si="716"/>
        <v>124</v>
      </c>
      <c r="AU491" s="95">
        <f t="shared" si="717"/>
        <v>124</v>
      </c>
      <c r="AV491" s="95">
        <f t="shared" si="718"/>
        <v>124</v>
      </c>
      <c r="AW491" s="95">
        <f t="shared" si="719"/>
        <v>123</v>
      </c>
      <c r="AX491" s="95">
        <f t="shared" si="720"/>
        <v>123</v>
      </c>
      <c r="AY491" s="95">
        <f t="shared" si="721"/>
        <v>165</v>
      </c>
      <c r="BA491" s="93">
        <v>800</v>
      </c>
      <c r="BB491" s="95">
        <f t="shared" si="722"/>
        <v>54</v>
      </c>
      <c r="BC491" s="95">
        <f t="shared" si="723"/>
        <v>62</v>
      </c>
      <c r="BD491" s="95">
        <f t="shared" si="724"/>
        <v>70</v>
      </c>
      <c r="BE491" s="95">
        <f t="shared" si="725"/>
        <v>78</v>
      </c>
      <c r="BF491" s="95">
        <f t="shared" si="726"/>
        <v>86</v>
      </c>
      <c r="BG491" s="95">
        <f t="shared" si="727"/>
        <v>94</v>
      </c>
      <c r="BH491" s="95">
        <f t="shared" si="728"/>
        <v>102</v>
      </c>
      <c r="BI491" s="95">
        <f t="shared" si="729"/>
        <v>110</v>
      </c>
      <c r="BJ491" s="95">
        <f t="shared" si="730"/>
        <v>119</v>
      </c>
      <c r="BK491" s="95">
        <f t="shared" si="731"/>
        <v>127</v>
      </c>
      <c r="BL491" s="95">
        <f t="shared" si="732"/>
        <v>134</v>
      </c>
      <c r="BM491" s="95">
        <f t="shared" si="733"/>
        <v>143</v>
      </c>
      <c r="BN491" s="95">
        <f t="shared" si="734"/>
        <v>151</v>
      </c>
      <c r="BO491" s="95">
        <f t="shared" si="735"/>
        <v>159</v>
      </c>
      <c r="BP491" s="95">
        <f t="shared" si="736"/>
        <v>167</v>
      </c>
      <c r="BQ491" s="95">
        <f t="shared" si="737"/>
        <v>175</v>
      </c>
      <c r="BR491" s="95">
        <f t="shared" si="738"/>
        <v>184</v>
      </c>
      <c r="BS491" s="95">
        <f t="shared" si="739"/>
        <v>192</v>
      </c>
      <c r="BT491" s="95">
        <f t="shared" si="740"/>
        <v>201</v>
      </c>
      <c r="BU491" s="95">
        <f t="shared" si="741"/>
        <v>208</v>
      </c>
      <c r="BV491" s="95">
        <f t="shared" si="742"/>
        <v>217</v>
      </c>
      <c r="BW491" s="95">
        <f t="shared" si="743"/>
        <v>226</v>
      </c>
      <c r="BX491" s="95">
        <f t="shared" si="744"/>
        <v>233</v>
      </c>
      <c r="BY491" s="95">
        <f t="shared" si="745"/>
        <v>242</v>
      </c>
      <c r="BZ491" s="95">
        <f t="shared" si="746"/>
        <v>249</v>
      </c>
      <c r="CA491" s="95">
        <f t="shared" si="747"/>
        <v>258</v>
      </c>
      <c r="CB491" s="95">
        <f t="shared" si="748"/>
        <v>266</v>
      </c>
      <c r="CC491" s="95">
        <f t="shared" si="749"/>
        <v>273</v>
      </c>
      <c r="CD491" s="95">
        <f t="shared" si="750"/>
        <v>282</v>
      </c>
      <c r="CE491" s="95">
        <f t="shared" si="751"/>
        <v>296</v>
      </c>
      <c r="CF491" s="95">
        <f t="shared" si="752"/>
        <v>305</v>
      </c>
      <c r="CG491" s="95">
        <f t="shared" si="753"/>
        <v>311</v>
      </c>
      <c r="CH491" s="95">
        <f t="shared" si="754"/>
        <v>320</v>
      </c>
      <c r="CI491" s="95">
        <f t="shared" si="755"/>
        <v>329</v>
      </c>
      <c r="CJ491" s="95">
        <f t="shared" si="756"/>
        <v>337</v>
      </c>
      <c r="CK491" s="95">
        <f t="shared" si="757"/>
        <v>346</v>
      </c>
      <c r="CL491" s="95">
        <f t="shared" si="758"/>
        <v>352</v>
      </c>
      <c r="CM491" s="95">
        <f t="shared" si="759"/>
        <v>407</v>
      </c>
      <c r="CN491" s="95">
        <f t="shared" si="760"/>
        <v>417</v>
      </c>
      <c r="CO491" s="95">
        <f t="shared" si="761"/>
        <v>427</v>
      </c>
      <c r="CP491" s="95">
        <f t="shared" si="762"/>
        <v>436</v>
      </c>
      <c r="CQ491" s="95">
        <f t="shared" si="763"/>
        <v>446</v>
      </c>
      <c r="CR491" s="95">
        <f t="shared" si="764"/>
        <v>456</v>
      </c>
      <c r="CS491" s="95">
        <f t="shared" si="765"/>
        <v>466</v>
      </c>
      <c r="CT491" s="95">
        <f t="shared" si="766"/>
        <v>476</v>
      </c>
      <c r="CU491" s="95">
        <f t="shared" si="767"/>
        <v>486</v>
      </c>
      <c r="CV491" s="95">
        <f t="shared" si="768"/>
        <v>492</v>
      </c>
      <c r="CW491" s="95">
        <f t="shared" si="769"/>
        <v>502</v>
      </c>
      <c r="CX491" s="95">
        <f t="shared" si="770"/>
        <v>686</v>
      </c>
    </row>
    <row r="492" spans="2:102" ht="15">
      <c r="B492" s="93">
        <v>900</v>
      </c>
      <c r="C492" s="95">
        <f t="shared" si="673"/>
        <v>163</v>
      </c>
      <c r="D492" s="95">
        <f t="shared" si="674"/>
        <v>150</v>
      </c>
      <c r="E492" s="95">
        <f t="shared" si="675"/>
        <v>141</v>
      </c>
      <c r="F492" s="95">
        <f t="shared" si="676"/>
        <v>135</v>
      </c>
      <c r="G492" s="95">
        <f t="shared" si="677"/>
        <v>130</v>
      </c>
      <c r="H492" s="95">
        <f t="shared" si="678"/>
        <v>126</v>
      </c>
      <c r="I492" s="95">
        <f t="shared" si="679"/>
        <v>123</v>
      </c>
      <c r="J492" s="95">
        <f t="shared" si="680"/>
        <v>121</v>
      </c>
      <c r="K492" s="95">
        <f t="shared" si="681"/>
        <v>120</v>
      </c>
      <c r="L492" s="95">
        <f t="shared" si="682"/>
        <v>118</v>
      </c>
      <c r="M492" s="95">
        <f t="shared" si="683"/>
        <v>116</v>
      </c>
      <c r="N492" s="95">
        <f t="shared" si="684"/>
        <v>115</v>
      </c>
      <c r="O492" s="95">
        <f t="shared" si="685"/>
        <v>115</v>
      </c>
      <c r="P492" s="95">
        <f t="shared" si="686"/>
        <v>114</v>
      </c>
      <c r="Q492" s="95">
        <f t="shared" si="687"/>
        <v>113</v>
      </c>
      <c r="R492" s="95">
        <f t="shared" si="688"/>
        <v>112</v>
      </c>
      <c r="S492" s="95">
        <f t="shared" si="689"/>
        <v>111</v>
      </c>
      <c r="T492" s="95">
        <f t="shared" si="690"/>
        <v>111</v>
      </c>
      <c r="U492" s="95">
        <f t="shared" si="691"/>
        <v>110</v>
      </c>
      <c r="V492" s="95">
        <f t="shared" si="692"/>
        <v>110</v>
      </c>
      <c r="W492" s="95">
        <f t="shared" si="693"/>
        <v>109</v>
      </c>
      <c r="X492" s="95">
        <f t="shared" si="694"/>
        <v>109</v>
      </c>
      <c r="Y492" s="95">
        <f t="shared" si="695"/>
        <v>109</v>
      </c>
      <c r="Z492" s="95">
        <f t="shared" si="696"/>
        <v>108</v>
      </c>
      <c r="AA492" s="95">
        <f t="shared" si="697"/>
        <v>108</v>
      </c>
      <c r="AB492" s="95">
        <f t="shared" si="698"/>
        <v>107</v>
      </c>
      <c r="AC492" s="95">
        <f t="shared" si="699"/>
        <v>108</v>
      </c>
      <c r="AD492" s="95">
        <f t="shared" si="700"/>
        <v>107</v>
      </c>
      <c r="AE492" s="95">
        <f t="shared" si="701"/>
        <v>108</v>
      </c>
      <c r="AF492" s="95">
        <f t="shared" si="702"/>
        <v>108</v>
      </c>
      <c r="AG492" s="95">
        <f t="shared" si="703"/>
        <v>108</v>
      </c>
      <c r="AH492" s="95">
        <f t="shared" si="704"/>
        <v>108</v>
      </c>
      <c r="AI492" s="95">
        <f t="shared" si="705"/>
        <v>108</v>
      </c>
      <c r="AJ492" s="95">
        <f t="shared" si="706"/>
        <v>107</v>
      </c>
      <c r="AK492" s="95">
        <f t="shared" si="707"/>
        <v>107</v>
      </c>
      <c r="AL492" s="95">
        <f t="shared" si="708"/>
        <v>120</v>
      </c>
      <c r="AM492" s="95">
        <f t="shared" si="709"/>
        <v>120</v>
      </c>
      <c r="AN492" s="95">
        <f t="shared" si="710"/>
        <v>120</v>
      </c>
      <c r="AO492" s="95">
        <f t="shared" si="711"/>
        <v>120</v>
      </c>
      <c r="AP492" s="95">
        <f t="shared" si="712"/>
        <v>120</v>
      </c>
      <c r="AQ492" s="95">
        <f t="shared" si="713"/>
        <v>120</v>
      </c>
      <c r="AR492" s="95">
        <f t="shared" si="714"/>
        <v>119</v>
      </c>
      <c r="AS492" s="95">
        <f t="shared" si="715"/>
        <v>119</v>
      </c>
      <c r="AT492" s="95">
        <f t="shared" si="716"/>
        <v>119</v>
      </c>
      <c r="AU492" s="95">
        <f t="shared" si="717"/>
        <v>119</v>
      </c>
      <c r="AV492" s="95">
        <f t="shared" si="718"/>
        <v>119</v>
      </c>
      <c r="AW492" s="95">
        <f t="shared" si="719"/>
        <v>156</v>
      </c>
      <c r="AX492" s="95">
        <f t="shared" si="720"/>
        <v>156</v>
      </c>
      <c r="AY492" s="95">
        <f t="shared" si="721"/>
        <v>156</v>
      </c>
      <c r="BA492" s="93">
        <v>900</v>
      </c>
      <c r="BB492" s="95">
        <f t="shared" si="722"/>
        <v>59</v>
      </c>
      <c r="BC492" s="95">
        <f t="shared" si="723"/>
        <v>68</v>
      </c>
      <c r="BD492" s="95">
        <f t="shared" si="724"/>
        <v>76</v>
      </c>
      <c r="BE492" s="95">
        <f t="shared" si="725"/>
        <v>85</v>
      </c>
      <c r="BF492" s="95">
        <f t="shared" si="726"/>
        <v>94</v>
      </c>
      <c r="BG492" s="95">
        <f t="shared" si="727"/>
        <v>102</v>
      </c>
      <c r="BH492" s="95">
        <f t="shared" si="728"/>
        <v>111</v>
      </c>
      <c r="BI492" s="95">
        <f t="shared" si="729"/>
        <v>120</v>
      </c>
      <c r="BJ492" s="95">
        <f t="shared" si="730"/>
        <v>130</v>
      </c>
      <c r="BK492" s="95">
        <f t="shared" si="731"/>
        <v>138</v>
      </c>
      <c r="BL492" s="95">
        <f t="shared" si="732"/>
        <v>146</v>
      </c>
      <c r="BM492" s="95">
        <f t="shared" si="733"/>
        <v>155</v>
      </c>
      <c r="BN492" s="95">
        <f t="shared" si="734"/>
        <v>166</v>
      </c>
      <c r="BO492" s="95">
        <f t="shared" si="735"/>
        <v>174</v>
      </c>
      <c r="BP492" s="95">
        <f t="shared" si="736"/>
        <v>183</v>
      </c>
      <c r="BQ492" s="95">
        <f t="shared" si="737"/>
        <v>192</v>
      </c>
      <c r="BR492" s="95">
        <f t="shared" si="738"/>
        <v>200</v>
      </c>
      <c r="BS492" s="95">
        <f t="shared" si="739"/>
        <v>210</v>
      </c>
      <c r="BT492" s="95">
        <f t="shared" si="740"/>
        <v>218</v>
      </c>
      <c r="BU492" s="95">
        <f t="shared" si="741"/>
        <v>228</v>
      </c>
      <c r="BV492" s="95">
        <f t="shared" si="742"/>
        <v>235</v>
      </c>
      <c r="BW492" s="95">
        <f t="shared" si="743"/>
        <v>245</v>
      </c>
      <c r="BX492" s="95">
        <f t="shared" si="744"/>
        <v>255</v>
      </c>
      <c r="BY492" s="95">
        <f t="shared" si="745"/>
        <v>262</v>
      </c>
      <c r="BZ492" s="95">
        <f t="shared" si="746"/>
        <v>272</v>
      </c>
      <c r="CA492" s="95">
        <f t="shared" si="747"/>
        <v>279</v>
      </c>
      <c r="CB492" s="95">
        <f t="shared" si="748"/>
        <v>292</v>
      </c>
      <c r="CC492" s="95">
        <f t="shared" si="749"/>
        <v>299</v>
      </c>
      <c r="CD492" s="95">
        <f t="shared" si="750"/>
        <v>311</v>
      </c>
      <c r="CE492" s="95">
        <f t="shared" si="751"/>
        <v>321</v>
      </c>
      <c r="CF492" s="95">
        <f t="shared" si="752"/>
        <v>330</v>
      </c>
      <c r="CG492" s="95">
        <f t="shared" si="753"/>
        <v>340</v>
      </c>
      <c r="CH492" s="95">
        <f t="shared" si="754"/>
        <v>350</v>
      </c>
      <c r="CI492" s="95">
        <f t="shared" si="755"/>
        <v>356</v>
      </c>
      <c r="CJ492" s="95">
        <f t="shared" si="756"/>
        <v>366</v>
      </c>
      <c r="CK492" s="95">
        <f t="shared" si="757"/>
        <v>421</v>
      </c>
      <c r="CL492" s="95">
        <f t="shared" si="758"/>
        <v>432</v>
      </c>
      <c r="CM492" s="95">
        <f t="shared" si="759"/>
        <v>443</v>
      </c>
      <c r="CN492" s="95">
        <f t="shared" si="760"/>
        <v>454</v>
      </c>
      <c r="CO492" s="95">
        <f t="shared" si="761"/>
        <v>464</v>
      </c>
      <c r="CP492" s="95">
        <f t="shared" si="762"/>
        <v>475</v>
      </c>
      <c r="CQ492" s="95">
        <f t="shared" si="763"/>
        <v>482</v>
      </c>
      <c r="CR492" s="95">
        <f t="shared" si="764"/>
        <v>493</v>
      </c>
      <c r="CS492" s="95">
        <f t="shared" si="765"/>
        <v>503</v>
      </c>
      <c r="CT492" s="95">
        <f t="shared" si="766"/>
        <v>514</v>
      </c>
      <c r="CU492" s="95">
        <f t="shared" si="767"/>
        <v>525</v>
      </c>
      <c r="CV492" s="95">
        <f t="shared" si="768"/>
        <v>702</v>
      </c>
      <c r="CW492" s="95">
        <f t="shared" si="769"/>
        <v>716</v>
      </c>
      <c r="CX492" s="95">
        <f t="shared" si="770"/>
        <v>730</v>
      </c>
    </row>
    <row r="493" spans="2:102" ht="15">
      <c r="B493" s="93">
        <v>1000</v>
      </c>
      <c r="C493" s="95">
        <f t="shared" si="673"/>
        <v>158</v>
      </c>
      <c r="D493" s="95">
        <f t="shared" si="674"/>
        <v>145</v>
      </c>
      <c r="E493" s="95">
        <f t="shared" si="675"/>
        <v>137</v>
      </c>
      <c r="F493" s="95">
        <f t="shared" si="676"/>
        <v>131</v>
      </c>
      <c r="G493" s="95">
        <f t="shared" si="677"/>
        <v>126</v>
      </c>
      <c r="H493" s="95">
        <f t="shared" si="678"/>
        <v>123</v>
      </c>
      <c r="I493" s="95">
        <f t="shared" si="679"/>
        <v>120</v>
      </c>
      <c r="J493" s="95">
        <f t="shared" si="680"/>
        <v>117</v>
      </c>
      <c r="K493" s="95">
        <f t="shared" si="681"/>
        <v>116</v>
      </c>
      <c r="L493" s="95">
        <f t="shared" si="682"/>
        <v>115</v>
      </c>
      <c r="M493" s="95">
        <f t="shared" si="683"/>
        <v>113</v>
      </c>
      <c r="N493" s="95">
        <f t="shared" si="684"/>
        <v>112</v>
      </c>
      <c r="O493" s="95">
        <f t="shared" si="685"/>
        <v>112</v>
      </c>
      <c r="P493" s="95">
        <f t="shared" si="686"/>
        <v>111</v>
      </c>
      <c r="Q493" s="95">
        <f t="shared" si="687"/>
        <v>110</v>
      </c>
      <c r="R493" s="95">
        <f t="shared" si="688"/>
        <v>109</v>
      </c>
      <c r="S493" s="95">
        <f t="shared" si="689"/>
        <v>108</v>
      </c>
      <c r="T493" s="95">
        <f t="shared" si="690"/>
        <v>108</v>
      </c>
      <c r="U493" s="95">
        <f t="shared" si="691"/>
        <v>108</v>
      </c>
      <c r="V493" s="95">
        <f t="shared" si="692"/>
        <v>107</v>
      </c>
      <c r="W493" s="95">
        <f t="shared" si="693"/>
        <v>106</v>
      </c>
      <c r="X493" s="95">
        <f t="shared" si="694"/>
        <v>106</v>
      </c>
      <c r="Y493" s="95">
        <f t="shared" si="695"/>
        <v>106</v>
      </c>
      <c r="Z493" s="95">
        <f t="shared" si="696"/>
        <v>106</v>
      </c>
      <c r="AA493" s="95">
        <f t="shared" si="697"/>
        <v>105</v>
      </c>
      <c r="AB493" s="95">
        <f t="shared" si="698"/>
        <v>105</v>
      </c>
      <c r="AC493" s="95">
        <f t="shared" si="699"/>
        <v>105</v>
      </c>
      <c r="AD493" s="95">
        <f t="shared" si="700"/>
        <v>106</v>
      </c>
      <c r="AE493" s="95">
        <f t="shared" si="701"/>
        <v>106</v>
      </c>
      <c r="AF493" s="95">
        <f t="shared" si="702"/>
        <v>105</v>
      </c>
      <c r="AG493" s="95">
        <f t="shared" si="703"/>
        <v>105</v>
      </c>
      <c r="AH493" s="95">
        <f t="shared" si="704"/>
        <v>105</v>
      </c>
      <c r="AI493" s="95">
        <f t="shared" si="705"/>
        <v>105</v>
      </c>
      <c r="AJ493" s="95">
        <f t="shared" si="706"/>
        <v>105</v>
      </c>
      <c r="AK493" s="95">
        <f t="shared" si="707"/>
        <v>116</v>
      </c>
      <c r="AL493" s="95">
        <f t="shared" si="708"/>
        <v>117</v>
      </c>
      <c r="AM493" s="95">
        <f t="shared" si="709"/>
        <v>116</v>
      </c>
      <c r="AN493" s="95">
        <f t="shared" si="710"/>
        <v>116</v>
      </c>
      <c r="AO493" s="95">
        <f t="shared" si="711"/>
        <v>116</v>
      </c>
      <c r="AP493" s="95">
        <f t="shared" si="712"/>
        <v>116</v>
      </c>
      <c r="AQ493" s="95">
        <f t="shared" si="713"/>
        <v>116</v>
      </c>
      <c r="AR493" s="95">
        <f t="shared" si="714"/>
        <v>115</v>
      </c>
      <c r="AS493" s="95">
        <f t="shared" si="715"/>
        <v>115</v>
      </c>
      <c r="AT493" s="95">
        <f t="shared" si="716"/>
        <v>115</v>
      </c>
      <c r="AU493" s="95">
        <f t="shared" si="717"/>
        <v>149</v>
      </c>
      <c r="AV493" s="95">
        <f t="shared" si="718"/>
        <v>148</v>
      </c>
      <c r="AW493" s="95">
        <f t="shared" si="719"/>
        <v>148</v>
      </c>
      <c r="AX493" s="95">
        <f t="shared" si="720"/>
        <v>148</v>
      </c>
      <c r="AY493" s="95">
        <f t="shared" si="721"/>
        <v>148</v>
      </c>
      <c r="BA493" s="93">
        <v>1000</v>
      </c>
      <c r="BB493" s="95">
        <f t="shared" si="722"/>
        <v>63</v>
      </c>
      <c r="BC493" s="95">
        <f t="shared" si="723"/>
        <v>73</v>
      </c>
      <c r="BD493" s="95">
        <f t="shared" si="724"/>
        <v>82</v>
      </c>
      <c r="BE493" s="95">
        <f t="shared" si="725"/>
        <v>92</v>
      </c>
      <c r="BF493" s="95">
        <f t="shared" si="726"/>
        <v>101</v>
      </c>
      <c r="BG493" s="95">
        <f t="shared" si="727"/>
        <v>111</v>
      </c>
      <c r="BH493" s="95">
        <f t="shared" si="728"/>
        <v>120</v>
      </c>
      <c r="BI493" s="95">
        <f t="shared" si="729"/>
        <v>129</v>
      </c>
      <c r="BJ493" s="95">
        <f t="shared" si="730"/>
        <v>139</v>
      </c>
      <c r="BK493" s="95">
        <f t="shared" si="731"/>
        <v>150</v>
      </c>
      <c r="BL493" s="95">
        <f t="shared" si="732"/>
        <v>158</v>
      </c>
      <c r="BM493" s="95">
        <f t="shared" si="733"/>
        <v>168</v>
      </c>
      <c r="BN493" s="95">
        <f t="shared" si="734"/>
        <v>179</v>
      </c>
      <c r="BO493" s="95">
        <f t="shared" si="735"/>
        <v>189</v>
      </c>
      <c r="BP493" s="95">
        <f t="shared" si="736"/>
        <v>198</v>
      </c>
      <c r="BQ493" s="95">
        <f t="shared" si="737"/>
        <v>207</v>
      </c>
      <c r="BR493" s="95">
        <f t="shared" si="738"/>
        <v>216</v>
      </c>
      <c r="BS493" s="95">
        <f t="shared" si="739"/>
        <v>227</v>
      </c>
      <c r="BT493" s="95">
        <f t="shared" si="740"/>
        <v>238</v>
      </c>
      <c r="BU493" s="95">
        <f t="shared" si="741"/>
        <v>246</v>
      </c>
      <c r="BV493" s="95">
        <f t="shared" si="742"/>
        <v>254</v>
      </c>
      <c r="BW493" s="95">
        <f t="shared" si="743"/>
        <v>265</v>
      </c>
      <c r="BX493" s="95">
        <f t="shared" si="744"/>
        <v>276</v>
      </c>
      <c r="BY493" s="95">
        <f t="shared" si="745"/>
        <v>286</v>
      </c>
      <c r="BZ493" s="95">
        <f t="shared" si="746"/>
        <v>294</v>
      </c>
      <c r="CA493" s="95">
        <f t="shared" si="747"/>
        <v>305</v>
      </c>
      <c r="CB493" s="95">
        <f t="shared" si="748"/>
        <v>315</v>
      </c>
      <c r="CC493" s="95">
        <f t="shared" si="749"/>
        <v>329</v>
      </c>
      <c r="CD493" s="95">
        <f t="shared" si="750"/>
        <v>339</v>
      </c>
      <c r="CE493" s="95">
        <f t="shared" si="751"/>
        <v>347</v>
      </c>
      <c r="CF493" s="95">
        <f t="shared" si="752"/>
        <v>357</v>
      </c>
      <c r="CG493" s="95">
        <f t="shared" si="753"/>
        <v>368</v>
      </c>
      <c r="CH493" s="95">
        <f t="shared" si="754"/>
        <v>378</v>
      </c>
      <c r="CI493" s="95">
        <f t="shared" si="755"/>
        <v>389</v>
      </c>
      <c r="CJ493" s="95">
        <f t="shared" si="756"/>
        <v>441</v>
      </c>
      <c r="CK493" s="95">
        <f t="shared" si="757"/>
        <v>456</v>
      </c>
      <c r="CL493" s="95">
        <f t="shared" si="758"/>
        <v>464</v>
      </c>
      <c r="CM493" s="95">
        <f t="shared" si="759"/>
        <v>476</v>
      </c>
      <c r="CN493" s="95">
        <f t="shared" si="760"/>
        <v>487</v>
      </c>
      <c r="CO493" s="95">
        <f t="shared" si="761"/>
        <v>499</v>
      </c>
      <c r="CP493" s="95">
        <f t="shared" si="762"/>
        <v>510</v>
      </c>
      <c r="CQ493" s="95">
        <f t="shared" si="763"/>
        <v>518</v>
      </c>
      <c r="CR493" s="95">
        <f t="shared" si="764"/>
        <v>529</v>
      </c>
      <c r="CS493" s="95">
        <f t="shared" si="765"/>
        <v>541</v>
      </c>
      <c r="CT493" s="95">
        <f t="shared" si="766"/>
        <v>715</v>
      </c>
      <c r="CU493" s="95">
        <f t="shared" si="767"/>
        <v>725</v>
      </c>
      <c r="CV493" s="95">
        <f t="shared" si="768"/>
        <v>740</v>
      </c>
      <c r="CW493" s="95">
        <f t="shared" si="769"/>
        <v>755</v>
      </c>
      <c r="CX493" s="95">
        <f t="shared" si="770"/>
        <v>770</v>
      </c>
    </row>
    <row r="494" spans="2:102" ht="15">
      <c r="B494" s="93">
        <v>1100</v>
      </c>
      <c r="C494" s="95">
        <f t="shared" si="673"/>
        <v>154</v>
      </c>
      <c r="D494" s="95">
        <f t="shared" si="674"/>
        <v>141</v>
      </c>
      <c r="E494" s="95">
        <f t="shared" si="675"/>
        <v>133</v>
      </c>
      <c r="F494" s="95">
        <f t="shared" si="676"/>
        <v>128</v>
      </c>
      <c r="G494" s="95">
        <f t="shared" si="677"/>
        <v>123</v>
      </c>
      <c r="H494" s="95">
        <f t="shared" si="678"/>
        <v>120</v>
      </c>
      <c r="I494" s="95">
        <f t="shared" si="679"/>
        <v>117</v>
      </c>
      <c r="J494" s="95">
        <f t="shared" si="680"/>
        <v>115</v>
      </c>
      <c r="K494" s="95">
        <f t="shared" si="681"/>
        <v>114</v>
      </c>
      <c r="L494" s="95">
        <f t="shared" si="682"/>
        <v>112</v>
      </c>
      <c r="M494" s="95">
        <f t="shared" si="683"/>
        <v>111</v>
      </c>
      <c r="N494" s="95">
        <f t="shared" si="684"/>
        <v>110</v>
      </c>
      <c r="O494" s="95">
        <f t="shared" si="685"/>
        <v>109</v>
      </c>
      <c r="P494" s="95">
        <f t="shared" si="686"/>
        <v>108</v>
      </c>
      <c r="Q494" s="95">
        <f t="shared" si="687"/>
        <v>107</v>
      </c>
      <c r="R494" s="95">
        <f t="shared" si="688"/>
        <v>107</v>
      </c>
      <c r="S494" s="95">
        <f t="shared" si="689"/>
        <v>106</v>
      </c>
      <c r="T494" s="95">
        <f t="shared" si="690"/>
        <v>106</v>
      </c>
      <c r="U494" s="95">
        <f t="shared" si="691"/>
        <v>105</v>
      </c>
      <c r="V494" s="95">
        <f t="shared" si="692"/>
        <v>105</v>
      </c>
      <c r="W494" s="95">
        <f t="shared" si="693"/>
        <v>104</v>
      </c>
      <c r="X494" s="95">
        <f t="shared" si="694"/>
        <v>104</v>
      </c>
      <c r="Y494" s="95">
        <f t="shared" si="695"/>
        <v>104</v>
      </c>
      <c r="Z494" s="95">
        <f t="shared" si="696"/>
        <v>103</v>
      </c>
      <c r="AA494" s="95">
        <f t="shared" si="697"/>
        <v>103</v>
      </c>
      <c r="AB494" s="95">
        <f t="shared" si="698"/>
        <v>103</v>
      </c>
      <c r="AC494" s="95">
        <f t="shared" si="699"/>
        <v>104</v>
      </c>
      <c r="AD494" s="95">
        <f t="shared" si="700"/>
        <v>104</v>
      </c>
      <c r="AE494" s="95">
        <f t="shared" si="701"/>
        <v>103</v>
      </c>
      <c r="AF494" s="95">
        <f t="shared" si="702"/>
        <v>103</v>
      </c>
      <c r="AG494" s="95">
        <f t="shared" si="703"/>
        <v>103</v>
      </c>
      <c r="AH494" s="95">
        <f t="shared" si="704"/>
        <v>103</v>
      </c>
      <c r="AI494" s="95">
        <f t="shared" si="705"/>
        <v>103</v>
      </c>
      <c r="AJ494" s="95">
        <f t="shared" si="706"/>
        <v>113</v>
      </c>
      <c r="AK494" s="95">
        <f t="shared" si="707"/>
        <v>113</v>
      </c>
      <c r="AL494" s="95">
        <f t="shared" si="708"/>
        <v>113</v>
      </c>
      <c r="AM494" s="95">
        <f t="shared" si="709"/>
        <v>113</v>
      </c>
      <c r="AN494" s="95">
        <f t="shared" si="710"/>
        <v>113</v>
      </c>
      <c r="AO494" s="95">
        <f t="shared" si="711"/>
        <v>112</v>
      </c>
      <c r="AP494" s="95">
        <f t="shared" si="712"/>
        <v>112</v>
      </c>
      <c r="AQ494" s="95">
        <f t="shared" si="713"/>
        <v>112</v>
      </c>
      <c r="AR494" s="95">
        <f t="shared" si="714"/>
        <v>112</v>
      </c>
      <c r="AS494" s="95">
        <f t="shared" si="715"/>
        <v>112</v>
      </c>
      <c r="AT494" s="95">
        <f t="shared" si="716"/>
        <v>142</v>
      </c>
      <c r="AU494" s="95">
        <f t="shared" si="717"/>
        <v>142</v>
      </c>
      <c r="AV494" s="95">
        <f t="shared" si="718"/>
        <v>142</v>
      </c>
      <c r="AW494" s="95">
        <f t="shared" si="719"/>
        <v>142</v>
      </c>
      <c r="AX494" s="95">
        <f t="shared" si="720"/>
        <v>142</v>
      </c>
      <c r="AY494" s="95">
        <f t="shared" si="721"/>
        <v>142</v>
      </c>
      <c r="BA494" s="93">
        <v>1100</v>
      </c>
      <c r="BB494" s="95">
        <f t="shared" si="722"/>
        <v>68</v>
      </c>
      <c r="BC494" s="95">
        <f t="shared" si="723"/>
        <v>78</v>
      </c>
      <c r="BD494" s="95">
        <f t="shared" si="724"/>
        <v>88</v>
      </c>
      <c r="BE494" s="95">
        <f t="shared" si="725"/>
        <v>99</v>
      </c>
      <c r="BF494" s="95">
        <f t="shared" si="726"/>
        <v>108</v>
      </c>
      <c r="BG494" s="95">
        <f t="shared" si="727"/>
        <v>119</v>
      </c>
      <c r="BH494" s="95">
        <f t="shared" si="728"/>
        <v>129</v>
      </c>
      <c r="BI494" s="95">
        <f t="shared" si="729"/>
        <v>139</v>
      </c>
      <c r="BJ494" s="95">
        <f t="shared" si="730"/>
        <v>150</v>
      </c>
      <c r="BK494" s="95">
        <f t="shared" si="731"/>
        <v>160</v>
      </c>
      <c r="BL494" s="95">
        <f t="shared" si="732"/>
        <v>171</v>
      </c>
      <c r="BM494" s="95">
        <f t="shared" si="733"/>
        <v>182</v>
      </c>
      <c r="BN494" s="95">
        <f t="shared" si="734"/>
        <v>192</v>
      </c>
      <c r="BO494" s="95">
        <f t="shared" si="735"/>
        <v>202</v>
      </c>
      <c r="BP494" s="95">
        <f t="shared" si="736"/>
        <v>212</v>
      </c>
      <c r="BQ494" s="95">
        <f t="shared" si="737"/>
        <v>224</v>
      </c>
      <c r="BR494" s="95">
        <f t="shared" si="738"/>
        <v>233</v>
      </c>
      <c r="BS494" s="95">
        <f t="shared" si="739"/>
        <v>245</v>
      </c>
      <c r="BT494" s="95">
        <f t="shared" si="740"/>
        <v>254</v>
      </c>
      <c r="BU494" s="95">
        <f t="shared" si="741"/>
        <v>266</v>
      </c>
      <c r="BV494" s="95">
        <f t="shared" si="742"/>
        <v>275</v>
      </c>
      <c r="BW494" s="95">
        <f t="shared" si="743"/>
        <v>286</v>
      </c>
      <c r="BX494" s="95">
        <f t="shared" si="744"/>
        <v>297</v>
      </c>
      <c r="BY494" s="95">
        <f t="shared" si="745"/>
        <v>306</v>
      </c>
      <c r="BZ494" s="95">
        <f t="shared" si="746"/>
        <v>317</v>
      </c>
      <c r="CA494" s="95">
        <f t="shared" si="747"/>
        <v>329</v>
      </c>
      <c r="CB494" s="95">
        <f t="shared" si="748"/>
        <v>343</v>
      </c>
      <c r="CC494" s="95">
        <f t="shared" si="749"/>
        <v>355</v>
      </c>
      <c r="CD494" s="95">
        <f t="shared" si="750"/>
        <v>363</v>
      </c>
      <c r="CE494" s="95">
        <f t="shared" si="751"/>
        <v>374</v>
      </c>
      <c r="CF494" s="95">
        <f t="shared" si="752"/>
        <v>385</v>
      </c>
      <c r="CG494" s="95">
        <f t="shared" si="753"/>
        <v>397</v>
      </c>
      <c r="CH494" s="95">
        <f t="shared" si="754"/>
        <v>408</v>
      </c>
      <c r="CI494" s="95">
        <f t="shared" si="755"/>
        <v>460</v>
      </c>
      <c r="CJ494" s="95">
        <f t="shared" si="756"/>
        <v>472</v>
      </c>
      <c r="CK494" s="95">
        <f t="shared" si="757"/>
        <v>485</v>
      </c>
      <c r="CL494" s="95">
        <f t="shared" si="758"/>
        <v>497</v>
      </c>
      <c r="CM494" s="95">
        <f t="shared" si="759"/>
        <v>510</v>
      </c>
      <c r="CN494" s="95">
        <f t="shared" si="760"/>
        <v>517</v>
      </c>
      <c r="CO494" s="95">
        <f t="shared" si="761"/>
        <v>530</v>
      </c>
      <c r="CP494" s="95">
        <f t="shared" si="762"/>
        <v>542</v>
      </c>
      <c r="CQ494" s="95">
        <f t="shared" si="763"/>
        <v>554</v>
      </c>
      <c r="CR494" s="95">
        <f t="shared" si="764"/>
        <v>567</v>
      </c>
      <c r="CS494" s="95">
        <f t="shared" si="765"/>
        <v>734</v>
      </c>
      <c r="CT494" s="95">
        <f t="shared" si="766"/>
        <v>750</v>
      </c>
      <c r="CU494" s="95">
        <f t="shared" si="767"/>
        <v>765</v>
      </c>
      <c r="CV494" s="95">
        <f t="shared" si="768"/>
        <v>781</v>
      </c>
      <c r="CW494" s="95">
        <f t="shared" si="769"/>
        <v>797</v>
      </c>
      <c r="CX494" s="95">
        <f t="shared" si="770"/>
        <v>812</v>
      </c>
    </row>
    <row r="495" spans="2:102" ht="15">
      <c r="B495" s="93">
        <v>1200</v>
      </c>
      <c r="C495" s="95">
        <f t="shared" si="673"/>
        <v>157</v>
      </c>
      <c r="D495" s="95">
        <f t="shared" si="674"/>
        <v>145</v>
      </c>
      <c r="E495" s="95">
        <f t="shared" si="675"/>
        <v>136</v>
      </c>
      <c r="F495" s="95">
        <f t="shared" si="676"/>
        <v>130</v>
      </c>
      <c r="G495" s="95">
        <f t="shared" si="677"/>
        <v>125</v>
      </c>
      <c r="H495" s="95">
        <f t="shared" si="678"/>
        <v>122</v>
      </c>
      <c r="I495" s="95">
        <f t="shared" si="679"/>
        <v>119</v>
      </c>
      <c r="J495" s="95">
        <f t="shared" si="680"/>
        <v>117</v>
      </c>
      <c r="K495" s="95">
        <f t="shared" si="681"/>
        <v>115</v>
      </c>
      <c r="L495" s="95">
        <f t="shared" si="682"/>
        <v>114</v>
      </c>
      <c r="M495" s="95">
        <f t="shared" si="683"/>
        <v>112</v>
      </c>
      <c r="N495" s="95">
        <f t="shared" si="684"/>
        <v>111</v>
      </c>
      <c r="O495" s="95">
        <f t="shared" si="685"/>
        <v>111</v>
      </c>
      <c r="P495" s="95">
        <f t="shared" si="686"/>
        <v>110</v>
      </c>
      <c r="Q495" s="95">
        <f t="shared" si="687"/>
        <v>109</v>
      </c>
      <c r="R495" s="95">
        <f t="shared" si="688"/>
        <v>108</v>
      </c>
      <c r="S495" s="95">
        <f t="shared" si="689"/>
        <v>107</v>
      </c>
      <c r="T495" s="95">
        <f t="shared" si="690"/>
        <v>107</v>
      </c>
      <c r="U495" s="95">
        <f t="shared" si="691"/>
        <v>106</v>
      </c>
      <c r="V495" s="95">
        <f t="shared" si="692"/>
        <v>106</v>
      </c>
      <c r="W495" s="95">
        <f t="shared" si="693"/>
        <v>105</v>
      </c>
      <c r="X495" s="95">
        <f t="shared" si="694"/>
        <v>105</v>
      </c>
      <c r="Y495" s="95">
        <f t="shared" si="695"/>
        <v>105</v>
      </c>
      <c r="Z495" s="95">
        <f t="shared" si="696"/>
        <v>104</v>
      </c>
      <c r="AA495" s="95">
        <f t="shared" si="697"/>
        <v>104</v>
      </c>
      <c r="AB495" s="95">
        <f t="shared" si="698"/>
        <v>105</v>
      </c>
      <c r="AC495" s="95">
        <f t="shared" si="699"/>
        <v>105</v>
      </c>
      <c r="AD495" s="95">
        <f t="shared" si="700"/>
        <v>104</v>
      </c>
      <c r="AE495" s="95">
        <f t="shared" si="701"/>
        <v>104</v>
      </c>
      <c r="AF495" s="95">
        <f t="shared" si="702"/>
        <v>104</v>
      </c>
      <c r="AG495" s="95">
        <f t="shared" si="703"/>
        <v>104</v>
      </c>
      <c r="AH495" s="95">
        <f t="shared" si="704"/>
        <v>104</v>
      </c>
      <c r="AI495" s="95">
        <f t="shared" si="705"/>
        <v>108</v>
      </c>
      <c r="AJ495" s="95">
        <f t="shared" si="706"/>
        <v>108</v>
      </c>
      <c r="AK495" s="95">
        <f t="shared" si="707"/>
        <v>107</v>
      </c>
      <c r="AL495" s="95">
        <f t="shared" si="708"/>
        <v>107</v>
      </c>
      <c r="AM495" s="95">
        <f t="shared" si="709"/>
        <v>107</v>
      </c>
      <c r="AN495" s="95">
        <f t="shared" si="710"/>
        <v>107</v>
      </c>
      <c r="AO495" s="95">
        <f t="shared" si="711"/>
        <v>107</v>
      </c>
      <c r="AP495" s="95">
        <f t="shared" si="712"/>
        <v>107</v>
      </c>
      <c r="AQ495" s="95">
        <f t="shared" si="713"/>
        <v>106</v>
      </c>
      <c r="AR495" s="95">
        <f t="shared" si="714"/>
        <v>134</v>
      </c>
      <c r="AS495" s="95">
        <f t="shared" si="715"/>
        <v>134</v>
      </c>
      <c r="AT495" s="95">
        <f t="shared" si="716"/>
        <v>134</v>
      </c>
      <c r="AU495" s="95">
        <f t="shared" si="717"/>
        <v>134</v>
      </c>
      <c r="AV495" s="95">
        <f t="shared" si="718"/>
        <v>134</v>
      </c>
      <c r="AW495" s="95">
        <f t="shared" si="719"/>
        <v>133</v>
      </c>
      <c r="AX495" s="95">
        <f t="shared" si="720"/>
        <v>133</v>
      </c>
      <c r="AY495" s="95">
        <f t="shared" si="721"/>
        <v>135</v>
      </c>
      <c r="BA495" s="93">
        <v>1200</v>
      </c>
      <c r="BB495" s="95">
        <f t="shared" si="722"/>
        <v>75</v>
      </c>
      <c r="BC495" s="95">
        <f t="shared" si="723"/>
        <v>87</v>
      </c>
      <c r="BD495" s="95">
        <f t="shared" si="724"/>
        <v>98</v>
      </c>
      <c r="BE495" s="95">
        <f t="shared" si="725"/>
        <v>109</v>
      </c>
      <c r="BF495" s="95">
        <f t="shared" si="726"/>
        <v>120</v>
      </c>
      <c r="BG495" s="95">
        <f t="shared" si="727"/>
        <v>132</v>
      </c>
      <c r="BH495" s="95">
        <f t="shared" si="728"/>
        <v>143</v>
      </c>
      <c r="BI495" s="95">
        <f t="shared" si="729"/>
        <v>154</v>
      </c>
      <c r="BJ495" s="95">
        <f t="shared" si="730"/>
        <v>166</v>
      </c>
      <c r="BK495" s="95">
        <f t="shared" si="731"/>
        <v>178</v>
      </c>
      <c r="BL495" s="95">
        <f t="shared" si="732"/>
        <v>188</v>
      </c>
      <c r="BM495" s="95">
        <f t="shared" si="733"/>
        <v>200</v>
      </c>
      <c r="BN495" s="95">
        <f t="shared" si="734"/>
        <v>213</v>
      </c>
      <c r="BO495" s="95">
        <f t="shared" si="735"/>
        <v>224</v>
      </c>
      <c r="BP495" s="95">
        <f t="shared" si="736"/>
        <v>235</v>
      </c>
      <c r="BQ495" s="95">
        <f t="shared" si="737"/>
        <v>246</v>
      </c>
      <c r="BR495" s="95">
        <f t="shared" si="738"/>
        <v>257</v>
      </c>
      <c r="BS495" s="95">
        <f t="shared" si="739"/>
        <v>270</v>
      </c>
      <c r="BT495" s="95">
        <f t="shared" si="740"/>
        <v>280</v>
      </c>
      <c r="BU495" s="95">
        <f t="shared" si="741"/>
        <v>293</v>
      </c>
      <c r="BV495" s="95">
        <f t="shared" si="742"/>
        <v>302</v>
      </c>
      <c r="BW495" s="95">
        <f t="shared" si="743"/>
        <v>315</v>
      </c>
      <c r="BX495" s="95">
        <f t="shared" si="744"/>
        <v>328</v>
      </c>
      <c r="BY495" s="95">
        <f t="shared" si="745"/>
        <v>337</v>
      </c>
      <c r="BZ495" s="95">
        <f t="shared" si="746"/>
        <v>349</v>
      </c>
      <c r="CA495" s="95">
        <f t="shared" si="747"/>
        <v>365</v>
      </c>
      <c r="CB495" s="95">
        <f t="shared" si="748"/>
        <v>378</v>
      </c>
      <c r="CC495" s="95">
        <f t="shared" si="749"/>
        <v>387</v>
      </c>
      <c r="CD495" s="95">
        <f t="shared" si="750"/>
        <v>399</v>
      </c>
      <c r="CE495" s="95">
        <f t="shared" si="751"/>
        <v>412</v>
      </c>
      <c r="CF495" s="95">
        <f t="shared" si="752"/>
        <v>424</v>
      </c>
      <c r="CG495" s="95">
        <f t="shared" si="753"/>
        <v>437</v>
      </c>
      <c r="CH495" s="95">
        <f t="shared" si="754"/>
        <v>467</v>
      </c>
      <c r="CI495" s="95">
        <f t="shared" si="755"/>
        <v>480</v>
      </c>
      <c r="CJ495" s="95">
        <f t="shared" si="756"/>
        <v>488</v>
      </c>
      <c r="CK495" s="95">
        <f t="shared" si="757"/>
        <v>501</v>
      </c>
      <c r="CL495" s="95">
        <f t="shared" si="758"/>
        <v>514</v>
      </c>
      <c r="CM495" s="95">
        <f t="shared" si="759"/>
        <v>526</v>
      </c>
      <c r="CN495" s="95">
        <f t="shared" si="760"/>
        <v>539</v>
      </c>
      <c r="CO495" s="95">
        <f t="shared" si="761"/>
        <v>552</v>
      </c>
      <c r="CP495" s="95">
        <f t="shared" si="762"/>
        <v>560</v>
      </c>
      <c r="CQ495" s="95">
        <f t="shared" si="763"/>
        <v>724</v>
      </c>
      <c r="CR495" s="95">
        <f t="shared" si="764"/>
        <v>740</v>
      </c>
      <c r="CS495" s="95">
        <f t="shared" si="765"/>
        <v>756</v>
      </c>
      <c r="CT495" s="95">
        <f t="shared" si="766"/>
        <v>772</v>
      </c>
      <c r="CU495" s="95">
        <f t="shared" si="767"/>
        <v>788</v>
      </c>
      <c r="CV495" s="95">
        <f t="shared" si="768"/>
        <v>798</v>
      </c>
      <c r="CW495" s="95">
        <f t="shared" si="769"/>
        <v>814</v>
      </c>
      <c r="CX495" s="95">
        <f t="shared" si="770"/>
        <v>842</v>
      </c>
    </row>
    <row r="496" spans="2:102" ht="15">
      <c r="B496" s="93">
        <v>1300</v>
      </c>
      <c r="C496" s="95">
        <f t="shared" si="673"/>
        <v>154</v>
      </c>
      <c r="D496" s="95">
        <f t="shared" si="674"/>
        <v>142</v>
      </c>
      <c r="E496" s="95">
        <f t="shared" si="675"/>
        <v>133</v>
      </c>
      <c r="F496" s="95">
        <f t="shared" si="676"/>
        <v>127</v>
      </c>
      <c r="G496" s="95">
        <f t="shared" si="677"/>
        <v>123</v>
      </c>
      <c r="H496" s="95">
        <f t="shared" si="678"/>
        <v>120</v>
      </c>
      <c r="I496" s="95">
        <f t="shared" si="679"/>
        <v>117</v>
      </c>
      <c r="J496" s="95">
        <f t="shared" si="680"/>
        <v>115</v>
      </c>
      <c r="K496" s="95">
        <f t="shared" si="681"/>
        <v>113</v>
      </c>
      <c r="L496" s="95">
        <f t="shared" si="682"/>
        <v>112</v>
      </c>
      <c r="M496" s="95">
        <f t="shared" si="683"/>
        <v>110</v>
      </c>
      <c r="N496" s="95">
        <f t="shared" si="684"/>
        <v>109</v>
      </c>
      <c r="O496" s="95">
        <f t="shared" si="685"/>
        <v>109</v>
      </c>
      <c r="P496" s="95">
        <f t="shared" si="686"/>
        <v>108</v>
      </c>
      <c r="Q496" s="95">
        <f t="shared" si="687"/>
        <v>107</v>
      </c>
      <c r="R496" s="95">
        <f t="shared" si="688"/>
        <v>106</v>
      </c>
      <c r="S496" s="95">
        <f t="shared" si="689"/>
        <v>105</v>
      </c>
      <c r="T496" s="95">
        <f t="shared" si="690"/>
        <v>105</v>
      </c>
      <c r="U496" s="95">
        <f t="shared" si="691"/>
        <v>105</v>
      </c>
      <c r="V496" s="95">
        <f t="shared" si="692"/>
        <v>104</v>
      </c>
      <c r="W496" s="95">
        <f t="shared" si="693"/>
        <v>104</v>
      </c>
      <c r="X496" s="95">
        <f t="shared" si="694"/>
        <v>103</v>
      </c>
      <c r="Y496" s="95">
        <f t="shared" si="695"/>
        <v>103</v>
      </c>
      <c r="Z496" s="95">
        <f t="shared" si="696"/>
        <v>103</v>
      </c>
      <c r="AA496" s="95">
        <f t="shared" si="697"/>
        <v>103</v>
      </c>
      <c r="AB496" s="95">
        <f t="shared" si="698"/>
        <v>103</v>
      </c>
      <c r="AC496" s="95">
        <f t="shared" si="699"/>
        <v>103</v>
      </c>
      <c r="AD496" s="95">
        <f t="shared" si="700"/>
        <v>103</v>
      </c>
      <c r="AE496" s="95">
        <f t="shared" si="701"/>
        <v>102</v>
      </c>
      <c r="AF496" s="95">
        <f t="shared" si="702"/>
        <v>102</v>
      </c>
      <c r="AG496" s="95">
        <f t="shared" si="703"/>
        <v>102</v>
      </c>
      <c r="AH496" s="95">
        <f t="shared" si="704"/>
        <v>106</v>
      </c>
      <c r="AI496" s="95">
        <f t="shared" si="705"/>
        <v>106</v>
      </c>
      <c r="AJ496" s="95">
        <f t="shared" si="706"/>
        <v>105</v>
      </c>
      <c r="AK496" s="95">
        <f t="shared" si="707"/>
        <v>105</v>
      </c>
      <c r="AL496" s="95">
        <f t="shared" si="708"/>
        <v>105</v>
      </c>
      <c r="AM496" s="95">
        <f t="shared" si="709"/>
        <v>105</v>
      </c>
      <c r="AN496" s="95">
        <f t="shared" si="710"/>
        <v>105</v>
      </c>
      <c r="AO496" s="95">
        <f t="shared" si="711"/>
        <v>104</v>
      </c>
      <c r="AP496" s="95">
        <f t="shared" si="712"/>
        <v>105</v>
      </c>
      <c r="AQ496" s="95">
        <f t="shared" si="713"/>
        <v>130</v>
      </c>
      <c r="AR496" s="95">
        <f t="shared" si="714"/>
        <v>130</v>
      </c>
      <c r="AS496" s="95">
        <f t="shared" si="715"/>
        <v>130</v>
      </c>
      <c r="AT496" s="95">
        <f t="shared" si="716"/>
        <v>130</v>
      </c>
      <c r="AU496" s="95">
        <f t="shared" si="717"/>
        <v>131</v>
      </c>
      <c r="AV496" s="95">
        <f t="shared" si="718"/>
        <v>131</v>
      </c>
      <c r="AW496" s="95">
        <f t="shared" si="719"/>
        <v>131</v>
      </c>
      <c r="AX496" s="95">
        <f t="shared" si="720"/>
        <v>131</v>
      </c>
      <c r="AY496" s="95">
        <f t="shared" si="721"/>
        <v>131</v>
      </c>
      <c r="BA496" s="93">
        <v>1300</v>
      </c>
      <c r="BB496" s="95">
        <f t="shared" si="722"/>
        <v>80</v>
      </c>
      <c r="BC496" s="95">
        <f t="shared" si="723"/>
        <v>92</v>
      </c>
      <c r="BD496" s="95">
        <f t="shared" si="724"/>
        <v>104</v>
      </c>
      <c r="BE496" s="95">
        <f t="shared" si="725"/>
        <v>116</v>
      </c>
      <c r="BF496" s="95">
        <f t="shared" si="726"/>
        <v>128</v>
      </c>
      <c r="BG496" s="95">
        <f t="shared" si="727"/>
        <v>140</v>
      </c>
      <c r="BH496" s="95">
        <f t="shared" si="728"/>
        <v>152</v>
      </c>
      <c r="BI496" s="95">
        <f t="shared" si="729"/>
        <v>164</v>
      </c>
      <c r="BJ496" s="95">
        <f t="shared" si="730"/>
        <v>176</v>
      </c>
      <c r="BK496" s="95">
        <f t="shared" si="731"/>
        <v>189</v>
      </c>
      <c r="BL496" s="95">
        <f t="shared" si="732"/>
        <v>200</v>
      </c>
      <c r="BM496" s="95">
        <f t="shared" si="733"/>
        <v>213</v>
      </c>
      <c r="BN496" s="95">
        <f t="shared" si="734"/>
        <v>227</v>
      </c>
      <c r="BO496" s="95">
        <f t="shared" si="735"/>
        <v>239</v>
      </c>
      <c r="BP496" s="95">
        <f t="shared" si="736"/>
        <v>250</v>
      </c>
      <c r="BQ496" s="95">
        <f t="shared" si="737"/>
        <v>262</v>
      </c>
      <c r="BR496" s="95">
        <f t="shared" si="738"/>
        <v>273</v>
      </c>
      <c r="BS496" s="95">
        <f t="shared" si="739"/>
        <v>287</v>
      </c>
      <c r="BT496" s="95">
        <f t="shared" si="740"/>
        <v>300</v>
      </c>
      <c r="BU496" s="95">
        <f t="shared" si="741"/>
        <v>311</v>
      </c>
      <c r="BV496" s="95">
        <f t="shared" si="742"/>
        <v>324</v>
      </c>
      <c r="BW496" s="95">
        <f t="shared" si="743"/>
        <v>335</v>
      </c>
      <c r="BX496" s="95">
        <f t="shared" si="744"/>
        <v>348</v>
      </c>
      <c r="BY496" s="95">
        <f t="shared" si="745"/>
        <v>362</v>
      </c>
      <c r="BZ496" s="95">
        <f t="shared" si="746"/>
        <v>375</v>
      </c>
      <c r="CA496" s="95">
        <f t="shared" si="747"/>
        <v>388</v>
      </c>
      <c r="CB496" s="95">
        <f t="shared" si="748"/>
        <v>402</v>
      </c>
      <c r="CC496" s="95">
        <f t="shared" si="749"/>
        <v>415</v>
      </c>
      <c r="CD496" s="95">
        <f t="shared" si="750"/>
        <v>424</v>
      </c>
      <c r="CE496" s="95">
        <f t="shared" si="751"/>
        <v>438</v>
      </c>
      <c r="CF496" s="95">
        <f t="shared" si="752"/>
        <v>451</v>
      </c>
      <c r="CG496" s="95">
        <f t="shared" si="753"/>
        <v>482</v>
      </c>
      <c r="CH496" s="95">
        <f t="shared" si="754"/>
        <v>496</v>
      </c>
      <c r="CI496" s="95">
        <f t="shared" si="755"/>
        <v>505</v>
      </c>
      <c r="CJ496" s="95">
        <f t="shared" si="756"/>
        <v>519</v>
      </c>
      <c r="CK496" s="95">
        <f t="shared" si="757"/>
        <v>532</v>
      </c>
      <c r="CL496" s="95">
        <f t="shared" si="758"/>
        <v>546</v>
      </c>
      <c r="CM496" s="95">
        <f t="shared" si="759"/>
        <v>560</v>
      </c>
      <c r="CN496" s="95">
        <f t="shared" si="760"/>
        <v>568</v>
      </c>
      <c r="CO496" s="95">
        <f t="shared" si="761"/>
        <v>587</v>
      </c>
      <c r="CP496" s="95">
        <f t="shared" si="762"/>
        <v>744</v>
      </c>
      <c r="CQ496" s="95">
        <f t="shared" si="763"/>
        <v>761</v>
      </c>
      <c r="CR496" s="95">
        <f t="shared" si="764"/>
        <v>777</v>
      </c>
      <c r="CS496" s="95">
        <f t="shared" si="765"/>
        <v>794</v>
      </c>
      <c r="CT496" s="95">
        <f t="shared" si="766"/>
        <v>817</v>
      </c>
      <c r="CU496" s="95">
        <f t="shared" si="767"/>
        <v>834</v>
      </c>
      <c r="CV496" s="95">
        <f t="shared" si="768"/>
        <v>852</v>
      </c>
      <c r="CW496" s="95">
        <f t="shared" si="769"/>
        <v>869</v>
      </c>
      <c r="CX496" s="95">
        <f t="shared" si="770"/>
        <v>886</v>
      </c>
    </row>
    <row r="497" spans="2:102" ht="15">
      <c r="B497" s="93">
        <v>1400</v>
      </c>
      <c r="C497" s="95">
        <f t="shared" si="673"/>
        <v>151</v>
      </c>
      <c r="D497" s="95">
        <f t="shared" si="674"/>
        <v>139</v>
      </c>
      <c r="E497" s="95">
        <f t="shared" si="675"/>
        <v>131</v>
      </c>
      <c r="F497" s="95">
        <f t="shared" si="676"/>
        <v>125</v>
      </c>
      <c r="G497" s="95">
        <f t="shared" si="677"/>
        <v>121</v>
      </c>
      <c r="H497" s="95">
        <f t="shared" si="678"/>
        <v>118</v>
      </c>
      <c r="I497" s="95">
        <f t="shared" si="679"/>
        <v>115</v>
      </c>
      <c r="J497" s="95">
        <f t="shared" si="680"/>
        <v>113</v>
      </c>
      <c r="K497" s="95">
        <f t="shared" si="681"/>
        <v>111</v>
      </c>
      <c r="L497" s="95">
        <f t="shared" si="682"/>
        <v>110</v>
      </c>
      <c r="M497" s="95">
        <f t="shared" si="683"/>
        <v>109</v>
      </c>
      <c r="N497" s="95">
        <f t="shared" si="684"/>
        <v>107</v>
      </c>
      <c r="O497" s="95">
        <f t="shared" si="685"/>
        <v>107</v>
      </c>
      <c r="P497" s="95">
        <f t="shared" si="686"/>
        <v>106</v>
      </c>
      <c r="Q497" s="95">
        <f t="shared" si="687"/>
        <v>105</v>
      </c>
      <c r="R497" s="95">
        <f t="shared" si="688"/>
        <v>104</v>
      </c>
      <c r="S497" s="95">
        <f t="shared" si="689"/>
        <v>104</v>
      </c>
      <c r="T497" s="95">
        <f t="shared" si="690"/>
        <v>104</v>
      </c>
      <c r="U497" s="95">
        <f t="shared" si="691"/>
        <v>103</v>
      </c>
      <c r="V497" s="95">
        <f t="shared" si="692"/>
        <v>102</v>
      </c>
      <c r="W497" s="95">
        <f t="shared" si="693"/>
        <v>102</v>
      </c>
      <c r="X497" s="95">
        <f t="shared" si="694"/>
        <v>102</v>
      </c>
      <c r="Y497" s="95">
        <f t="shared" si="695"/>
        <v>101</v>
      </c>
      <c r="Z497" s="95">
        <f t="shared" si="696"/>
        <v>101</v>
      </c>
      <c r="AA497" s="95">
        <f t="shared" si="697"/>
        <v>102</v>
      </c>
      <c r="AB497" s="95">
        <f t="shared" si="698"/>
        <v>101</v>
      </c>
      <c r="AC497" s="95">
        <f t="shared" si="699"/>
        <v>101</v>
      </c>
      <c r="AD497" s="95">
        <f t="shared" si="700"/>
        <v>101</v>
      </c>
      <c r="AE497" s="95">
        <f t="shared" si="701"/>
        <v>101</v>
      </c>
      <c r="AF497" s="95">
        <f t="shared" si="702"/>
        <v>101</v>
      </c>
      <c r="AG497" s="95">
        <f t="shared" si="703"/>
        <v>104</v>
      </c>
      <c r="AH497" s="95">
        <f t="shared" si="704"/>
        <v>104</v>
      </c>
      <c r="AI497" s="95">
        <f t="shared" si="705"/>
        <v>104</v>
      </c>
      <c r="AJ497" s="95">
        <f t="shared" si="706"/>
        <v>104</v>
      </c>
      <c r="AK497" s="95">
        <f t="shared" si="707"/>
        <v>103</v>
      </c>
      <c r="AL497" s="95">
        <f t="shared" si="708"/>
        <v>103</v>
      </c>
      <c r="AM497" s="95">
        <f t="shared" si="709"/>
        <v>103</v>
      </c>
      <c r="AN497" s="95">
        <f t="shared" si="710"/>
        <v>103</v>
      </c>
      <c r="AO497" s="95">
        <f t="shared" si="711"/>
        <v>103</v>
      </c>
      <c r="AP497" s="95">
        <f t="shared" si="712"/>
        <v>127</v>
      </c>
      <c r="AQ497" s="95">
        <f t="shared" si="713"/>
        <v>128</v>
      </c>
      <c r="AR497" s="95">
        <f t="shared" si="714"/>
        <v>128</v>
      </c>
      <c r="AS497" s="95">
        <f t="shared" si="715"/>
        <v>128</v>
      </c>
      <c r="AT497" s="95">
        <f t="shared" si="716"/>
        <v>128</v>
      </c>
      <c r="AU497" s="95">
        <f t="shared" si="717"/>
        <v>128</v>
      </c>
      <c r="AV497" s="95">
        <f t="shared" si="718"/>
        <v>128</v>
      </c>
      <c r="AW497" s="95">
        <f t="shared" si="719"/>
        <v>127</v>
      </c>
      <c r="AX497" s="95">
        <f t="shared" si="720"/>
        <v>127</v>
      </c>
      <c r="AY497" s="95">
        <f t="shared" si="721"/>
        <v>127</v>
      </c>
      <c r="BA497" s="93">
        <v>1400</v>
      </c>
      <c r="BB497" s="95">
        <f t="shared" si="722"/>
        <v>85</v>
      </c>
      <c r="BC497" s="95">
        <f t="shared" si="723"/>
        <v>97</v>
      </c>
      <c r="BD497" s="95">
        <f t="shared" si="724"/>
        <v>110</v>
      </c>
      <c r="BE497" s="95">
        <f t="shared" si="725"/>
        <v>123</v>
      </c>
      <c r="BF497" s="95">
        <f t="shared" si="726"/>
        <v>136</v>
      </c>
      <c r="BG497" s="95">
        <f t="shared" si="727"/>
        <v>149</v>
      </c>
      <c r="BH497" s="95">
        <f t="shared" si="728"/>
        <v>161</v>
      </c>
      <c r="BI497" s="95">
        <f t="shared" si="729"/>
        <v>174</v>
      </c>
      <c r="BJ497" s="95">
        <f t="shared" si="730"/>
        <v>186</v>
      </c>
      <c r="BK497" s="95">
        <f t="shared" si="731"/>
        <v>200</v>
      </c>
      <c r="BL497" s="95">
        <f t="shared" si="732"/>
        <v>214</v>
      </c>
      <c r="BM497" s="95">
        <f t="shared" si="733"/>
        <v>225</v>
      </c>
      <c r="BN497" s="95">
        <f t="shared" si="734"/>
        <v>240</v>
      </c>
      <c r="BO497" s="95">
        <f t="shared" si="735"/>
        <v>252</v>
      </c>
      <c r="BP497" s="95">
        <f t="shared" si="736"/>
        <v>265</v>
      </c>
      <c r="BQ497" s="95">
        <f t="shared" si="737"/>
        <v>277</v>
      </c>
      <c r="BR497" s="95">
        <f t="shared" si="738"/>
        <v>291</v>
      </c>
      <c r="BS497" s="95">
        <f t="shared" si="739"/>
        <v>306</v>
      </c>
      <c r="BT497" s="95">
        <f t="shared" si="740"/>
        <v>317</v>
      </c>
      <c r="BU497" s="95">
        <f t="shared" si="741"/>
        <v>328</v>
      </c>
      <c r="BV497" s="95">
        <f t="shared" si="742"/>
        <v>343</v>
      </c>
      <c r="BW497" s="95">
        <f t="shared" si="743"/>
        <v>357</v>
      </c>
      <c r="BX497" s="95">
        <f t="shared" si="744"/>
        <v>368</v>
      </c>
      <c r="BY497" s="95">
        <f t="shared" si="745"/>
        <v>382</v>
      </c>
      <c r="BZ497" s="95">
        <f t="shared" si="746"/>
        <v>400</v>
      </c>
      <c r="CA497" s="95">
        <f t="shared" si="747"/>
        <v>410</v>
      </c>
      <c r="CB497" s="95">
        <f t="shared" si="748"/>
        <v>424</v>
      </c>
      <c r="CC497" s="95">
        <f t="shared" si="749"/>
        <v>438</v>
      </c>
      <c r="CD497" s="95">
        <f t="shared" si="750"/>
        <v>452</v>
      </c>
      <c r="CE497" s="95">
        <f t="shared" si="751"/>
        <v>467</v>
      </c>
      <c r="CF497" s="95">
        <f t="shared" si="752"/>
        <v>495</v>
      </c>
      <c r="CG497" s="95">
        <f t="shared" si="753"/>
        <v>510</v>
      </c>
      <c r="CH497" s="95">
        <f t="shared" si="754"/>
        <v>524</v>
      </c>
      <c r="CI497" s="95">
        <f t="shared" si="755"/>
        <v>539</v>
      </c>
      <c r="CJ497" s="95">
        <f t="shared" si="756"/>
        <v>548</v>
      </c>
      <c r="CK497" s="95">
        <f t="shared" si="757"/>
        <v>562</v>
      </c>
      <c r="CL497" s="95">
        <f t="shared" si="758"/>
        <v>577</v>
      </c>
      <c r="CM497" s="95">
        <f t="shared" si="759"/>
        <v>591</v>
      </c>
      <c r="CN497" s="95">
        <f t="shared" si="760"/>
        <v>606</v>
      </c>
      <c r="CO497" s="95">
        <f t="shared" si="761"/>
        <v>765</v>
      </c>
      <c r="CP497" s="95">
        <f t="shared" si="762"/>
        <v>788</v>
      </c>
      <c r="CQ497" s="95">
        <f t="shared" si="763"/>
        <v>806</v>
      </c>
      <c r="CR497" s="95">
        <f t="shared" si="764"/>
        <v>824</v>
      </c>
      <c r="CS497" s="95">
        <f t="shared" si="765"/>
        <v>842</v>
      </c>
      <c r="CT497" s="95">
        <f t="shared" si="766"/>
        <v>860</v>
      </c>
      <c r="CU497" s="95">
        <f t="shared" si="767"/>
        <v>878</v>
      </c>
      <c r="CV497" s="95">
        <f t="shared" si="768"/>
        <v>889</v>
      </c>
      <c r="CW497" s="95">
        <f t="shared" si="769"/>
        <v>907</v>
      </c>
      <c r="CX497" s="95">
        <f t="shared" si="770"/>
        <v>925</v>
      </c>
    </row>
    <row r="498" spans="2:102" ht="15">
      <c r="B498" s="93">
        <v>1500</v>
      </c>
      <c r="C498" s="95">
        <f t="shared" si="673"/>
        <v>148</v>
      </c>
      <c r="D498" s="95">
        <f t="shared" si="674"/>
        <v>136</v>
      </c>
      <c r="E498" s="95">
        <f t="shared" si="675"/>
        <v>129</v>
      </c>
      <c r="F498" s="95">
        <f t="shared" si="676"/>
        <v>123</v>
      </c>
      <c r="G498" s="95">
        <f t="shared" si="677"/>
        <v>119</v>
      </c>
      <c r="H498" s="95">
        <f t="shared" si="678"/>
        <v>116</v>
      </c>
      <c r="I498" s="95">
        <f t="shared" si="679"/>
        <v>113</v>
      </c>
      <c r="J498" s="95">
        <f t="shared" si="680"/>
        <v>111</v>
      </c>
      <c r="K498" s="95">
        <f t="shared" si="681"/>
        <v>110</v>
      </c>
      <c r="L498" s="95">
        <f t="shared" si="682"/>
        <v>108</v>
      </c>
      <c r="M498" s="95">
        <f t="shared" si="683"/>
        <v>107</v>
      </c>
      <c r="N498" s="95">
        <f t="shared" si="684"/>
        <v>106</v>
      </c>
      <c r="O498" s="95">
        <f t="shared" si="685"/>
        <v>105</v>
      </c>
      <c r="P498" s="95">
        <f t="shared" si="686"/>
        <v>105</v>
      </c>
      <c r="Q498" s="95">
        <f t="shared" si="687"/>
        <v>104</v>
      </c>
      <c r="R498" s="95">
        <f t="shared" si="688"/>
        <v>103</v>
      </c>
      <c r="S498" s="95">
        <f t="shared" si="689"/>
        <v>102</v>
      </c>
      <c r="T498" s="95">
        <f t="shared" si="690"/>
        <v>102</v>
      </c>
      <c r="U498" s="95">
        <f t="shared" si="691"/>
        <v>102</v>
      </c>
      <c r="V498" s="95">
        <f t="shared" si="692"/>
        <v>101</v>
      </c>
      <c r="W498" s="95">
        <f t="shared" si="693"/>
        <v>101</v>
      </c>
      <c r="X498" s="95">
        <f t="shared" si="694"/>
        <v>101</v>
      </c>
      <c r="Y498" s="95">
        <f t="shared" si="695"/>
        <v>100</v>
      </c>
      <c r="Z498" s="95">
        <f t="shared" si="696"/>
        <v>101</v>
      </c>
      <c r="AA498" s="95">
        <f t="shared" si="697"/>
        <v>100</v>
      </c>
      <c r="AB498" s="95">
        <f t="shared" si="698"/>
        <v>100</v>
      </c>
      <c r="AC498" s="95">
        <f t="shared" si="699"/>
        <v>100</v>
      </c>
      <c r="AD498" s="95">
        <f t="shared" si="700"/>
        <v>100</v>
      </c>
      <c r="AE498" s="95">
        <f t="shared" si="701"/>
        <v>99</v>
      </c>
      <c r="AF498" s="95">
        <f t="shared" si="702"/>
        <v>103</v>
      </c>
      <c r="AG498" s="95">
        <f t="shared" si="703"/>
        <v>103</v>
      </c>
      <c r="AH498" s="95">
        <f t="shared" si="704"/>
        <v>103</v>
      </c>
      <c r="AI498" s="95">
        <f t="shared" si="705"/>
        <v>102</v>
      </c>
      <c r="AJ498" s="95">
        <f t="shared" si="706"/>
        <v>102</v>
      </c>
      <c r="AK498" s="95">
        <f t="shared" si="707"/>
        <v>102</v>
      </c>
      <c r="AL498" s="95">
        <f t="shared" si="708"/>
        <v>102</v>
      </c>
      <c r="AM498" s="95">
        <f t="shared" si="709"/>
        <v>102</v>
      </c>
      <c r="AN498" s="95">
        <f t="shared" si="710"/>
        <v>103</v>
      </c>
      <c r="AO498" s="95">
        <f t="shared" si="711"/>
        <v>128</v>
      </c>
      <c r="AP498" s="95">
        <f t="shared" si="712"/>
        <v>128</v>
      </c>
      <c r="AQ498" s="95">
        <f t="shared" si="713"/>
        <v>128</v>
      </c>
      <c r="AR498" s="95">
        <f t="shared" si="714"/>
        <v>128</v>
      </c>
      <c r="AS498" s="95">
        <f t="shared" si="715"/>
        <v>128</v>
      </c>
      <c r="AT498" s="95">
        <f t="shared" si="716"/>
        <v>127</v>
      </c>
      <c r="AU498" s="95">
        <f t="shared" si="717"/>
        <v>127</v>
      </c>
      <c r="AV498" s="95">
        <f t="shared" si="718"/>
        <v>127</v>
      </c>
      <c r="AW498" s="95">
        <f t="shared" si="719"/>
        <v>127</v>
      </c>
      <c r="AX498" s="95">
        <f t="shared" si="720"/>
        <v>127</v>
      </c>
      <c r="AY498" s="95">
        <f t="shared" si="721"/>
        <v>127</v>
      </c>
      <c r="BA498" s="93">
        <v>1500</v>
      </c>
      <c r="BB498" s="95">
        <f t="shared" si="722"/>
        <v>89</v>
      </c>
      <c r="BC498" s="95">
        <f t="shared" si="723"/>
        <v>102</v>
      </c>
      <c r="BD498" s="95">
        <f t="shared" si="724"/>
        <v>116</v>
      </c>
      <c r="BE498" s="95">
        <f t="shared" si="725"/>
        <v>129</v>
      </c>
      <c r="BF498" s="95">
        <f t="shared" si="726"/>
        <v>143</v>
      </c>
      <c r="BG498" s="95">
        <f t="shared" si="727"/>
        <v>157</v>
      </c>
      <c r="BH498" s="95">
        <f t="shared" si="728"/>
        <v>170</v>
      </c>
      <c r="BI498" s="95">
        <f t="shared" si="729"/>
        <v>183</v>
      </c>
      <c r="BJ498" s="95">
        <f t="shared" si="730"/>
        <v>198</v>
      </c>
      <c r="BK498" s="95">
        <f t="shared" si="731"/>
        <v>211</v>
      </c>
      <c r="BL498" s="95">
        <f t="shared" si="732"/>
        <v>225</v>
      </c>
      <c r="BM498" s="95">
        <f t="shared" si="733"/>
        <v>239</v>
      </c>
      <c r="BN498" s="95">
        <f t="shared" si="734"/>
        <v>252</v>
      </c>
      <c r="BO498" s="95">
        <f t="shared" si="735"/>
        <v>268</v>
      </c>
      <c r="BP498" s="95">
        <f t="shared" si="736"/>
        <v>281</v>
      </c>
      <c r="BQ498" s="95">
        <f t="shared" si="737"/>
        <v>294</v>
      </c>
      <c r="BR498" s="95">
        <f t="shared" si="738"/>
        <v>306</v>
      </c>
      <c r="BS498" s="95">
        <f t="shared" si="739"/>
        <v>321</v>
      </c>
      <c r="BT498" s="95">
        <f t="shared" si="740"/>
        <v>337</v>
      </c>
      <c r="BU498" s="95">
        <f t="shared" si="741"/>
        <v>348</v>
      </c>
      <c r="BV498" s="95">
        <f t="shared" si="742"/>
        <v>364</v>
      </c>
      <c r="BW498" s="95">
        <f t="shared" si="743"/>
        <v>379</v>
      </c>
      <c r="BX498" s="95">
        <f t="shared" si="744"/>
        <v>390</v>
      </c>
      <c r="BY498" s="95">
        <f t="shared" si="745"/>
        <v>409</v>
      </c>
      <c r="BZ498" s="95">
        <f t="shared" si="746"/>
        <v>420</v>
      </c>
      <c r="CA498" s="95">
        <f t="shared" si="747"/>
        <v>435</v>
      </c>
      <c r="CB498" s="95">
        <f t="shared" si="748"/>
        <v>450</v>
      </c>
      <c r="CC498" s="95">
        <f t="shared" si="749"/>
        <v>465</v>
      </c>
      <c r="CD498" s="95">
        <f t="shared" si="750"/>
        <v>475</v>
      </c>
      <c r="CE498" s="95">
        <f t="shared" si="751"/>
        <v>510</v>
      </c>
      <c r="CF498" s="95">
        <f t="shared" si="752"/>
        <v>525</v>
      </c>
      <c r="CG498" s="95">
        <f t="shared" si="753"/>
        <v>541</v>
      </c>
      <c r="CH498" s="95">
        <f t="shared" si="754"/>
        <v>551</v>
      </c>
      <c r="CI498" s="95">
        <f t="shared" si="755"/>
        <v>566</v>
      </c>
      <c r="CJ498" s="95">
        <f t="shared" si="756"/>
        <v>581</v>
      </c>
      <c r="CK498" s="95">
        <f t="shared" si="757"/>
        <v>597</v>
      </c>
      <c r="CL498" s="95">
        <f t="shared" si="758"/>
        <v>612</v>
      </c>
      <c r="CM498" s="95">
        <f t="shared" si="759"/>
        <v>633</v>
      </c>
      <c r="CN498" s="95">
        <f t="shared" si="760"/>
        <v>806</v>
      </c>
      <c r="CO498" s="95">
        <f t="shared" si="761"/>
        <v>826</v>
      </c>
      <c r="CP498" s="95">
        <f t="shared" si="762"/>
        <v>845</v>
      </c>
      <c r="CQ498" s="95">
        <f t="shared" si="763"/>
        <v>864</v>
      </c>
      <c r="CR498" s="95">
        <f t="shared" si="764"/>
        <v>883</v>
      </c>
      <c r="CS498" s="95">
        <f t="shared" si="765"/>
        <v>895</v>
      </c>
      <c r="CT498" s="95">
        <f t="shared" si="766"/>
        <v>914</v>
      </c>
      <c r="CU498" s="95">
        <f t="shared" si="767"/>
        <v>933</v>
      </c>
      <c r="CV498" s="95">
        <f t="shared" si="768"/>
        <v>953</v>
      </c>
      <c r="CW498" s="95">
        <f t="shared" si="769"/>
        <v>972</v>
      </c>
      <c r="CX498" s="95">
        <f t="shared" si="770"/>
        <v>991</v>
      </c>
    </row>
    <row r="499" spans="2:102" ht="15">
      <c r="B499" s="93">
        <v>1600</v>
      </c>
      <c r="C499" s="95">
        <f t="shared" si="673"/>
        <v>146</v>
      </c>
      <c r="D499" s="95">
        <f t="shared" si="674"/>
        <v>134</v>
      </c>
      <c r="E499" s="95">
        <f t="shared" si="675"/>
        <v>127</v>
      </c>
      <c r="F499" s="95">
        <f t="shared" si="676"/>
        <v>121</v>
      </c>
      <c r="G499" s="95">
        <f t="shared" si="677"/>
        <v>117</v>
      </c>
      <c r="H499" s="95">
        <f t="shared" si="678"/>
        <v>114</v>
      </c>
      <c r="I499" s="95">
        <f t="shared" si="679"/>
        <v>112</v>
      </c>
      <c r="J499" s="95">
        <f t="shared" si="680"/>
        <v>110</v>
      </c>
      <c r="K499" s="95">
        <f t="shared" si="681"/>
        <v>108</v>
      </c>
      <c r="L499" s="95">
        <f t="shared" si="682"/>
        <v>107</v>
      </c>
      <c r="M499" s="95">
        <f t="shared" si="683"/>
        <v>106</v>
      </c>
      <c r="N499" s="95">
        <f t="shared" si="684"/>
        <v>105</v>
      </c>
      <c r="O499" s="95">
        <f t="shared" si="685"/>
        <v>104</v>
      </c>
      <c r="P499" s="95">
        <f t="shared" si="686"/>
        <v>103</v>
      </c>
      <c r="Q499" s="95">
        <f t="shared" si="687"/>
        <v>102</v>
      </c>
      <c r="R499" s="95">
        <f t="shared" si="688"/>
        <v>102</v>
      </c>
      <c r="S499" s="95">
        <f t="shared" si="689"/>
        <v>101</v>
      </c>
      <c r="T499" s="95">
        <f t="shared" si="690"/>
        <v>101</v>
      </c>
      <c r="U499" s="95">
        <f t="shared" si="691"/>
        <v>100</v>
      </c>
      <c r="V499" s="95">
        <f t="shared" si="692"/>
        <v>100</v>
      </c>
      <c r="W499" s="95">
        <f t="shared" si="693"/>
        <v>99</v>
      </c>
      <c r="X499" s="95">
        <f t="shared" si="694"/>
        <v>99</v>
      </c>
      <c r="Y499" s="95">
        <f t="shared" si="695"/>
        <v>100</v>
      </c>
      <c r="Z499" s="95">
        <f t="shared" si="696"/>
        <v>99</v>
      </c>
      <c r="AA499" s="95">
        <f t="shared" si="697"/>
        <v>99</v>
      </c>
      <c r="AB499" s="95">
        <f t="shared" si="698"/>
        <v>99</v>
      </c>
      <c r="AC499" s="95">
        <f t="shared" si="699"/>
        <v>99</v>
      </c>
      <c r="AD499" s="95">
        <f t="shared" si="700"/>
        <v>99</v>
      </c>
      <c r="AE499" s="95">
        <f t="shared" si="701"/>
        <v>102</v>
      </c>
      <c r="AF499" s="95">
        <f t="shared" si="702"/>
        <v>101</v>
      </c>
      <c r="AG499" s="95">
        <f t="shared" si="703"/>
        <v>101</v>
      </c>
      <c r="AH499" s="95">
        <f t="shared" si="704"/>
        <v>101</v>
      </c>
      <c r="AI499" s="95">
        <f t="shared" si="705"/>
        <v>101</v>
      </c>
      <c r="AJ499" s="95">
        <f t="shared" si="706"/>
        <v>101</v>
      </c>
      <c r="AK499" s="95">
        <f t="shared" si="707"/>
        <v>100</v>
      </c>
      <c r="AL499" s="95">
        <f t="shared" si="708"/>
        <v>102</v>
      </c>
      <c r="AM499" s="95">
        <f t="shared" si="709"/>
        <v>102</v>
      </c>
      <c r="AN499" s="95">
        <f t="shared" si="710"/>
        <v>126</v>
      </c>
      <c r="AO499" s="95">
        <f t="shared" si="711"/>
        <v>125</v>
      </c>
      <c r="AP499" s="95">
        <f t="shared" si="712"/>
        <v>125</v>
      </c>
      <c r="AQ499" s="95">
        <f t="shared" si="713"/>
        <v>125</v>
      </c>
      <c r="AR499" s="95">
        <f t="shared" si="714"/>
        <v>125</v>
      </c>
      <c r="AS499" s="95">
        <f t="shared" si="715"/>
        <v>125</v>
      </c>
      <c r="AT499" s="95">
        <f t="shared" si="716"/>
        <v>124</v>
      </c>
      <c r="AU499" s="95">
        <f t="shared" si="717"/>
        <v>124</v>
      </c>
      <c r="AV499" s="95">
        <f t="shared" si="718"/>
        <v>124</v>
      </c>
      <c r="AW499" s="95">
        <f t="shared" si="719"/>
        <v>124</v>
      </c>
      <c r="AX499" s="95">
        <f t="shared" si="720"/>
        <v>124</v>
      </c>
      <c r="AY499" s="95">
        <f t="shared" si="721"/>
        <v>124</v>
      </c>
      <c r="BA499" s="93">
        <v>1600</v>
      </c>
      <c r="BB499" s="95">
        <f t="shared" si="722"/>
        <v>93</v>
      </c>
      <c r="BC499" s="95">
        <f t="shared" si="723"/>
        <v>107</v>
      </c>
      <c r="BD499" s="95">
        <f t="shared" si="724"/>
        <v>122</v>
      </c>
      <c r="BE499" s="95">
        <f t="shared" si="725"/>
        <v>136</v>
      </c>
      <c r="BF499" s="95">
        <f t="shared" si="726"/>
        <v>150</v>
      </c>
      <c r="BG499" s="95">
        <f t="shared" si="727"/>
        <v>164</v>
      </c>
      <c r="BH499" s="95">
        <f t="shared" si="728"/>
        <v>179</v>
      </c>
      <c r="BI499" s="95">
        <f t="shared" si="729"/>
        <v>194</v>
      </c>
      <c r="BJ499" s="95">
        <f t="shared" si="730"/>
        <v>207</v>
      </c>
      <c r="BK499" s="95">
        <f t="shared" si="731"/>
        <v>223</v>
      </c>
      <c r="BL499" s="95">
        <f t="shared" si="732"/>
        <v>237</v>
      </c>
      <c r="BM499" s="95">
        <f t="shared" si="733"/>
        <v>252</v>
      </c>
      <c r="BN499" s="95">
        <f t="shared" si="734"/>
        <v>266</v>
      </c>
      <c r="BO499" s="95">
        <f t="shared" si="735"/>
        <v>280</v>
      </c>
      <c r="BP499" s="95">
        <f t="shared" si="736"/>
        <v>294</v>
      </c>
      <c r="BQ499" s="95">
        <f t="shared" si="737"/>
        <v>310</v>
      </c>
      <c r="BR499" s="95">
        <f t="shared" si="738"/>
        <v>323</v>
      </c>
      <c r="BS499" s="95">
        <f t="shared" si="739"/>
        <v>339</v>
      </c>
      <c r="BT499" s="95">
        <f t="shared" si="740"/>
        <v>352</v>
      </c>
      <c r="BU499" s="95">
        <f t="shared" si="741"/>
        <v>368</v>
      </c>
      <c r="BV499" s="95">
        <f t="shared" si="742"/>
        <v>380</v>
      </c>
      <c r="BW499" s="95">
        <f t="shared" si="743"/>
        <v>396</v>
      </c>
      <c r="BX499" s="95">
        <f t="shared" si="744"/>
        <v>416</v>
      </c>
      <c r="BY499" s="95">
        <f t="shared" si="745"/>
        <v>428</v>
      </c>
      <c r="BZ499" s="95">
        <f t="shared" si="746"/>
        <v>444</v>
      </c>
      <c r="CA499" s="95">
        <f t="shared" si="747"/>
        <v>459</v>
      </c>
      <c r="CB499" s="95">
        <f t="shared" si="748"/>
        <v>475</v>
      </c>
      <c r="CC499" s="95">
        <f t="shared" si="749"/>
        <v>491</v>
      </c>
      <c r="CD499" s="95">
        <f t="shared" si="750"/>
        <v>522</v>
      </c>
      <c r="CE499" s="95">
        <f t="shared" si="751"/>
        <v>533</v>
      </c>
      <c r="CF499" s="95">
        <f t="shared" si="752"/>
        <v>549</v>
      </c>
      <c r="CG499" s="95">
        <f t="shared" si="753"/>
        <v>566</v>
      </c>
      <c r="CH499" s="95">
        <f t="shared" si="754"/>
        <v>582</v>
      </c>
      <c r="CI499" s="95">
        <f t="shared" si="755"/>
        <v>598</v>
      </c>
      <c r="CJ499" s="95">
        <f t="shared" si="756"/>
        <v>608</v>
      </c>
      <c r="CK499" s="95">
        <f t="shared" si="757"/>
        <v>636</v>
      </c>
      <c r="CL499" s="95">
        <f t="shared" si="758"/>
        <v>653</v>
      </c>
      <c r="CM499" s="95">
        <f t="shared" si="759"/>
        <v>827</v>
      </c>
      <c r="CN499" s="95">
        <f t="shared" si="760"/>
        <v>840</v>
      </c>
      <c r="CO499" s="95">
        <f t="shared" si="761"/>
        <v>860</v>
      </c>
      <c r="CP499" s="95">
        <f t="shared" si="762"/>
        <v>880</v>
      </c>
      <c r="CQ499" s="95">
        <f t="shared" si="763"/>
        <v>900</v>
      </c>
      <c r="CR499" s="95">
        <f t="shared" si="764"/>
        <v>920</v>
      </c>
      <c r="CS499" s="95">
        <f t="shared" si="765"/>
        <v>932</v>
      </c>
      <c r="CT499" s="95">
        <f t="shared" si="766"/>
        <v>952</v>
      </c>
      <c r="CU499" s="95">
        <f t="shared" si="767"/>
        <v>972</v>
      </c>
      <c r="CV499" s="95">
        <f t="shared" si="768"/>
        <v>992</v>
      </c>
      <c r="CW499" s="95">
        <f t="shared" si="769"/>
        <v>1012</v>
      </c>
      <c r="CX499" s="95">
        <f t="shared" si="770"/>
        <v>1032</v>
      </c>
    </row>
    <row r="500" spans="2:102" ht="15">
      <c r="B500" s="93">
        <v>1700</v>
      </c>
      <c r="C500" s="95">
        <f t="shared" si="673"/>
        <v>142</v>
      </c>
      <c r="D500" s="95">
        <f t="shared" si="674"/>
        <v>131</v>
      </c>
      <c r="E500" s="95">
        <f t="shared" si="675"/>
        <v>123</v>
      </c>
      <c r="F500" s="95">
        <f t="shared" si="676"/>
        <v>118</v>
      </c>
      <c r="G500" s="95">
        <f t="shared" si="677"/>
        <v>114</v>
      </c>
      <c r="H500" s="95">
        <f t="shared" si="678"/>
        <v>111</v>
      </c>
      <c r="I500" s="95">
        <f t="shared" si="679"/>
        <v>108</v>
      </c>
      <c r="J500" s="95">
        <f t="shared" si="680"/>
        <v>106</v>
      </c>
      <c r="K500" s="95">
        <f t="shared" si="681"/>
        <v>105</v>
      </c>
      <c r="L500" s="95">
        <f t="shared" si="682"/>
        <v>104</v>
      </c>
      <c r="M500" s="95">
        <f t="shared" si="683"/>
        <v>102</v>
      </c>
      <c r="N500" s="95">
        <f t="shared" si="684"/>
        <v>101</v>
      </c>
      <c r="O500" s="95">
        <f t="shared" si="685"/>
        <v>101</v>
      </c>
      <c r="P500" s="95">
        <f t="shared" si="686"/>
        <v>100</v>
      </c>
      <c r="Q500" s="95">
        <f t="shared" si="687"/>
        <v>99</v>
      </c>
      <c r="R500" s="95">
        <f t="shared" si="688"/>
        <v>99</v>
      </c>
      <c r="S500" s="95">
        <f t="shared" si="689"/>
        <v>98</v>
      </c>
      <c r="T500" s="95">
        <f t="shared" si="690"/>
        <v>98</v>
      </c>
      <c r="U500" s="95">
        <f t="shared" si="691"/>
        <v>97</v>
      </c>
      <c r="V500" s="95">
        <f t="shared" si="692"/>
        <v>97</v>
      </c>
      <c r="W500" s="95">
        <f t="shared" si="693"/>
        <v>96</v>
      </c>
      <c r="X500" s="95">
        <f t="shared" si="694"/>
        <v>96</v>
      </c>
      <c r="Y500" s="95">
        <f t="shared" si="695"/>
        <v>97</v>
      </c>
      <c r="Z500" s="95">
        <f t="shared" si="696"/>
        <v>96</v>
      </c>
      <c r="AA500" s="95">
        <f t="shared" si="697"/>
        <v>96</v>
      </c>
      <c r="AB500" s="95">
        <f t="shared" si="698"/>
        <v>96</v>
      </c>
      <c r="AC500" s="95">
        <f t="shared" si="699"/>
        <v>96</v>
      </c>
      <c r="AD500" s="95">
        <f t="shared" si="700"/>
        <v>95</v>
      </c>
      <c r="AE500" s="95">
        <f t="shared" si="701"/>
        <v>98</v>
      </c>
      <c r="AF500" s="95">
        <f t="shared" si="702"/>
        <v>98</v>
      </c>
      <c r="AG500" s="95">
        <f t="shared" si="703"/>
        <v>98</v>
      </c>
      <c r="AH500" s="95">
        <f t="shared" si="704"/>
        <v>98</v>
      </c>
      <c r="AI500" s="95">
        <f t="shared" si="705"/>
        <v>97</v>
      </c>
      <c r="AJ500" s="95">
        <f t="shared" si="706"/>
        <v>99</v>
      </c>
      <c r="AK500" s="95">
        <f t="shared" si="707"/>
        <v>99</v>
      </c>
      <c r="AL500" s="95">
        <f t="shared" si="708"/>
        <v>99</v>
      </c>
      <c r="AM500" s="95">
        <f t="shared" si="709"/>
        <v>121</v>
      </c>
      <c r="AN500" s="95">
        <f t="shared" si="710"/>
        <v>121</v>
      </c>
      <c r="AO500" s="95">
        <f t="shared" si="711"/>
        <v>120</v>
      </c>
      <c r="AP500" s="95">
        <f t="shared" si="712"/>
        <v>120</v>
      </c>
      <c r="AQ500" s="95">
        <f t="shared" si="713"/>
        <v>120</v>
      </c>
      <c r="AR500" s="95">
        <f t="shared" si="714"/>
        <v>120</v>
      </c>
      <c r="AS500" s="95">
        <f t="shared" si="715"/>
        <v>120</v>
      </c>
      <c r="AT500" s="95">
        <f t="shared" si="716"/>
        <v>119</v>
      </c>
      <c r="AU500" s="95">
        <f t="shared" si="717"/>
        <v>120</v>
      </c>
      <c r="AV500" s="95">
        <f t="shared" si="718"/>
        <v>119</v>
      </c>
      <c r="AW500" s="95">
        <f t="shared" si="719"/>
        <v>119</v>
      </c>
      <c r="AX500" s="95">
        <f t="shared" si="720"/>
        <v>119</v>
      </c>
      <c r="AY500" s="95">
        <f t="shared" si="721"/>
        <v>119</v>
      </c>
      <c r="BA500" s="93">
        <v>1700</v>
      </c>
      <c r="BB500" s="95">
        <f t="shared" si="722"/>
        <v>97</v>
      </c>
      <c r="BC500" s="95">
        <f t="shared" si="723"/>
        <v>111</v>
      </c>
      <c r="BD500" s="95">
        <f t="shared" si="724"/>
        <v>125</v>
      </c>
      <c r="BE500" s="95">
        <f t="shared" si="725"/>
        <v>140</v>
      </c>
      <c r="BF500" s="95">
        <f t="shared" si="726"/>
        <v>155</v>
      </c>
      <c r="BG500" s="95">
        <f t="shared" si="727"/>
        <v>170</v>
      </c>
      <c r="BH500" s="95">
        <f t="shared" si="728"/>
        <v>184</v>
      </c>
      <c r="BI500" s="95">
        <f t="shared" si="729"/>
        <v>198</v>
      </c>
      <c r="BJ500" s="95">
        <f t="shared" si="730"/>
        <v>214</v>
      </c>
      <c r="BK500" s="95">
        <f t="shared" si="731"/>
        <v>230</v>
      </c>
      <c r="BL500" s="95">
        <f t="shared" si="732"/>
        <v>243</v>
      </c>
      <c r="BM500" s="95">
        <f t="shared" si="733"/>
        <v>258</v>
      </c>
      <c r="BN500" s="95">
        <f t="shared" si="734"/>
        <v>275</v>
      </c>
      <c r="BO500" s="95">
        <f t="shared" si="735"/>
        <v>289</v>
      </c>
      <c r="BP500" s="95">
        <f t="shared" si="736"/>
        <v>303</v>
      </c>
      <c r="BQ500" s="95">
        <f t="shared" si="737"/>
        <v>320</v>
      </c>
      <c r="BR500" s="95">
        <f t="shared" si="738"/>
        <v>333</v>
      </c>
      <c r="BS500" s="95">
        <f t="shared" si="739"/>
        <v>350</v>
      </c>
      <c r="BT500" s="95">
        <f t="shared" si="740"/>
        <v>363</v>
      </c>
      <c r="BU500" s="95">
        <f t="shared" si="741"/>
        <v>379</v>
      </c>
      <c r="BV500" s="95">
        <f t="shared" si="742"/>
        <v>392</v>
      </c>
      <c r="BW500" s="95">
        <f t="shared" si="743"/>
        <v>408</v>
      </c>
      <c r="BX500" s="95">
        <f t="shared" si="744"/>
        <v>429</v>
      </c>
      <c r="BY500" s="95">
        <f t="shared" si="745"/>
        <v>441</v>
      </c>
      <c r="BZ500" s="95">
        <f t="shared" si="746"/>
        <v>457</v>
      </c>
      <c r="CA500" s="95">
        <f t="shared" si="747"/>
        <v>473</v>
      </c>
      <c r="CB500" s="95">
        <f t="shared" si="748"/>
        <v>490</v>
      </c>
      <c r="CC500" s="95">
        <f t="shared" si="749"/>
        <v>501</v>
      </c>
      <c r="CD500" s="95">
        <f t="shared" si="750"/>
        <v>533</v>
      </c>
      <c r="CE500" s="95">
        <f t="shared" si="751"/>
        <v>550</v>
      </c>
      <c r="CF500" s="95">
        <f t="shared" si="752"/>
        <v>566</v>
      </c>
      <c r="CG500" s="95">
        <f t="shared" si="753"/>
        <v>583</v>
      </c>
      <c r="CH500" s="95">
        <f t="shared" si="754"/>
        <v>594</v>
      </c>
      <c r="CI500" s="95">
        <f t="shared" si="755"/>
        <v>623</v>
      </c>
      <c r="CJ500" s="95">
        <f t="shared" si="756"/>
        <v>640</v>
      </c>
      <c r="CK500" s="95">
        <f t="shared" si="757"/>
        <v>656</v>
      </c>
      <c r="CL500" s="95">
        <f t="shared" si="758"/>
        <v>823</v>
      </c>
      <c r="CM500" s="95">
        <f t="shared" si="759"/>
        <v>843</v>
      </c>
      <c r="CN500" s="95">
        <f t="shared" si="760"/>
        <v>857</v>
      </c>
      <c r="CO500" s="95">
        <f t="shared" si="761"/>
        <v>877</v>
      </c>
      <c r="CP500" s="95">
        <f t="shared" si="762"/>
        <v>898</v>
      </c>
      <c r="CQ500" s="95">
        <f t="shared" si="763"/>
        <v>918</v>
      </c>
      <c r="CR500" s="95">
        <f t="shared" si="764"/>
        <v>938</v>
      </c>
      <c r="CS500" s="95">
        <f t="shared" si="765"/>
        <v>951</v>
      </c>
      <c r="CT500" s="95">
        <f t="shared" si="766"/>
        <v>979</v>
      </c>
      <c r="CU500" s="95">
        <f t="shared" si="767"/>
        <v>991</v>
      </c>
      <c r="CV500" s="95">
        <f t="shared" si="768"/>
        <v>1012</v>
      </c>
      <c r="CW500" s="95">
        <f t="shared" si="769"/>
        <v>1032</v>
      </c>
      <c r="CX500" s="95">
        <f t="shared" si="770"/>
        <v>1052</v>
      </c>
    </row>
    <row r="501" spans="2:102" ht="15">
      <c r="B501" s="93">
        <v>1800</v>
      </c>
      <c r="C501" s="95">
        <f t="shared" si="673"/>
        <v>140</v>
      </c>
      <c r="D501" s="95">
        <f t="shared" si="674"/>
        <v>129</v>
      </c>
      <c r="E501" s="95">
        <f t="shared" si="675"/>
        <v>122</v>
      </c>
      <c r="F501" s="95">
        <f t="shared" si="676"/>
        <v>117</v>
      </c>
      <c r="G501" s="95">
        <f t="shared" si="677"/>
        <v>113</v>
      </c>
      <c r="H501" s="95">
        <f t="shared" si="678"/>
        <v>110</v>
      </c>
      <c r="I501" s="95">
        <f t="shared" si="679"/>
        <v>107</v>
      </c>
      <c r="J501" s="95">
        <f t="shared" si="680"/>
        <v>105</v>
      </c>
      <c r="K501" s="95">
        <f t="shared" si="681"/>
        <v>104</v>
      </c>
      <c r="L501" s="95">
        <f t="shared" si="682"/>
        <v>103</v>
      </c>
      <c r="M501" s="95">
        <f t="shared" si="683"/>
        <v>102</v>
      </c>
      <c r="N501" s="95">
        <f t="shared" si="684"/>
        <v>100</v>
      </c>
      <c r="O501" s="95">
        <f t="shared" si="685"/>
        <v>100</v>
      </c>
      <c r="P501" s="95">
        <f t="shared" si="686"/>
        <v>99</v>
      </c>
      <c r="Q501" s="95">
        <f t="shared" si="687"/>
        <v>98</v>
      </c>
      <c r="R501" s="95">
        <f t="shared" si="688"/>
        <v>98</v>
      </c>
      <c r="S501" s="95">
        <f t="shared" si="689"/>
        <v>97</v>
      </c>
      <c r="T501" s="95">
        <f t="shared" si="690"/>
        <v>97</v>
      </c>
      <c r="U501" s="95">
        <f t="shared" si="691"/>
        <v>96</v>
      </c>
      <c r="V501" s="95">
        <f t="shared" si="692"/>
        <v>96</v>
      </c>
      <c r="W501" s="95">
        <f t="shared" si="693"/>
        <v>95</v>
      </c>
      <c r="X501" s="95">
        <f t="shared" si="694"/>
        <v>96</v>
      </c>
      <c r="Y501" s="95">
        <f t="shared" si="695"/>
        <v>96</v>
      </c>
      <c r="Z501" s="95">
        <f t="shared" si="696"/>
        <v>95</v>
      </c>
      <c r="AA501" s="95">
        <f t="shared" si="697"/>
        <v>95</v>
      </c>
      <c r="AB501" s="95">
        <f t="shared" si="698"/>
        <v>95</v>
      </c>
      <c r="AC501" s="95">
        <f t="shared" si="699"/>
        <v>95</v>
      </c>
      <c r="AD501" s="95">
        <f t="shared" si="700"/>
        <v>98</v>
      </c>
      <c r="AE501" s="95">
        <f t="shared" si="701"/>
        <v>97</v>
      </c>
      <c r="AF501" s="95">
        <f t="shared" si="702"/>
        <v>97</v>
      </c>
      <c r="AG501" s="95">
        <f t="shared" si="703"/>
        <v>97</v>
      </c>
      <c r="AH501" s="95">
        <f t="shared" si="704"/>
        <v>99</v>
      </c>
      <c r="AI501" s="95">
        <f t="shared" si="705"/>
        <v>98</v>
      </c>
      <c r="AJ501" s="95">
        <f t="shared" si="706"/>
        <v>98</v>
      </c>
      <c r="AK501" s="95">
        <f t="shared" si="707"/>
        <v>98</v>
      </c>
      <c r="AL501" s="95">
        <f t="shared" si="708"/>
        <v>119</v>
      </c>
      <c r="AM501" s="95">
        <f t="shared" si="709"/>
        <v>119</v>
      </c>
      <c r="AN501" s="95">
        <f t="shared" si="710"/>
        <v>118</v>
      </c>
      <c r="AO501" s="95">
        <f t="shared" si="711"/>
        <v>118</v>
      </c>
      <c r="AP501" s="95">
        <f t="shared" si="712"/>
        <v>118</v>
      </c>
      <c r="AQ501" s="95">
        <f t="shared" si="713"/>
        <v>118</v>
      </c>
      <c r="AR501" s="95">
        <f t="shared" si="714"/>
        <v>118</v>
      </c>
      <c r="AS501" s="95">
        <f t="shared" si="715"/>
        <v>117</v>
      </c>
      <c r="AT501" s="95">
        <f t="shared" si="716"/>
        <v>117</v>
      </c>
      <c r="AU501" s="95">
        <f t="shared" si="717"/>
        <v>117</v>
      </c>
      <c r="AV501" s="95">
        <f t="shared" si="718"/>
        <v>117</v>
      </c>
      <c r="AW501" s="95">
        <f t="shared" si="719"/>
        <v>117</v>
      </c>
      <c r="AX501" s="95">
        <f t="shared" si="720"/>
        <v>117</v>
      </c>
      <c r="AY501" s="95">
        <f t="shared" si="721"/>
        <v>117</v>
      </c>
      <c r="BA501" s="93">
        <v>1800</v>
      </c>
      <c r="BB501" s="95">
        <f t="shared" si="722"/>
        <v>101</v>
      </c>
      <c r="BC501" s="95">
        <f t="shared" si="723"/>
        <v>116</v>
      </c>
      <c r="BD501" s="95">
        <f t="shared" si="724"/>
        <v>132</v>
      </c>
      <c r="BE501" s="95">
        <f t="shared" si="725"/>
        <v>147</v>
      </c>
      <c r="BF501" s="95">
        <f t="shared" si="726"/>
        <v>163</v>
      </c>
      <c r="BG501" s="95">
        <f t="shared" si="727"/>
        <v>178</v>
      </c>
      <c r="BH501" s="95">
        <f t="shared" si="728"/>
        <v>193</v>
      </c>
      <c r="BI501" s="95">
        <f t="shared" si="729"/>
        <v>208</v>
      </c>
      <c r="BJ501" s="95">
        <f t="shared" si="730"/>
        <v>225</v>
      </c>
      <c r="BK501" s="95">
        <f t="shared" si="731"/>
        <v>241</v>
      </c>
      <c r="BL501" s="95">
        <f t="shared" si="732"/>
        <v>257</v>
      </c>
      <c r="BM501" s="95">
        <f t="shared" si="733"/>
        <v>270</v>
      </c>
      <c r="BN501" s="95">
        <f t="shared" si="734"/>
        <v>288</v>
      </c>
      <c r="BO501" s="95">
        <f t="shared" si="735"/>
        <v>303</v>
      </c>
      <c r="BP501" s="95">
        <f t="shared" si="736"/>
        <v>318</v>
      </c>
      <c r="BQ501" s="95">
        <f t="shared" si="737"/>
        <v>335</v>
      </c>
      <c r="BR501" s="95">
        <f t="shared" si="738"/>
        <v>349</v>
      </c>
      <c r="BS501" s="95">
        <f t="shared" si="739"/>
        <v>367</v>
      </c>
      <c r="BT501" s="95">
        <f t="shared" si="740"/>
        <v>380</v>
      </c>
      <c r="BU501" s="95">
        <f t="shared" si="741"/>
        <v>397</v>
      </c>
      <c r="BV501" s="95">
        <f t="shared" si="742"/>
        <v>410</v>
      </c>
      <c r="BW501" s="95">
        <f t="shared" si="743"/>
        <v>432</v>
      </c>
      <c r="BX501" s="95">
        <f t="shared" si="744"/>
        <v>449</v>
      </c>
      <c r="BY501" s="95">
        <f t="shared" si="745"/>
        <v>462</v>
      </c>
      <c r="BZ501" s="95">
        <f t="shared" si="746"/>
        <v>479</v>
      </c>
      <c r="CA501" s="95">
        <f t="shared" si="747"/>
        <v>496</v>
      </c>
      <c r="CB501" s="95">
        <f t="shared" si="748"/>
        <v>513</v>
      </c>
      <c r="CC501" s="95">
        <f t="shared" si="749"/>
        <v>547</v>
      </c>
      <c r="CD501" s="95">
        <f t="shared" si="750"/>
        <v>559</v>
      </c>
      <c r="CE501" s="95">
        <f t="shared" si="751"/>
        <v>576</v>
      </c>
      <c r="CF501" s="95">
        <f t="shared" si="752"/>
        <v>594</v>
      </c>
      <c r="CG501" s="95">
        <f t="shared" si="753"/>
        <v>624</v>
      </c>
      <c r="CH501" s="95">
        <f t="shared" si="754"/>
        <v>635</v>
      </c>
      <c r="CI501" s="95">
        <f t="shared" si="755"/>
        <v>653</v>
      </c>
      <c r="CJ501" s="95">
        <f t="shared" si="756"/>
        <v>670</v>
      </c>
      <c r="CK501" s="95">
        <f t="shared" si="757"/>
        <v>835</v>
      </c>
      <c r="CL501" s="95">
        <f t="shared" si="758"/>
        <v>857</v>
      </c>
      <c r="CM501" s="95">
        <f t="shared" si="759"/>
        <v>871</v>
      </c>
      <c r="CN501" s="95">
        <f t="shared" si="760"/>
        <v>892</v>
      </c>
      <c r="CO501" s="95">
        <f t="shared" si="761"/>
        <v>913</v>
      </c>
      <c r="CP501" s="95">
        <f t="shared" si="762"/>
        <v>935</v>
      </c>
      <c r="CQ501" s="95">
        <f t="shared" si="763"/>
        <v>956</v>
      </c>
      <c r="CR501" s="95">
        <f t="shared" si="764"/>
        <v>969</v>
      </c>
      <c r="CS501" s="95">
        <f t="shared" si="765"/>
        <v>990</v>
      </c>
      <c r="CT501" s="95">
        <f t="shared" si="766"/>
        <v>1011</v>
      </c>
      <c r="CU501" s="95">
        <f t="shared" si="767"/>
        <v>1032</v>
      </c>
      <c r="CV501" s="95">
        <f t="shared" si="768"/>
        <v>1053</v>
      </c>
      <c r="CW501" s="95">
        <f t="shared" si="769"/>
        <v>1074</v>
      </c>
      <c r="CX501" s="95">
        <f t="shared" si="770"/>
        <v>1095</v>
      </c>
    </row>
    <row r="502" spans="2:102" ht="15">
      <c r="B502" s="93">
        <v>1900</v>
      </c>
      <c r="C502" s="95">
        <f t="shared" si="673"/>
        <v>138</v>
      </c>
      <c r="D502" s="95">
        <f t="shared" si="674"/>
        <v>128</v>
      </c>
      <c r="E502" s="95">
        <f t="shared" si="675"/>
        <v>121</v>
      </c>
      <c r="F502" s="95">
        <f t="shared" si="676"/>
        <v>116</v>
      </c>
      <c r="G502" s="95">
        <f t="shared" si="677"/>
        <v>112</v>
      </c>
      <c r="H502" s="95">
        <f t="shared" si="678"/>
        <v>109</v>
      </c>
      <c r="I502" s="95">
        <f t="shared" si="679"/>
        <v>106</v>
      </c>
      <c r="J502" s="95">
        <f t="shared" si="680"/>
        <v>104</v>
      </c>
      <c r="K502" s="95">
        <f t="shared" si="681"/>
        <v>103</v>
      </c>
      <c r="L502" s="95">
        <f t="shared" si="682"/>
        <v>102</v>
      </c>
      <c r="M502" s="95">
        <f t="shared" si="683"/>
        <v>101</v>
      </c>
      <c r="N502" s="95">
        <f t="shared" si="684"/>
        <v>100</v>
      </c>
      <c r="O502" s="95">
        <f t="shared" si="685"/>
        <v>99</v>
      </c>
      <c r="P502" s="95">
        <f t="shared" si="686"/>
        <v>98</v>
      </c>
      <c r="Q502" s="95">
        <f t="shared" si="687"/>
        <v>98</v>
      </c>
      <c r="R502" s="95">
        <f t="shared" si="688"/>
        <v>97</v>
      </c>
      <c r="S502" s="95">
        <f t="shared" si="689"/>
        <v>96</v>
      </c>
      <c r="T502" s="95">
        <f t="shared" si="690"/>
        <v>96</v>
      </c>
      <c r="U502" s="95">
        <f t="shared" si="691"/>
        <v>96</v>
      </c>
      <c r="V502" s="95">
        <f t="shared" si="692"/>
        <v>95</v>
      </c>
      <c r="W502" s="95">
        <f t="shared" si="693"/>
        <v>95</v>
      </c>
      <c r="X502" s="95">
        <f t="shared" si="694"/>
        <v>95</v>
      </c>
      <c r="Y502" s="95">
        <f t="shared" si="695"/>
        <v>95</v>
      </c>
      <c r="Z502" s="95">
        <f t="shared" si="696"/>
        <v>95</v>
      </c>
      <c r="AA502" s="95">
        <f t="shared" si="697"/>
        <v>94</v>
      </c>
      <c r="AB502" s="95">
        <f t="shared" si="698"/>
        <v>94</v>
      </c>
      <c r="AC502" s="95">
        <f t="shared" si="699"/>
        <v>100</v>
      </c>
      <c r="AD502" s="95">
        <f t="shared" si="700"/>
        <v>99</v>
      </c>
      <c r="AE502" s="95">
        <f t="shared" si="701"/>
        <v>99</v>
      </c>
      <c r="AF502" s="95">
        <f t="shared" si="702"/>
        <v>101</v>
      </c>
      <c r="AG502" s="95">
        <f t="shared" si="703"/>
        <v>100</v>
      </c>
      <c r="AH502" s="95">
        <f t="shared" si="704"/>
        <v>100</v>
      </c>
      <c r="AI502" s="95">
        <f t="shared" si="705"/>
        <v>100</v>
      </c>
      <c r="AJ502" s="95">
        <f t="shared" si="706"/>
        <v>100</v>
      </c>
      <c r="AK502" s="95">
        <f t="shared" si="707"/>
        <v>117</v>
      </c>
      <c r="AL502" s="95">
        <f t="shared" si="708"/>
        <v>117</v>
      </c>
      <c r="AM502" s="95">
        <f t="shared" si="709"/>
        <v>117</v>
      </c>
      <c r="AN502" s="95">
        <f t="shared" si="710"/>
        <v>116</v>
      </c>
      <c r="AO502" s="95">
        <f t="shared" si="711"/>
        <v>116</v>
      </c>
      <c r="AP502" s="95">
        <f t="shared" si="712"/>
        <v>116</v>
      </c>
      <c r="AQ502" s="95">
        <f t="shared" si="713"/>
        <v>116</v>
      </c>
      <c r="AR502" s="95">
        <f t="shared" si="714"/>
        <v>116</v>
      </c>
      <c r="AS502" s="95">
        <f t="shared" si="715"/>
        <v>115</v>
      </c>
      <c r="AT502" s="95">
        <f t="shared" si="716"/>
        <v>115</v>
      </c>
      <c r="AU502" s="95">
        <f t="shared" si="717"/>
        <v>115</v>
      </c>
      <c r="AV502" s="95">
        <f t="shared" si="718"/>
        <v>115</v>
      </c>
      <c r="AW502" s="95">
        <f t="shared" si="719"/>
        <v>115</v>
      </c>
      <c r="AX502" s="95">
        <f t="shared" si="720"/>
        <v>115</v>
      </c>
      <c r="AY502" s="95">
        <f t="shared" si="721"/>
        <v>115</v>
      </c>
      <c r="BA502" s="93">
        <v>1900</v>
      </c>
      <c r="BB502" s="95">
        <f t="shared" si="722"/>
        <v>105</v>
      </c>
      <c r="BC502" s="95">
        <f t="shared" si="723"/>
        <v>122</v>
      </c>
      <c r="BD502" s="95">
        <f t="shared" si="724"/>
        <v>138</v>
      </c>
      <c r="BE502" s="95">
        <f t="shared" si="725"/>
        <v>154</v>
      </c>
      <c r="BF502" s="95">
        <f t="shared" si="726"/>
        <v>170</v>
      </c>
      <c r="BG502" s="95">
        <f t="shared" si="727"/>
        <v>186</v>
      </c>
      <c r="BH502" s="95">
        <f t="shared" si="728"/>
        <v>201</v>
      </c>
      <c r="BI502" s="95">
        <f t="shared" si="729"/>
        <v>217</v>
      </c>
      <c r="BJ502" s="95">
        <f t="shared" si="730"/>
        <v>235</v>
      </c>
      <c r="BK502" s="95">
        <f t="shared" si="731"/>
        <v>252</v>
      </c>
      <c r="BL502" s="95">
        <f t="shared" si="732"/>
        <v>269</v>
      </c>
      <c r="BM502" s="95">
        <f t="shared" si="733"/>
        <v>285</v>
      </c>
      <c r="BN502" s="95">
        <f t="shared" si="734"/>
        <v>301</v>
      </c>
      <c r="BO502" s="95">
        <f t="shared" si="735"/>
        <v>317</v>
      </c>
      <c r="BP502" s="95">
        <f t="shared" si="736"/>
        <v>335</v>
      </c>
      <c r="BQ502" s="95">
        <f t="shared" si="737"/>
        <v>350</v>
      </c>
      <c r="BR502" s="95">
        <f t="shared" si="738"/>
        <v>365</v>
      </c>
      <c r="BS502" s="95">
        <f t="shared" si="739"/>
        <v>383</v>
      </c>
      <c r="BT502" s="95">
        <f t="shared" si="740"/>
        <v>401</v>
      </c>
      <c r="BU502" s="95">
        <f t="shared" si="741"/>
        <v>415</v>
      </c>
      <c r="BV502" s="95">
        <f t="shared" si="742"/>
        <v>433</v>
      </c>
      <c r="BW502" s="95">
        <f t="shared" si="743"/>
        <v>451</v>
      </c>
      <c r="BX502" s="95">
        <f t="shared" si="744"/>
        <v>469</v>
      </c>
      <c r="BY502" s="95">
        <f t="shared" si="745"/>
        <v>487</v>
      </c>
      <c r="BZ502" s="95">
        <f t="shared" si="746"/>
        <v>500</v>
      </c>
      <c r="CA502" s="95">
        <f t="shared" si="747"/>
        <v>518</v>
      </c>
      <c r="CB502" s="95">
        <f t="shared" si="748"/>
        <v>570</v>
      </c>
      <c r="CC502" s="95">
        <f t="shared" si="749"/>
        <v>583</v>
      </c>
      <c r="CD502" s="95">
        <f t="shared" si="750"/>
        <v>602</v>
      </c>
      <c r="CE502" s="95">
        <f t="shared" si="751"/>
        <v>633</v>
      </c>
      <c r="CF502" s="95">
        <f t="shared" si="752"/>
        <v>646</v>
      </c>
      <c r="CG502" s="95">
        <f t="shared" si="753"/>
        <v>665</v>
      </c>
      <c r="CH502" s="95">
        <f t="shared" si="754"/>
        <v>684</v>
      </c>
      <c r="CI502" s="95">
        <f t="shared" si="755"/>
        <v>703</v>
      </c>
      <c r="CJ502" s="95">
        <f t="shared" si="756"/>
        <v>845</v>
      </c>
      <c r="CK502" s="95">
        <f t="shared" si="757"/>
        <v>867</v>
      </c>
      <c r="CL502" s="95">
        <f t="shared" si="758"/>
        <v>889</v>
      </c>
      <c r="CM502" s="95">
        <f t="shared" si="759"/>
        <v>904</v>
      </c>
      <c r="CN502" s="95">
        <f t="shared" si="760"/>
        <v>926</v>
      </c>
      <c r="CO502" s="95">
        <f t="shared" si="761"/>
        <v>948</v>
      </c>
      <c r="CP502" s="95">
        <f t="shared" si="762"/>
        <v>970</v>
      </c>
      <c r="CQ502" s="95">
        <f t="shared" si="763"/>
        <v>992</v>
      </c>
      <c r="CR502" s="95">
        <f t="shared" si="764"/>
        <v>1005</v>
      </c>
      <c r="CS502" s="95">
        <f t="shared" si="765"/>
        <v>1027</v>
      </c>
      <c r="CT502" s="95">
        <f t="shared" si="766"/>
        <v>1049</v>
      </c>
      <c r="CU502" s="95">
        <f t="shared" si="767"/>
        <v>1071</v>
      </c>
      <c r="CV502" s="95">
        <f t="shared" si="768"/>
        <v>1093</v>
      </c>
      <c r="CW502" s="95">
        <f t="shared" si="769"/>
        <v>1114</v>
      </c>
      <c r="CX502" s="95">
        <f t="shared" si="770"/>
        <v>1136</v>
      </c>
    </row>
    <row r="503" spans="2:102" ht="15">
      <c r="B503" s="93">
        <v>2000</v>
      </c>
      <c r="C503" s="95">
        <f t="shared" si="673"/>
        <v>137</v>
      </c>
      <c r="D503" s="95">
        <f t="shared" si="674"/>
        <v>127</v>
      </c>
      <c r="E503" s="95">
        <f t="shared" si="675"/>
        <v>120</v>
      </c>
      <c r="F503" s="95">
        <f t="shared" si="676"/>
        <v>115</v>
      </c>
      <c r="G503" s="95">
        <f t="shared" si="677"/>
        <v>111</v>
      </c>
      <c r="H503" s="95">
        <f t="shared" si="678"/>
        <v>108</v>
      </c>
      <c r="I503" s="95">
        <f t="shared" si="679"/>
        <v>106</v>
      </c>
      <c r="J503" s="95">
        <f t="shared" si="680"/>
        <v>104</v>
      </c>
      <c r="K503" s="95">
        <f t="shared" si="681"/>
        <v>103</v>
      </c>
      <c r="L503" s="95">
        <f t="shared" si="682"/>
        <v>101</v>
      </c>
      <c r="M503" s="95">
        <f t="shared" si="683"/>
        <v>100</v>
      </c>
      <c r="N503" s="95">
        <f t="shared" si="684"/>
        <v>99</v>
      </c>
      <c r="O503" s="95">
        <f t="shared" si="685"/>
        <v>98</v>
      </c>
      <c r="P503" s="95">
        <f t="shared" si="686"/>
        <v>98</v>
      </c>
      <c r="Q503" s="95">
        <f t="shared" si="687"/>
        <v>97</v>
      </c>
      <c r="R503" s="95">
        <f t="shared" si="688"/>
        <v>96</v>
      </c>
      <c r="S503" s="95">
        <f t="shared" si="689"/>
        <v>96</v>
      </c>
      <c r="T503" s="95">
        <f t="shared" si="690"/>
        <v>95</v>
      </c>
      <c r="U503" s="95">
        <f t="shared" si="691"/>
        <v>95</v>
      </c>
      <c r="V503" s="95">
        <f t="shared" si="692"/>
        <v>95</v>
      </c>
      <c r="W503" s="95">
        <f t="shared" si="693"/>
        <v>95</v>
      </c>
      <c r="X503" s="95">
        <f t="shared" si="694"/>
        <v>95</v>
      </c>
      <c r="Y503" s="95">
        <f t="shared" si="695"/>
        <v>94</v>
      </c>
      <c r="Z503" s="95">
        <f t="shared" si="696"/>
        <v>94</v>
      </c>
      <c r="AA503" s="95">
        <f t="shared" si="697"/>
        <v>95</v>
      </c>
      <c r="AB503" s="95">
        <f t="shared" si="698"/>
        <v>95</v>
      </c>
      <c r="AC503" s="95">
        <f t="shared" si="699"/>
        <v>99</v>
      </c>
      <c r="AD503" s="95">
        <f t="shared" si="700"/>
        <v>100</v>
      </c>
      <c r="AE503" s="95">
        <f t="shared" si="701"/>
        <v>100</v>
      </c>
      <c r="AF503" s="95">
        <f t="shared" si="702"/>
        <v>100</v>
      </c>
      <c r="AG503" s="95">
        <f t="shared" si="703"/>
        <v>99</v>
      </c>
      <c r="AH503" s="95">
        <f t="shared" si="704"/>
        <v>99</v>
      </c>
      <c r="AI503" s="95">
        <f t="shared" si="705"/>
        <v>99</v>
      </c>
      <c r="AJ503" s="95">
        <f t="shared" si="706"/>
        <v>99</v>
      </c>
      <c r="AK503" s="95">
        <f t="shared" si="707"/>
        <v>115</v>
      </c>
      <c r="AL503" s="95">
        <f t="shared" si="708"/>
        <v>115</v>
      </c>
      <c r="AM503" s="95">
        <f t="shared" si="709"/>
        <v>115</v>
      </c>
      <c r="AN503" s="95">
        <f t="shared" si="710"/>
        <v>115</v>
      </c>
      <c r="AO503" s="95">
        <f t="shared" si="711"/>
        <v>114</v>
      </c>
      <c r="AP503" s="95">
        <f t="shared" si="712"/>
        <v>114</v>
      </c>
      <c r="AQ503" s="95">
        <f t="shared" si="713"/>
        <v>114</v>
      </c>
      <c r="AR503" s="95">
        <f t="shared" si="714"/>
        <v>114</v>
      </c>
      <c r="AS503" s="95">
        <f t="shared" si="715"/>
        <v>114</v>
      </c>
      <c r="AT503" s="95">
        <f t="shared" si="716"/>
        <v>113</v>
      </c>
      <c r="AU503" s="95">
        <f t="shared" si="717"/>
        <v>113</v>
      </c>
      <c r="AV503" s="95">
        <f t="shared" si="718"/>
        <v>113</v>
      </c>
      <c r="AW503" s="95">
        <f t="shared" si="719"/>
        <v>113</v>
      </c>
      <c r="AX503" s="95">
        <f t="shared" si="720"/>
        <v>113</v>
      </c>
      <c r="AY503" s="95">
        <f t="shared" si="721"/>
        <v>113</v>
      </c>
      <c r="BA503" s="93">
        <v>2000</v>
      </c>
      <c r="BB503" s="95">
        <f t="shared" si="722"/>
        <v>110</v>
      </c>
      <c r="BC503" s="95">
        <f t="shared" si="723"/>
        <v>127</v>
      </c>
      <c r="BD503" s="95">
        <f t="shared" si="724"/>
        <v>144</v>
      </c>
      <c r="BE503" s="95">
        <f t="shared" si="725"/>
        <v>161</v>
      </c>
      <c r="BF503" s="95">
        <f t="shared" si="726"/>
        <v>178</v>
      </c>
      <c r="BG503" s="95">
        <f t="shared" si="727"/>
        <v>194</v>
      </c>
      <c r="BH503" s="95">
        <f t="shared" si="728"/>
        <v>212</v>
      </c>
      <c r="BI503" s="95">
        <f t="shared" si="729"/>
        <v>229</v>
      </c>
      <c r="BJ503" s="95">
        <f t="shared" si="730"/>
        <v>247</v>
      </c>
      <c r="BK503" s="95">
        <f t="shared" si="731"/>
        <v>263</v>
      </c>
      <c r="BL503" s="95">
        <f t="shared" si="732"/>
        <v>280</v>
      </c>
      <c r="BM503" s="95">
        <f t="shared" si="733"/>
        <v>297</v>
      </c>
      <c r="BN503" s="95">
        <f t="shared" si="734"/>
        <v>314</v>
      </c>
      <c r="BO503" s="95">
        <f t="shared" si="735"/>
        <v>333</v>
      </c>
      <c r="BP503" s="95">
        <f t="shared" si="736"/>
        <v>349</v>
      </c>
      <c r="BQ503" s="95">
        <f t="shared" si="737"/>
        <v>365</v>
      </c>
      <c r="BR503" s="95">
        <f t="shared" si="738"/>
        <v>384</v>
      </c>
      <c r="BS503" s="95">
        <f t="shared" si="739"/>
        <v>399</v>
      </c>
      <c r="BT503" s="95">
        <f t="shared" si="740"/>
        <v>418</v>
      </c>
      <c r="BU503" s="95">
        <f t="shared" si="741"/>
        <v>437</v>
      </c>
      <c r="BV503" s="95">
        <f t="shared" si="742"/>
        <v>456</v>
      </c>
      <c r="BW503" s="95">
        <f t="shared" si="743"/>
        <v>475</v>
      </c>
      <c r="BX503" s="95">
        <f t="shared" si="744"/>
        <v>489</v>
      </c>
      <c r="BY503" s="95">
        <f t="shared" si="745"/>
        <v>508</v>
      </c>
      <c r="BZ503" s="95">
        <f t="shared" si="746"/>
        <v>532</v>
      </c>
      <c r="CA503" s="95">
        <f t="shared" si="747"/>
        <v>551</v>
      </c>
      <c r="CB503" s="95">
        <f t="shared" si="748"/>
        <v>594</v>
      </c>
      <c r="CC503" s="95">
        <f t="shared" si="749"/>
        <v>620</v>
      </c>
      <c r="CD503" s="95">
        <f t="shared" si="750"/>
        <v>640</v>
      </c>
      <c r="CE503" s="95">
        <f t="shared" si="751"/>
        <v>660</v>
      </c>
      <c r="CF503" s="95">
        <f t="shared" si="752"/>
        <v>673</v>
      </c>
      <c r="CG503" s="95">
        <f t="shared" si="753"/>
        <v>693</v>
      </c>
      <c r="CH503" s="95">
        <f t="shared" si="754"/>
        <v>713</v>
      </c>
      <c r="CI503" s="95">
        <f t="shared" si="755"/>
        <v>733</v>
      </c>
      <c r="CJ503" s="95">
        <f t="shared" si="756"/>
        <v>874</v>
      </c>
      <c r="CK503" s="95">
        <f t="shared" si="757"/>
        <v>897</v>
      </c>
      <c r="CL503" s="95">
        <f t="shared" si="758"/>
        <v>920</v>
      </c>
      <c r="CM503" s="95">
        <f t="shared" si="759"/>
        <v>943</v>
      </c>
      <c r="CN503" s="95">
        <f t="shared" si="760"/>
        <v>958</v>
      </c>
      <c r="CO503" s="95">
        <f t="shared" si="761"/>
        <v>980</v>
      </c>
      <c r="CP503" s="95">
        <f t="shared" si="762"/>
        <v>1003</v>
      </c>
      <c r="CQ503" s="95">
        <f t="shared" si="763"/>
        <v>1026</v>
      </c>
      <c r="CR503" s="95">
        <f t="shared" si="764"/>
        <v>1049</v>
      </c>
      <c r="CS503" s="95">
        <f t="shared" si="765"/>
        <v>1062</v>
      </c>
      <c r="CT503" s="95">
        <f t="shared" si="766"/>
        <v>1085</v>
      </c>
      <c r="CU503" s="95">
        <f t="shared" si="767"/>
        <v>1107</v>
      </c>
      <c r="CV503" s="95">
        <f t="shared" si="768"/>
        <v>1130</v>
      </c>
      <c r="CW503" s="95">
        <f t="shared" si="769"/>
        <v>1153</v>
      </c>
      <c r="CX503" s="95">
        <f t="shared" si="770"/>
        <v>1175</v>
      </c>
    </row>
    <row r="504" spans="2:102" ht="15">
      <c r="B504" s="93">
        <v>2100</v>
      </c>
      <c r="C504" s="95">
        <f t="shared" si="673"/>
        <v>144</v>
      </c>
      <c r="D504" s="95">
        <f t="shared" si="674"/>
        <v>132</v>
      </c>
      <c r="E504" s="95">
        <f t="shared" si="675"/>
        <v>124</v>
      </c>
      <c r="F504" s="95">
        <f t="shared" si="676"/>
        <v>119</v>
      </c>
      <c r="G504" s="95">
        <f t="shared" si="677"/>
        <v>115</v>
      </c>
      <c r="H504" s="95">
        <f t="shared" si="678"/>
        <v>111</v>
      </c>
      <c r="I504" s="95">
        <f t="shared" si="679"/>
        <v>109</v>
      </c>
      <c r="J504" s="95">
        <f t="shared" si="680"/>
        <v>107</v>
      </c>
      <c r="K504" s="95">
        <f t="shared" si="681"/>
        <v>105</v>
      </c>
      <c r="L504" s="95">
        <f t="shared" si="682"/>
        <v>104</v>
      </c>
      <c r="M504" s="95">
        <f t="shared" si="683"/>
        <v>103</v>
      </c>
      <c r="N504" s="95">
        <f t="shared" si="684"/>
        <v>102</v>
      </c>
      <c r="O504" s="95">
        <f t="shared" si="685"/>
        <v>101</v>
      </c>
      <c r="P504" s="95">
        <f t="shared" si="686"/>
        <v>100</v>
      </c>
      <c r="Q504" s="95">
        <f t="shared" si="687"/>
        <v>99</v>
      </c>
      <c r="R504" s="95">
        <f t="shared" si="688"/>
        <v>99</v>
      </c>
      <c r="S504" s="95">
        <f t="shared" si="689"/>
        <v>98</v>
      </c>
      <c r="T504" s="95">
        <f t="shared" si="690"/>
        <v>98</v>
      </c>
      <c r="U504" s="95">
        <f t="shared" si="691"/>
        <v>97</v>
      </c>
      <c r="V504" s="95">
        <f t="shared" si="692"/>
        <v>97</v>
      </c>
      <c r="W504" s="95">
        <f t="shared" si="693"/>
        <v>97</v>
      </c>
      <c r="X504" s="95">
        <f t="shared" si="694"/>
        <v>97</v>
      </c>
      <c r="Y504" s="95">
        <f t="shared" si="695"/>
        <v>96</v>
      </c>
      <c r="Z504" s="95">
        <f t="shared" si="696"/>
        <v>97</v>
      </c>
      <c r="AA504" s="95">
        <f t="shared" si="697"/>
        <v>97</v>
      </c>
      <c r="AB504" s="95">
        <f t="shared" si="698"/>
        <v>98</v>
      </c>
      <c r="AC504" s="95">
        <f t="shared" si="699"/>
        <v>100</v>
      </c>
      <c r="AD504" s="95">
        <f t="shared" si="700"/>
        <v>99</v>
      </c>
      <c r="AE504" s="95">
        <f t="shared" si="701"/>
        <v>99</v>
      </c>
      <c r="AF504" s="95">
        <f t="shared" si="702"/>
        <v>99</v>
      </c>
      <c r="AG504" s="95">
        <f t="shared" si="703"/>
        <v>99</v>
      </c>
      <c r="AH504" s="95">
        <f t="shared" si="704"/>
        <v>98</v>
      </c>
      <c r="AI504" s="95">
        <f t="shared" si="705"/>
        <v>98</v>
      </c>
      <c r="AJ504" s="95">
        <f t="shared" si="706"/>
        <v>115</v>
      </c>
      <c r="AK504" s="95">
        <f t="shared" si="707"/>
        <v>115</v>
      </c>
      <c r="AL504" s="95">
        <f t="shared" si="708"/>
        <v>115</v>
      </c>
      <c r="AM504" s="95">
        <f t="shared" si="709"/>
        <v>115</v>
      </c>
      <c r="AN504" s="95">
        <f t="shared" si="710"/>
        <v>114</v>
      </c>
      <c r="AO504" s="95">
        <f t="shared" si="711"/>
        <v>114</v>
      </c>
      <c r="AP504" s="95">
        <f t="shared" si="712"/>
        <v>114</v>
      </c>
      <c r="AQ504" s="95">
        <f t="shared" si="713"/>
        <v>114</v>
      </c>
      <c r="AR504" s="95">
        <f t="shared" si="714"/>
        <v>114</v>
      </c>
      <c r="AS504" s="95">
        <f t="shared" si="715"/>
        <v>113</v>
      </c>
      <c r="AT504" s="95">
        <f t="shared" si="716"/>
        <v>113</v>
      </c>
      <c r="AU504" s="95">
        <f t="shared" si="717"/>
        <v>113</v>
      </c>
      <c r="AV504" s="95">
        <f t="shared" si="718"/>
        <v>113</v>
      </c>
      <c r="AW504" s="95">
        <f t="shared" si="719"/>
        <v>113</v>
      </c>
      <c r="AX504" s="95">
        <f t="shared" si="720"/>
        <v>113</v>
      </c>
      <c r="AY504" s="95">
        <f t="shared" si="721"/>
        <v>113</v>
      </c>
      <c r="BA504" s="93">
        <v>2100</v>
      </c>
      <c r="BB504" s="95">
        <f t="shared" si="722"/>
        <v>121</v>
      </c>
      <c r="BC504" s="95">
        <f t="shared" si="723"/>
        <v>139</v>
      </c>
      <c r="BD504" s="95">
        <f t="shared" si="724"/>
        <v>156</v>
      </c>
      <c r="BE504" s="95">
        <f t="shared" si="725"/>
        <v>175</v>
      </c>
      <c r="BF504" s="95">
        <f t="shared" si="726"/>
        <v>193</v>
      </c>
      <c r="BG504" s="95">
        <f t="shared" si="727"/>
        <v>210</v>
      </c>
      <c r="BH504" s="95">
        <f t="shared" si="728"/>
        <v>229</v>
      </c>
      <c r="BI504" s="95">
        <f t="shared" si="729"/>
        <v>247</v>
      </c>
      <c r="BJ504" s="95">
        <f t="shared" si="730"/>
        <v>265</v>
      </c>
      <c r="BK504" s="95">
        <f t="shared" si="731"/>
        <v>284</v>
      </c>
      <c r="BL504" s="95">
        <f t="shared" si="732"/>
        <v>303</v>
      </c>
      <c r="BM504" s="95">
        <f t="shared" si="733"/>
        <v>321</v>
      </c>
      <c r="BN504" s="95">
        <f t="shared" si="734"/>
        <v>339</v>
      </c>
      <c r="BO504" s="95">
        <f t="shared" si="735"/>
        <v>357</v>
      </c>
      <c r="BP504" s="95">
        <f t="shared" si="736"/>
        <v>374</v>
      </c>
      <c r="BQ504" s="95">
        <f t="shared" si="737"/>
        <v>395</v>
      </c>
      <c r="BR504" s="95">
        <f t="shared" si="738"/>
        <v>412</v>
      </c>
      <c r="BS504" s="95">
        <f t="shared" si="739"/>
        <v>432</v>
      </c>
      <c r="BT504" s="95">
        <f t="shared" si="740"/>
        <v>448</v>
      </c>
      <c r="BU504" s="95">
        <f t="shared" si="741"/>
        <v>469</v>
      </c>
      <c r="BV504" s="95">
        <f t="shared" si="742"/>
        <v>489</v>
      </c>
      <c r="BW504" s="95">
        <f t="shared" si="743"/>
        <v>509</v>
      </c>
      <c r="BX504" s="95">
        <f t="shared" si="744"/>
        <v>524</v>
      </c>
      <c r="BY504" s="95">
        <f t="shared" si="745"/>
        <v>550</v>
      </c>
      <c r="BZ504" s="95">
        <f t="shared" si="746"/>
        <v>570</v>
      </c>
      <c r="CA504" s="95">
        <f t="shared" si="747"/>
        <v>597</v>
      </c>
      <c r="CB504" s="95">
        <f t="shared" si="748"/>
        <v>630</v>
      </c>
      <c r="CC504" s="95">
        <f t="shared" si="749"/>
        <v>644</v>
      </c>
      <c r="CD504" s="95">
        <f t="shared" si="750"/>
        <v>665</v>
      </c>
      <c r="CE504" s="95">
        <f t="shared" si="751"/>
        <v>686</v>
      </c>
      <c r="CF504" s="95">
        <f t="shared" si="752"/>
        <v>707</v>
      </c>
      <c r="CG504" s="95">
        <f t="shared" si="753"/>
        <v>720</v>
      </c>
      <c r="CH504" s="95">
        <f t="shared" si="754"/>
        <v>741</v>
      </c>
      <c r="CI504" s="95">
        <f t="shared" si="755"/>
        <v>894</v>
      </c>
      <c r="CJ504" s="95">
        <f t="shared" si="756"/>
        <v>918</v>
      </c>
      <c r="CK504" s="95">
        <f t="shared" si="757"/>
        <v>942</v>
      </c>
      <c r="CL504" s="95">
        <f t="shared" si="758"/>
        <v>966</v>
      </c>
      <c r="CM504" s="95">
        <f t="shared" si="759"/>
        <v>982</v>
      </c>
      <c r="CN504" s="95">
        <f t="shared" si="760"/>
        <v>1005</v>
      </c>
      <c r="CO504" s="95">
        <f t="shared" si="761"/>
        <v>1029</v>
      </c>
      <c r="CP504" s="95">
        <f t="shared" si="762"/>
        <v>1053</v>
      </c>
      <c r="CQ504" s="95">
        <f t="shared" si="763"/>
        <v>1077</v>
      </c>
      <c r="CR504" s="95">
        <f t="shared" si="764"/>
        <v>1092</v>
      </c>
      <c r="CS504" s="95">
        <f t="shared" si="765"/>
        <v>1115</v>
      </c>
      <c r="CT504" s="95">
        <f t="shared" si="766"/>
        <v>1139</v>
      </c>
      <c r="CU504" s="95">
        <f t="shared" si="767"/>
        <v>1163</v>
      </c>
      <c r="CV504" s="95">
        <f t="shared" si="768"/>
        <v>1187</v>
      </c>
      <c r="CW504" s="95">
        <f t="shared" si="769"/>
        <v>1210</v>
      </c>
      <c r="CX504" s="95">
        <f t="shared" si="770"/>
        <v>1234</v>
      </c>
    </row>
    <row r="505" spans="2:102" ht="15">
      <c r="B505" s="93">
        <v>2200</v>
      </c>
      <c r="C505" s="95">
        <f t="shared" si="673"/>
        <v>142</v>
      </c>
      <c r="D505" s="95">
        <f t="shared" si="674"/>
        <v>131</v>
      </c>
      <c r="E505" s="95">
        <f t="shared" si="675"/>
        <v>123</v>
      </c>
      <c r="F505" s="95">
        <f t="shared" si="676"/>
        <v>118</v>
      </c>
      <c r="G505" s="95">
        <f t="shared" si="677"/>
        <v>114</v>
      </c>
      <c r="H505" s="95">
        <f t="shared" si="678"/>
        <v>111</v>
      </c>
      <c r="I505" s="95">
        <f t="shared" si="679"/>
        <v>108</v>
      </c>
      <c r="J505" s="95">
        <f t="shared" si="680"/>
        <v>106</v>
      </c>
      <c r="K505" s="95">
        <f t="shared" si="681"/>
        <v>105</v>
      </c>
      <c r="L505" s="95">
        <f t="shared" si="682"/>
        <v>103</v>
      </c>
      <c r="M505" s="95">
        <f t="shared" si="683"/>
        <v>102</v>
      </c>
      <c r="N505" s="95">
        <f t="shared" si="684"/>
        <v>101</v>
      </c>
      <c r="O505" s="95">
        <f t="shared" si="685"/>
        <v>100</v>
      </c>
      <c r="P505" s="95">
        <f t="shared" si="686"/>
        <v>99</v>
      </c>
      <c r="Q505" s="95">
        <f t="shared" si="687"/>
        <v>99</v>
      </c>
      <c r="R505" s="95">
        <f t="shared" si="688"/>
        <v>98</v>
      </c>
      <c r="S505" s="95">
        <f t="shared" si="689"/>
        <v>97</v>
      </c>
      <c r="T505" s="95">
        <f t="shared" si="690"/>
        <v>97</v>
      </c>
      <c r="U505" s="95">
        <f t="shared" si="691"/>
        <v>96</v>
      </c>
      <c r="V505" s="95">
        <f t="shared" si="692"/>
        <v>96</v>
      </c>
      <c r="W505" s="95">
        <f t="shared" si="693"/>
        <v>96</v>
      </c>
      <c r="X505" s="95">
        <f t="shared" si="694"/>
        <v>96</v>
      </c>
      <c r="Y505" s="95">
        <f t="shared" si="695"/>
        <v>97</v>
      </c>
      <c r="Z505" s="95">
        <f t="shared" si="696"/>
        <v>96</v>
      </c>
      <c r="AA505" s="95">
        <f t="shared" si="697"/>
        <v>98</v>
      </c>
      <c r="AB505" s="95">
        <f t="shared" si="698"/>
        <v>99</v>
      </c>
      <c r="AC505" s="95">
        <f t="shared" si="699"/>
        <v>99</v>
      </c>
      <c r="AD505" s="95">
        <f t="shared" si="700"/>
        <v>98</v>
      </c>
      <c r="AE505" s="95">
        <f t="shared" si="701"/>
        <v>98</v>
      </c>
      <c r="AF505" s="95">
        <f t="shared" si="702"/>
        <v>98</v>
      </c>
      <c r="AG505" s="95">
        <f t="shared" si="703"/>
        <v>98</v>
      </c>
      <c r="AH505" s="95">
        <f t="shared" si="704"/>
        <v>97</v>
      </c>
      <c r="AI505" s="95">
        <f t="shared" si="705"/>
        <v>97</v>
      </c>
      <c r="AJ505" s="95">
        <f t="shared" si="706"/>
        <v>114</v>
      </c>
      <c r="AK505" s="95">
        <f t="shared" si="707"/>
        <v>113</v>
      </c>
      <c r="AL505" s="95">
        <f t="shared" si="708"/>
        <v>113</v>
      </c>
      <c r="AM505" s="95">
        <f t="shared" si="709"/>
        <v>113</v>
      </c>
      <c r="AN505" s="95">
        <f t="shared" si="710"/>
        <v>113</v>
      </c>
      <c r="AO505" s="95">
        <f t="shared" si="711"/>
        <v>112</v>
      </c>
      <c r="AP505" s="95">
        <f t="shared" si="712"/>
        <v>112</v>
      </c>
      <c r="AQ505" s="95">
        <f t="shared" si="713"/>
        <v>112</v>
      </c>
      <c r="AR505" s="95">
        <f t="shared" si="714"/>
        <v>112</v>
      </c>
      <c r="AS505" s="95">
        <f t="shared" si="715"/>
        <v>112</v>
      </c>
      <c r="AT505" s="95">
        <f t="shared" si="716"/>
        <v>112</v>
      </c>
      <c r="AU505" s="95">
        <f t="shared" si="717"/>
        <v>112</v>
      </c>
      <c r="AV505" s="95">
        <f t="shared" si="718"/>
        <v>111</v>
      </c>
      <c r="AW505" s="95">
        <f t="shared" si="719"/>
        <v>111</v>
      </c>
      <c r="AX505" s="95">
        <f t="shared" si="720"/>
        <v>111</v>
      </c>
      <c r="AY505" s="95">
        <f t="shared" si="721"/>
        <v>111</v>
      </c>
      <c r="BA505" s="93">
        <v>2200</v>
      </c>
      <c r="BB505" s="95">
        <f t="shared" si="722"/>
        <v>125</v>
      </c>
      <c r="BC505" s="95">
        <f t="shared" si="723"/>
        <v>144</v>
      </c>
      <c r="BD505" s="95">
        <f t="shared" si="724"/>
        <v>162</v>
      </c>
      <c r="BE505" s="95">
        <f t="shared" si="725"/>
        <v>182</v>
      </c>
      <c r="BF505" s="95">
        <f t="shared" si="726"/>
        <v>201</v>
      </c>
      <c r="BG505" s="95">
        <f t="shared" si="727"/>
        <v>220</v>
      </c>
      <c r="BH505" s="95">
        <f t="shared" si="728"/>
        <v>238</v>
      </c>
      <c r="BI505" s="95">
        <f t="shared" si="729"/>
        <v>257</v>
      </c>
      <c r="BJ505" s="95">
        <f t="shared" si="730"/>
        <v>277</v>
      </c>
      <c r="BK505" s="95">
        <f t="shared" si="731"/>
        <v>295</v>
      </c>
      <c r="BL505" s="95">
        <f t="shared" si="732"/>
        <v>314</v>
      </c>
      <c r="BM505" s="95">
        <f t="shared" si="733"/>
        <v>333</v>
      </c>
      <c r="BN505" s="95">
        <f t="shared" si="734"/>
        <v>352</v>
      </c>
      <c r="BO505" s="95">
        <f t="shared" si="735"/>
        <v>370</v>
      </c>
      <c r="BP505" s="95">
        <f t="shared" si="736"/>
        <v>392</v>
      </c>
      <c r="BQ505" s="95">
        <f t="shared" si="737"/>
        <v>410</v>
      </c>
      <c r="BR505" s="95">
        <f t="shared" si="738"/>
        <v>427</v>
      </c>
      <c r="BS505" s="95">
        <f t="shared" si="739"/>
        <v>448</v>
      </c>
      <c r="BT505" s="95">
        <f t="shared" si="740"/>
        <v>465</v>
      </c>
      <c r="BU505" s="95">
        <f t="shared" si="741"/>
        <v>486</v>
      </c>
      <c r="BV505" s="95">
        <f t="shared" si="742"/>
        <v>507</v>
      </c>
      <c r="BW505" s="95">
        <f t="shared" si="743"/>
        <v>528</v>
      </c>
      <c r="BX505" s="95">
        <f t="shared" si="744"/>
        <v>555</v>
      </c>
      <c r="BY505" s="95">
        <f t="shared" si="745"/>
        <v>570</v>
      </c>
      <c r="BZ505" s="95">
        <f t="shared" si="746"/>
        <v>604</v>
      </c>
      <c r="CA505" s="95">
        <f t="shared" si="747"/>
        <v>632</v>
      </c>
      <c r="CB505" s="95">
        <f t="shared" si="748"/>
        <v>653</v>
      </c>
      <c r="CC505" s="95">
        <f t="shared" si="749"/>
        <v>668</v>
      </c>
      <c r="CD505" s="95">
        <f t="shared" si="750"/>
        <v>690</v>
      </c>
      <c r="CE505" s="95">
        <f t="shared" si="751"/>
        <v>711</v>
      </c>
      <c r="CF505" s="95">
        <f t="shared" si="752"/>
        <v>733</v>
      </c>
      <c r="CG505" s="95">
        <f t="shared" si="753"/>
        <v>747</v>
      </c>
      <c r="CH505" s="95">
        <f t="shared" si="754"/>
        <v>768</v>
      </c>
      <c r="CI505" s="95">
        <f t="shared" si="755"/>
        <v>928</v>
      </c>
      <c r="CJ505" s="95">
        <f t="shared" si="756"/>
        <v>945</v>
      </c>
      <c r="CK505" s="95">
        <f t="shared" si="757"/>
        <v>970</v>
      </c>
      <c r="CL505" s="95">
        <f t="shared" si="758"/>
        <v>994</v>
      </c>
      <c r="CM505" s="95">
        <f t="shared" si="759"/>
        <v>1019</v>
      </c>
      <c r="CN505" s="95">
        <f t="shared" si="760"/>
        <v>1035</v>
      </c>
      <c r="CO505" s="95">
        <f t="shared" si="761"/>
        <v>1060</v>
      </c>
      <c r="CP505" s="95">
        <f t="shared" si="762"/>
        <v>1084</v>
      </c>
      <c r="CQ505" s="95">
        <f t="shared" si="763"/>
        <v>1109</v>
      </c>
      <c r="CR505" s="95">
        <f t="shared" si="764"/>
        <v>1133</v>
      </c>
      <c r="CS505" s="95">
        <f t="shared" si="765"/>
        <v>1158</v>
      </c>
      <c r="CT505" s="95">
        <f t="shared" si="766"/>
        <v>1183</v>
      </c>
      <c r="CU505" s="95">
        <f t="shared" si="767"/>
        <v>1197</v>
      </c>
      <c r="CV505" s="95">
        <f t="shared" si="768"/>
        <v>1221</v>
      </c>
      <c r="CW505" s="95">
        <f t="shared" si="769"/>
        <v>1245</v>
      </c>
      <c r="CX505" s="95">
        <f t="shared" si="770"/>
        <v>1270</v>
      </c>
    </row>
    <row r="506" spans="2:102" ht="15">
      <c r="B506" s="93">
        <v>2300</v>
      </c>
      <c r="C506" s="95">
        <f t="shared" si="673"/>
        <v>139</v>
      </c>
      <c r="D506" s="95">
        <f t="shared" si="674"/>
        <v>128</v>
      </c>
      <c r="E506" s="95">
        <f t="shared" si="675"/>
        <v>121</v>
      </c>
      <c r="F506" s="95">
        <f t="shared" si="676"/>
        <v>115</v>
      </c>
      <c r="G506" s="95">
        <f t="shared" si="677"/>
        <v>111</v>
      </c>
      <c r="H506" s="95">
        <f t="shared" si="678"/>
        <v>108</v>
      </c>
      <c r="I506" s="95">
        <f t="shared" si="679"/>
        <v>106</v>
      </c>
      <c r="J506" s="95">
        <f t="shared" si="680"/>
        <v>104</v>
      </c>
      <c r="K506" s="95">
        <f t="shared" si="681"/>
        <v>102</v>
      </c>
      <c r="L506" s="95">
        <f t="shared" si="682"/>
        <v>101</v>
      </c>
      <c r="M506" s="95">
        <f t="shared" si="683"/>
        <v>100</v>
      </c>
      <c r="N506" s="95">
        <f t="shared" si="684"/>
        <v>99</v>
      </c>
      <c r="O506" s="95">
        <f t="shared" si="685"/>
        <v>98</v>
      </c>
      <c r="P506" s="95">
        <f t="shared" si="686"/>
        <v>97</v>
      </c>
      <c r="Q506" s="95">
        <f t="shared" si="687"/>
        <v>96</v>
      </c>
      <c r="R506" s="95">
        <f t="shared" si="688"/>
        <v>96</v>
      </c>
      <c r="S506" s="95">
        <f t="shared" si="689"/>
        <v>95</v>
      </c>
      <c r="T506" s="95">
        <f t="shared" si="690"/>
        <v>95</v>
      </c>
      <c r="U506" s="95">
        <f t="shared" si="691"/>
        <v>94</v>
      </c>
      <c r="V506" s="95">
        <f t="shared" si="692"/>
        <v>94</v>
      </c>
      <c r="W506" s="95">
        <f t="shared" si="693"/>
        <v>95</v>
      </c>
      <c r="X506" s="95">
        <f t="shared" si="694"/>
        <v>95</v>
      </c>
      <c r="Y506" s="95">
        <f t="shared" si="695"/>
        <v>94</v>
      </c>
      <c r="Z506" s="95">
        <f t="shared" si="696"/>
        <v>96</v>
      </c>
      <c r="AA506" s="95">
        <f t="shared" si="697"/>
        <v>97</v>
      </c>
      <c r="AB506" s="95">
        <f t="shared" si="698"/>
        <v>97</v>
      </c>
      <c r="AC506" s="95">
        <f t="shared" si="699"/>
        <v>96</v>
      </c>
      <c r="AD506" s="95">
        <f t="shared" si="700"/>
        <v>96</v>
      </c>
      <c r="AE506" s="95">
        <f t="shared" si="701"/>
        <v>96</v>
      </c>
      <c r="AF506" s="95">
        <f t="shared" si="702"/>
        <v>95</v>
      </c>
      <c r="AG506" s="95">
        <f t="shared" si="703"/>
        <v>95</v>
      </c>
      <c r="AH506" s="95">
        <f t="shared" si="704"/>
        <v>95</v>
      </c>
      <c r="AI506" s="95">
        <f t="shared" si="705"/>
        <v>111</v>
      </c>
      <c r="AJ506" s="95">
        <f t="shared" si="706"/>
        <v>110</v>
      </c>
      <c r="AK506" s="95">
        <f t="shared" si="707"/>
        <v>110</v>
      </c>
      <c r="AL506" s="95">
        <f t="shared" si="708"/>
        <v>110</v>
      </c>
      <c r="AM506" s="95">
        <f t="shared" si="709"/>
        <v>110</v>
      </c>
      <c r="AN506" s="95">
        <f t="shared" si="710"/>
        <v>110</v>
      </c>
      <c r="AO506" s="95">
        <f t="shared" si="711"/>
        <v>109</v>
      </c>
      <c r="AP506" s="95">
        <f t="shared" si="712"/>
        <v>109</v>
      </c>
      <c r="AQ506" s="95">
        <f t="shared" si="713"/>
        <v>109</v>
      </c>
      <c r="AR506" s="95">
        <f t="shared" si="714"/>
        <v>109</v>
      </c>
      <c r="AS506" s="95">
        <f t="shared" si="715"/>
        <v>109</v>
      </c>
      <c r="AT506" s="95">
        <f t="shared" si="716"/>
        <v>109</v>
      </c>
      <c r="AU506" s="95">
        <f t="shared" si="717"/>
        <v>109</v>
      </c>
      <c r="AV506" s="95">
        <f t="shared" si="718"/>
        <v>108</v>
      </c>
      <c r="AW506" s="95">
        <f t="shared" si="719"/>
        <v>108</v>
      </c>
      <c r="AX506" s="95">
        <f t="shared" si="720"/>
        <v>108</v>
      </c>
      <c r="AY506" s="95">
        <f t="shared" si="721"/>
        <v>108</v>
      </c>
      <c r="BA506" s="93">
        <v>2300</v>
      </c>
      <c r="BB506" s="95">
        <f t="shared" si="722"/>
        <v>128</v>
      </c>
      <c r="BC506" s="95">
        <f t="shared" si="723"/>
        <v>147</v>
      </c>
      <c r="BD506" s="95">
        <f t="shared" si="724"/>
        <v>167</v>
      </c>
      <c r="BE506" s="95">
        <f t="shared" si="725"/>
        <v>185</v>
      </c>
      <c r="BF506" s="95">
        <f t="shared" si="726"/>
        <v>204</v>
      </c>
      <c r="BG506" s="95">
        <f t="shared" si="727"/>
        <v>224</v>
      </c>
      <c r="BH506" s="95">
        <f t="shared" si="728"/>
        <v>244</v>
      </c>
      <c r="BI506" s="95">
        <f t="shared" si="729"/>
        <v>263</v>
      </c>
      <c r="BJ506" s="95">
        <f t="shared" si="730"/>
        <v>282</v>
      </c>
      <c r="BK506" s="95">
        <f t="shared" si="731"/>
        <v>302</v>
      </c>
      <c r="BL506" s="95">
        <f t="shared" si="732"/>
        <v>322</v>
      </c>
      <c r="BM506" s="95">
        <f t="shared" si="733"/>
        <v>342</v>
      </c>
      <c r="BN506" s="95">
        <f t="shared" si="734"/>
        <v>361</v>
      </c>
      <c r="BO506" s="95">
        <f t="shared" si="735"/>
        <v>379</v>
      </c>
      <c r="BP506" s="95">
        <f t="shared" si="736"/>
        <v>397</v>
      </c>
      <c r="BQ506" s="95">
        <f t="shared" si="737"/>
        <v>420</v>
      </c>
      <c r="BR506" s="95">
        <f t="shared" si="738"/>
        <v>437</v>
      </c>
      <c r="BS506" s="95">
        <f t="shared" si="739"/>
        <v>459</v>
      </c>
      <c r="BT506" s="95">
        <f t="shared" si="740"/>
        <v>476</v>
      </c>
      <c r="BU506" s="95">
        <f t="shared" si="741"/>
        <v>497</v>
      </c>
      <c r="BV506" s="95">
        <f t="shared" si="742"/>
        <v>524</v>
      </c>
      <c r="BW506" s="95">
        <f t="shared" si="743"/>
        <v>546</v>
      </c>
      <c r="BX506" s="95">
        <f t="shared" si="744"/>
        <v>562</v>
      </c>
      <c r="BY506" s="95">
        <f t="shared" si="745"/>
        <v>596</v>
      </c>
      <c r="BZ506" s="95">
        <f t="shared" si="746"/>
        <v>625</v>
      </c>
      <c r="CA506" s="95">
        <f t="shared" si="747"/>
        <v>647</v>
      </c>
      <c r="CB506" s="95">
        <f t="shared" si="748"/>
        <v>662</v>
      </c>
      <c r="CC506" s="95">
        <f t="shared" si="749"/>
        <v>684</v>
      </c>
      <c r="CD506" s="95">
        <f t="shared" si="750"/>
        <v>707</v>
      </c>
      <c r="CE506" s="95">
        <f t="shared" si="751"/>
        <v>721</v>
      </c>
      <c r="CF506" s="95">
        <f t="shared" si="752"/>
        <v>743</v>
      </c>
      <c r="CG506" s="95">
        <f t="shared" si="753"/>
        <v>765</v>
      </c>
      <c r="CH506" s="95">
        <f t="shared" si="754"/>
        <v>919</v>
      </c>
      <c r="CI506" s="95">
        <f t="shared" si="755"/>
        <v>936</v>
      </c>
      <c r="CJ506" s="95">
        <f t="shared" si="756"/>
        <v>961</v>
      </c>
      <c r="CK506" s="95">
        <f t="shared" si="757"/>
        <v>987</v>
      </c>
      <c r="CL506" s="95">
        <f t="shared" si="758"/>
        <v>1012</v>
      </c>
      <c r="CM506" s="95">
        <f t="shared" si="759"/>
        <v>1037</v>
      </c>
      <c r="CN506" s="95">
        <f t="shared" si="760"/>
        <v>1053</v>
      </c>
      <c r="CO506" s="95">
        <f t="shared" si="761"/>
        <v>1078</v>
      </c>
      <c r="CP506" s="95">
        <f t="shared" si="762"/>
        <v>1103</v>
      </c>
      <c r="CQ506" s="95">
        <f t="shared" si="763"/>
        <v>1128</v>
      </c>
      <c r="CR506" s="95">
        <f t="shared" si="764"/>
        <v>1153</v>
      </c>
      <c r="CS506" s="95">
        <f t="shared" si="765"/>
        <v>1178</v>
      </c>
      <c r="CT506" s="95">
        <f t="shared" si="766"/>
        <v>1203</v>
      </c>
      <c r="CU506" s="95">
        <f t="shared" si="767"/>
        <v>1217</v>
      </c>
      <c r="CV506" s="95">
        <f t="shared" si="768"/>
        <v>1242</v>
      </c>
      <c r="CW506" s="95">
        <f t="shared" si="769"/>
        <v>1267</v>
      </c>
      <c r="CX506" s="95">
        <f t="shared" si="770"/>
        <v>1292</v>
      </c>
    </row>
    <row r="507" spans="2:102" ht="15">
      <c r="B507" s="93">
        <v>2400</v>
      </c>
      <c r="C507" s="95">
        <f t="shared" si="673"/>
        <v>138</v>
      </c>
      <c r="D507" s="95">
        <f t="shared" si="674"/>
        <v>127</v>
      </c>
      <c r="E507" s="95">
        <f t="shared" si="675"/>
        <v>120</v>
      </c>
      <c r="F507" s="95">
        <f t="shared" si="676"/>
        <v>115</v>
      </c>
      <c r="G507" s="95">
        <f t="shared" si="677"/>
        <v>111</v>
      </c>
      <c r="H507" s="95">
        <f t="shared" si="678"/>
        <v>108</v>
      </c>
      <c r="I507" s="95">
        <f t="shared" si="679"/>
        <v>105</v>
      </c>
      <c r="J507" s="95">
        <f t="shared" si="680"/>
        <v>103</v>
      </c>
      <c r="K507" s="95">
        <f t="shared" si="681"/>
        <v>102</v>
      </c>
      <c r="L507" s="95">
        <f t="shared" si="682"/>
        <v>100</v>
      </c>
      <c r="M507" s="95">
        <f t="shared" si="683"/>
        <v>99</v>
      </c>
      <c r="N507" s="95">
        <f t="shared" si="684"/>
        <v>98</v>
      </c>
      <c r="O507" s="95">
        <f t="shared" si="685"/>
        <v>97</v>
      </c>
      <c r="P507" s="95">
        <f t="shared" si="686"/>
        <v>97</v>
      </c>
      <c r="Q507" s="95">
        <f t="shared" si="687"/>
        <v>96</v>
      </c>
      <c r="R507" s="95">
        <f t="shared" si="688"/>
        <v>95</v>
      </c>
      <c r="S507" s="95">
        <f t="shared" si="689"/>
        <v>95</v>
      </c>
      <c r="T507" s="95">
        <f t="shared" si="690"/>
        <v>94</v>
      </c>
      <c r="U507" s="95">
        <f t="shared" si="691"/>
        <v>94</v>
      </c>
      <c r="V507" s="95">
        <f t="shared" si="692"/>
        <v>95</v>
      </c>
      <c r="W507" s="95">
        <f t="shared" si="693"/>
        <v>95</v>
      </c>
      <c r="X507" s="95">
        <f t="shared" si="694"/>
        <v>94</v>
      </c>
      <c r="Y507" s="95">
        <f t="shared" si="695"/>
        <v>96</v>
      </c>
      <c r="Z507" s="95">
        <f t="shared" si="696"/>
        <v>95</v>
      </c>
      <c r="AA507" s="95">
        <f t="shared" si="697"/>
        <v>98</v>
      </c>
      <c r="AB507" s="95">
        <f t="shared" si="698"/>
        <v>98</v>
      </c>
      <c r="AC507" s="95">
        <f t="shared" si="699"/>
        <v>97</v>
      </c>
      <c r="AD507" s="95">
        <f t="shared" si="700"/>
        <v>97</v>
      </c>
      <c r="AE507" s="95">
        <f t="shared" si="701"/>
        <v>97</v>
      </c>
      <c r="AF507" s="95">
        <f t="shared" si="702"/>
        <v>96</v>
      </c>
      <c r="AG507" s="95">
        <f t="shared" si="703"/>
        <v>96</v>
      </c>
      <c r="AH507" s="95">
        <f t="shared" si="704"/>
        <v>110</v>
      </c>
      <c r="AI507" s="95">
        <f t="shared" si="705"/>
        <v>110</v>
      </c>
      <c r="AJ507" s="95">
        <f t="shared" si="706"/>
        <v>109</v>
      </c>
      <c r="AK507" s="95">
        <f t="shared" si="707"/>
        <v>109</v>
      </c>
      <c r="AL507" s="95">
        <f t="shared" si="708"/>
        <v>109</v>
      </c>
      <c r="AM507" s="95">
        <f t="shared" si="709"/>
        <v>109</v>
      </c>
      <c r="AN507" s="95">
        <f t="shared" si="710"/>
        <v>108</v>
      </c>
      <c r="AO507" s="95">
        <f t="shared" si="711"/>
        <v>108</v>
      </c>
      <c r="AP507" s="95">
        <f t="shared" si="712"/>
        <v>108</v>
      </c>
      <c r="AQ507" s="95">
        <f t="shared" si="713"/>
        <v>108</v>
      </c>
      <c r="AR507" s="95">
        <f t="shared" si="714"/>
        <v>108</v>
      </c>
      <c r="AS507" s="95">
        <f t="shared" si="715"/>
        <v>108</v>
      </c>
      <c r="AT507" s="95">
        <f t="shared" si="716"/>
        <v>107</v>
      </c>
      <c r="AU507" s="95">
        <f t="shared" si="717"/>
        <v>107</v>
      </c>
      <c r="AV507" s="95">
        <f t="shared" si="718"/>
        <v>107</v>
      </c>
      <c r="AW507" s="95">
        <f t="shared" si="719"/>
        <v>107</v>
      </c>
      <c r="AX507" s="95">
        <f t="shared" si="720"/>
        <v>107</v>
      </c>
      <c r="AY507" s="95">
        <f t="shared" si="721"/>
        <v>107</v>
      </c>
      <c r="BA507" s="93">
        <v>2400</v>
      </c>
      <c r="BB507" s="95">
        <f t="shared" si="722"/>
        <v>132</v>
      </c>
      <c r="BC507" s="95">
        <f t="shared" si="723"/>
        <v>152</v>
      </c>
      <c r="BD507" s="95">
        <f t="shared" si="724"/>
        <v>173</v>
      </c>
      <c r="BE507" s="95">
        <f t="shared" si="725"/>
        <v>193</v>
      </c>
      <c r="BF507" s="95">
        <f t="shared" si="726"/>
        <v>213</v>
      </c>
      <c r="BG507" s="95">
        <f t="shared" si="727"/>
        <v>233</v>
      </c>
      <c r="BH507" s="95">
        <f t="shared" si="728"/>
        <v>252</v>
      </c>
      <c r="BI507" s="95">
        <f t="shared" si="729"/>
        <v>272</v>
      </c>
      <c r="BJ507" s="95">
        <f t="shared" si="730"/>
        <v>294</v>
      </c>
      <c r="BK507" s="95">
        <f t="shared" si="731"/>
        <v>312</v>
      </c>
      <c r="BL507" s="95">
        <f t="shared" si="732"/>
        <v>333</v>
      </c>
      <c r="BM507" s="95">
        <f t="shared" si="733"/>
        <v>353</v>
      </c>
      <c r="BN507" s="95">
        <f t="shared" si="734"/>
        <v>372</v>
      </c>
      <c r="BO507" s="95">
        <f t="shared" si="735"/>
        <v>396</v>
      </c>
      <c r="BP507" s="95">
        <f t="shared" si="736"/>
        <v>415</v>
      </c>
      <c r="BQ507" s="95">
        <f t="shared" si="737"/>
        <v>433</v>
      </c>
      <c r="BR507" s="95">
        <f t="shared" si="738"/>
        <v>456</v>
      </c>
      <c r="BS507" s="95">
        <f t="shared" si="739"/>
        <v>474</v>
      </c>
      <c r="BT507" s="95">
        <f t="shared" si="740"/>
        <v>496</v>
      </c>
      <c r="BU507" s="95">
        <f t="shared" si="741"/>
        <v>524</v>
      </c>
      <c r="BV507" s="95">
        <f t="shared" si="742"/>
        <v>547</v>
      </c>
      <c r="BW507" s="95">
        <f t="shared" si="743"/>
        <v>564</v>
      </c>
      <c r="BX507" s="95">
        <f t="shared" si="744"/>
        <v>599</v>
      </c>
      <c r="BY507" s="95">
        <f t="shared" si="745"/>
        <v>616</v>
      </c>
      <c r="BZ507" s="95">
        <f t="shared" si="746"/>
        <v>659</v>
      </c>
      <c r="CA507" s="95">
        <f t="shared" si="747"/>
        <v>682</v>
      </c>
      <c r="CB507" s="95">
        <f t="shared" si="748"/>
        <v>698</v>
      </c>
      <c r="CC507" s="95">
        <f t="shared" si="749"/>
        <v>722</v>
      </c>
      <c r="CD507" s="95">
        <f t="shared" si="750"/>
        <v>745</v>
      </c>
      <c r="CE507" s="95">
        <f t="shared" si="751"/>
        <v>760</v>
      </c>
      <c r="CF507" s="95">
        <f t="shared" si="752"/>
        <v>783</v>
      </c>
      <c r="CG507" s="95">
        <f t="shared" si="753"/>
        <v>924</v>
      </c>
      <c r="CH507" s="95">
        <f t="shared" si="754"/>
        <v>950</v>
      </c>
      <c r="CI507" s="95">
        <f t="shared" si="755"/>
        <v>968</v>
      </c>
      <c r="CJ507" s="95">
        <f t="shared" si="756"/>
        <v>994</v>
      </c>
      <c r="CK507" s="95">
        <f t="shared" si="757"/>
        <v>1020</v>
      </c>
      <c r="CL507" s="95">
        <f t="shared" si="758"/>
        <v>1046</v>
      </c>
      <c r="CM507" s="95">
        <f t="shared" si="759"/>
        <v>1063</v>
      </c>
      <c r="CN507" s="95">
        <f t="shared" si="760"/>
        <v>1089</v>
      </c>
      <c r="CO507" s="95">
        <f t="shared" si="761"/>
        <v>1115</v>
      </c>
      <c r="CP507" s="95">
        <f t="shared" si="762"/>
        <v>1140</v>
      </c>
      <c r="CQ507" s="95">
        <f t="shared" si="763"/>
        <v>1166</v>
      </c>
      <c r="CR507" s="95">
        <f t="shared" si="764"/>
        <v>1192</v>
      </c>
      <c r="CS507" s="95">
        <f t="shared" si="765"/>
        <v>1207</v>
      </c>
      <c r="CT507" s="95">
        <f t="shared" si="766"/>
        <v>1233</v>
      </c>
      <c r="CU507" s="95">
        <f t="shared" si="767"/>
        <v>1258</v>
      </c>
      <c r="CV507" s="95">
        <f t="shared" si="768"/>
        <v>1284</v>
      </c>
      <c r="CW507" s="95">
        <f t="shared" si="769"/>
        <v>1310</v>
      </c>
      <c r="CX507" s="95">
        <f t="shared" si="770"/>
        <v>1335</v>
      </c>
    </row>
    <row r="508" spans="2:102" ht="15">
      <c r="B508" s="93">
        <v>2500</v>
      </c>
      <c r="C508" s="95">
        <f t="shared" si="673"/>
        <v>137</v>
      </c>
      <c r="D508" s="95">
        <f t="shared" si="674"/>
        <v>126</v>
      </c>
      <c r="E508" s="95">
        <f t="shared" si="675"/>
        <v>119</v>
      </c>
      <c r="F508" s="95">
        <f t="shared" si="676"/>
        <v>114</v>
      </c>
      <c r="G508" s="95">
        <f t="shared" si="677"/>
        <v>110</v>
      </c>
      <c r="H508" s="95">
        <f t="shared" si="678"/>
        <v>107</v>
      </c>
      <c r="I508" s="95">
        <f t="shared" si="679"/>
        <v>105</v>
      </c>
      <c r="J508" s="95">
        <f t="shared" si="680"/>
        <v>103</v>
      </c>
      <c r="K508" s="95">
        <f t="shared" si="681"/>
        <v>101</v>
      </c>
      <c r="L508" s="95">
        <f t="shared" si="682"/>
        <v>100</v>
      </c>
      <c r="M508" s="95">
        <f t="shared" si="683"/>
        <v>99</v>
      </c>
      <c r="N508" s="95">
        <f t="shared" si="684"/>
        <v>98</v>
      </c>
      <c r="O508" s="95">
        <f t="shared" si="685"/>
        <v>97</v>
      </c>
      <c r="P508" s="95">
        <f t="shared" si="686"/>
        <v>96</v>
      </c>
      <c r="Q508" s="95">
        <f t="shared" si="687"/>
        <v>95</v>
      </c>
      <c r="R508" s="95">
        <f t="shared" si="688"/>
        <v>95</v>
      </c>
      <c r="S508" s="95">
        <f t="shared" si="689"/>
        <v>94</v>
      </c>
      <c r="T508" s="95">
        <f t="shared" si="690"/>
        <v>94</v>
      </c>
      <c r="U508" s="95">
        <f t="shared" si="691"/>
        <v>93</v>
      </c>
      <c r="V508" s="95">
        <f t="shared" si="692"/>
        <v>95</v>
      </c>
      <c r="W508" s="95">
        <f t="shared" si="693"/>
        <v>94</v>
      </c>
      <c r="X508" s="95">
        <f t="shared" si="694"/>
        <v>96</v>
      </c>
      <c r="Y508" s="95">
        <f t="shared" si="695"/>
        <v>95</v>
      </c>
      <c r="Z508" s="95">
        <f t="shared" si="696"/>
        <v>95</v>
      </c>
      <c r="AA508" s="95">
        <f t="shared" si="697"/>
        <v>97</v>
      </c>
      <c r="AB508" s="95">
        <f t="shared" si="698"/>
        <v>97</v>
      </c>
      <c r="AC508" s="95">
        <f t="shared" si="699"/>
        <v>97</v>
      </c>
      <c r="AD508" s="95">
        <f t="shared" si="700"/>
        <v>96</v>
      </c>
      <c r="AE508" s="95">
        <f t="shared" si="701"/>
        <v>96</v>
      </c>
      <c r="AF508" s="95">
        <f t="shared" si="702"/>
        <v>96</v>
      </c>
      <c r="AG508" s="95">
        <f t="shared" si="703"/>
        <v>96</v>
      </c>
      <c r="AH508" s="95">
        <f t="shared" si="704"/>
        <v>109</v>
      </c>
      <c r="AI508" s="95">
        <f t="shared" si="705"/>
        <v>108</v>
      </c>
      <c r="AJ508" s="95">
        <f t="shared" si="706"/>
        <v>108</v>
      </c>
      <c r="AK508" s="95">
        <f t="shared" si="707"/>
        <v>108</v>
      </c>
      <c r="AL508" s="95">
        <f t="shared" si="708"/>
        <v>108</v>
      </c>
      <c r="AM508" s="95">
        <f t="shared" si="709"/>
        <v>107</v>
      </c>
      <c r="AN508" s="95">
        <f t="shared" si="710"/>
        <v>107</v>
      </c>
      <c r="AO508" s="95">
        <f t="shared" si="711"/>
        <v>107</v>
      </c>
      <c r="AP508" s="95">
        <f t="shared" si="712"/>
        <v>107</v>
      </c>
      <c r="AQ508" s="95">
        <f t="shared" si="713"/>
        <v>107</v>
      </c>
      <c r="AR508" s="95">
        <f t="shared" si="714"/>
        <v>107</v>
      </c>
      <c r="AS508" s="95">
        <f t="shared" si="715"/>
        <v>106</v>
      </c>
      <c r="AT508" s="95">
        <f t="shared" si="716"/>
        <v>106</v>
      </c>
      <c r="AU508" s="95">
        <f t="shared" si="717"/>
        <v>106</v>
      </c>
      <c r="AV508" s="95">
        <f t="shared" si="718"/>
        <v>106</v>
      </c>
      <c r="AW508" s="95">
        <f t="shared" si="719"/>
        <v>106</v>
      </c>
      <c r="AX508" s="95">
        <f t="shared" si="720"/>
        <v>106</v>
      </c>
      <c r="AY508" s="95">
        <f t="shared" si="721"/>
        <v>106</v>
      </c>
      <c r="BA508" s="93">
        <v>2500</v>
      </c>
      <c r="BB508" s="95">
        <f t="shared" si="722"/>
        <v>137</v>
      </c>
      <c r="BC508" s="95">
        <f t="shared" si="723"/>
        <v>158</v>
      </c>
      <c r="BD508" s="95">
        <f t="shared" si="724"/>
        <v>179</v>
      </c>
      <c r="BE508" s="95">
        <f t="shared" si="725"/>
        <v>200</v>
      </c>
      <c r="BF508" s="95">
        <f t="shared" si="726"/>
        <v>220</v>
      </c>
      <c r="BG508" s="95">
        <f t="shared" si="727"/>
        <v>241</v>
      </c>
      <c r="BH508" s="95">
        <f t="shared" si="728"/>
        <v>263</v>
      </c>
      <c r="BI508" s="95">
        <f t="shared" si="729"/>
        <v>283</v>
      </c>
      <c r="BJ508" s="95">
        <f t="shared" si="730"/>
        <v>303</v>
      </c>
      <c r="BK508" s="95">
        <f t="shared" si="731"/>
        <v>325</v>
      </c>
      <c r="BL508" s="95">
        <f t="shared" si="732"/>
        <v>347</v>
      </c>
      <c r="BM508" s="95">
        <f t="shared" si="733"/>
        <v>368</v>
      </c>
      <c r="BN508" s="95">
        <f t="shared" si="734"/>
        <v>388</v>
      </c>
      <c r="BO508" s="95">
        <f t="shared" si="735"/>
        <v>408</v>
      </c>
      <c r="BP508" s="95">
        <f t="shared" si="736"/>
        <v>428</v>
      </c>
      <c r="BQ508" s="95">
        <f t="shared" si="737"/>
        <v>451</v>
      </c>
      <c r="BR508" s="95">
        <f t="shared" si="738"/>
        <v>470</v>
      </c>
      <c r="BS508" s="95">
        <f t="shared" si="739"/>
        <v>494</v>
      </c>
      <c r="BT508" s="95">
        <f t="shared" si="740"/>
        <v>512</v>
      </c>
      <c r="BU508" s="95">
        <f t="shared" si="741"/>
        <v>546</v>
      </c>
      <c r="BV508" s="95">
        <f t="shared" si="742"/>
        <v>564</v>
      </c>
      <c r="BW508" s="95">
        <f t="shared" si="743"/>
        <v>600</v>
      </c>
      <c r="BX508" s="95">
        <f t="shared" si="744"/>
        <v>618</v>
      </c>
      <c r="BY508" s="95">
        <f t="shared" si="745"/>
        <v>641</v>
      </c>
      <c r="BZ508" s="95">
        <f t="shared" si="746"/>
        <v>679</v>
      </c>
      <c r="CA508" s="95">
        <f t="shared" si="747"/>
        <v>703</v>
      </c>
      <c r="CB508" s="95">
        <f t="shared" si="748"/>
        <v>728</v>
      </c>
      <c r="CC508" s="95">
        <f t="shared" si="749"/>
        <v>744</v>
      </c>
      <c r="CD508" s="95">
        <f t="shared" si="750"/>
        <v>768</v>
      </c>
      <c r="CE508" s="95">
        <f t="shared" si="751"/>
        <v>792</v>
      </c>
      <c r="CF508" s="95">
        <f t="shared" si="752"/>
        <v>816</v>
      </c>
      <c r="CG508" s="95">
        <f t="shared" si="753"/>
        <v>954</v>
      </c>
      <c r="CH508" s="95">
        <f t="shared" si="754"/>
        <v>972</v>
      </c>
      <c r="CI508" s="95">
        <f t="shared" si="755"/>
        <v>999</v>
      </c>
      <c r="CJ508" s="95">
        <f t="shared" si="756"/>
        <v>1026</v>
      </c>
      <c r="CK508" s="95">
        <f t="shared" si="757"/>
        <v>1053</v>
      </c>
      <c r="CL508" s="95">
        <f t="shared" si="758"/>
        <v>1070</v>
      </c>
      <c r="CM508" s="95">
        <f t="shared" si="759"/>
        <v>1097</v>
      </c>
      <c r="CN508" s="95">
        <f t="shared" si="760"/>
        <v>1124</v>
      </c>
      <c r="CO508" s="95">
        <f t="shared" si="761"/>
        <v>1150</v>
      </c>
      <c r="CP508" s="95">
        <f t="shared" si="762"/>
        <v>1177</v>
      </c>
      <c r="CQ508" s="95">
        <f t="shared" si="763"/>
        <v>1204</v>
      </c>
      <c r="CR508" s="95">
        <f t="shared" si="764"/>
        <v>1219</v>
      </c>
      <c r="CS508" s="95">
        <f t="shared" si="765"/>
        <v>1246</v>
      </c>
      <c r="CT508" s="95">
        <f t="shared" si="766"/>
        <v>1272</v>
      </c>
      <c r="CU508" s="95">
        <f t="shared" si="767"/>
        <v>1299</v>
      </c>
      <c r="CV508" s="95">
        <f t="shared" si="768"/>
        <v>1325</v>
      </c>
      <c r="CW508" s="95">
        <f t="shared" si="769"/>
        <v>1352</v>
      </c>
      <c r="CX508" s="95">
        <f t="shared" si="770"/>
        <v>1378</v>
      </c>
    </row>
    <row r="509" spans="2:102" ht="15">
      <c r="B509" s="93">
        <v>2600</v>
      </c>
      <c r="C509" s="95">
        <f t="shared" si="673"/>
        <v>136</v>
      </c>
      <c r="D509" s="95">
        <f t="shared" si="674"/>
        <v>125</v>
      </c>
      <c r="E509" s="95">
        <f t="shared" si="675"/>
        <v>118</v>
      </c>
      <c r="F509" s="95">
        <f t="shared" si="676"/>
        <v>113</v>
      </c>
      <c r="G509" s="95">
        <f t="shared" si="677"/>
        <v>109</v>
      </c>
      <c r="H509" s="95">
        <f t="shared" si="678"/>
        <v>106</v>
      </c>
      <c r="I509" s="95">
        <f t="shared" si="679"/>
        <v>104</v>
      </c>
      <c r="J509" s="95">
        <f t="shared" si="680"/>
        <v>102</v>
      </c>
      <c r="K509" s="95">
        <f t="shared" si="681"/>
        <v>101</v>
      </c>
      <c r="L509" s="95">
        <f t="shared" si="682"/>
        <v>99</v>
      </c>
      <c r="M509" s="95">
        <f t="shared" si="683"/>
        <v>98</v>
      </c>
      <c r="N509" s="95">
        <f t="shared" si="684"/>
        <v>97</v>
      </c>
      <c r="O509" s="95">
        <f t="shared" si="685"/>
        <v>96</v>
      </c>
      <c r="P509" s="95">
        <f t="shared" si="686"/>
        <v>96</v>
      </c>
      <c r="Q509" s="95">
        <f t="shared" si="687"/>
        <v>95</v>
      </c>
      <c r="R509" s="95">
        <f t="shared" si="688"/>
        <v>94</v>
      </c>
      <c r="S509" s="95">
        <f t="shared" si="689"/>
        <v>94</v>
      </c>
      <c r="T509" s="95">
        <f t="shared" si="690"/>
        <v>93</v>
      </c>
      <c r="U509" s="95">
        <f t="shared" si="691"/>
        <v>95</v>
      </c>
      <c r="V509" s="95">
        <f t="shared" si="692"/>
        <v>94</v>
      </c>
      <c r="W509" s="95">
        <f t="shared" si="693"/>
        <v>96</v>
      </c>
      <c r="X509" s="95">
        <f t="shared" si="694"/>
        <v>95</v>
      </c>
      <c r="Y509" s="95">
        <f t="shared" si="695"/>
        <v>95</v>
      </c>
      <c r="Z509" s="95">
        <f t="shared" si="696"/>
        <v>97</v>
      </c>
      <c r="AA509" s="95">
        <f t="shared" si="697"/>
        <v>97</v>
      </c>
      <c r="AB509" s="95">
        <f t="shared" si="698"/>
        <v>96</v>
      </c>
      <c r="AC509" s="95">
        <f t="shared" si="699"/>
        <v>96</v>
      </c>
      <c r="AD509" s="95">
        <f t="shared" si="700"/>
        <v>96</v>
      </c>
      <c r="AE509" s="95">
        <f t="shared" si="701"/>
        <v>96</v>
      </c>
      <c r="AF509" s="95">
        <f t="shared" si="702"/>
        <v>95</v>
      </c>
      <c r="AG509" s="95">
        <f t="shared" si="703"/>
        <v>95</v>
      </c>
      <c r="AH509" s="95">
        <f t="shared" si="704"/>
        <v>108</v>
      </c>
      <c r="AI509" s="95">
        <f t="shared" si="705"/>
        <v>107</v>
      </c>
      <c r="AJ509" s="95">
        <f t="shared" si="706"/>
        <v>107</v>
      </c>
      <c r="AK509" s="95">
        <f t="shared" si="707"/>
        <v>107</v>
      </c>
      <c r="AL509" s="95">
        <f t="shared" si="708"/>
        <v>107</v>
      </c>
      <c r="AM509" s="95">
        <f t="shared" si="709"/>
        <v>106</v>
      </c>
      <c r="AN509" s="95">
        <f t="shared" si="710"/>
        <v>106</v>
      </c>
      <c r="AO509" s="95">
        <f t="shared" si="711"/>
        <v>106</v>
      </c>
      <c r="AP509" s="95">
        <f t="shared" si="712"/>
        <v>106</v>
      </c>
      <c r="AQ509" s="95">
        <f t="shared" si="713"/>
        <v>106</v>
      </c>
      <c r="AR509" s="95">
        <f t="shared" si="714"/>
        <v>106</v>
      </c>
      <c r="AS509" s="95">
        <f t="shared" si="715"/>
        <v>105</v>
      </c>
      <c r="AT509" s="95">
        <f t="shared" si="716"/>
        <v>105</v>
      </c>
      <c r="AU509" s="95">
        <f t="shared" si="717"/>
        <v>105</v>
      </c>
      <c r="AV509" s="95">
        <f t="shared" si="718"/>
        <v>105</v>
      </c>
      <c r="AW509" s="95">
        <f t="shared" si="719"/>
        <v>105</v>
      </c>
      <c r="AX509" s="95">
        <f t="shared" si="720"/>
        <v>105</v>
      </c>
      <c r="AY509" s="95">
        <f t="shared" si="721"/>
        <v>105</v>
      </c>
      <c r="BA509" s="93">
        <v>2600</v>
      </c>
      <c r="BB509" s="95">
        <f t="shared" si="722"/>
        <v>141</v>
      </c>
      <c r="BC509" s="95">
        <f t="shared" si="723"/>
        <v>163</v>
      </c>
      <c r="BD509" s="95">
        <f t="shared" si="724"/>
        <v>184</v>
      </c>
      <c r="BE509" s="95">
        <f t="shared" si="725"/>
        <v>206</v>
      </c>
      <c r="BF509" s="95">
        <f t="shared" si="726"/>
        <v>227</v>
      </c>
      <c r="BG509" s="95">
        <f t="shared" si="727"/>
        <v>248</v>
      </c>
      <c r="BH509" s="95">
        <f t="shared" si="728"/>
        <v>270</v>
      </c>
      <c r="BI509" s="95">
        <f t="shared" si="729"/>
        <v>292</v>
      </c>
      <c r="BJ509" s="95">
        <f t="shared" si="730"/>
        <v>315</v>
      </c>
      <c r="BK509" s="95">
        <f t="shared" si="731"/>
        <v>335</v>
      </c>
      <c r="BL509" s="95">
        <f t="shared" si="732"/>
        <v>357</v>
      </c>
      <c r="BM509" s="95">
        <f t="shared" si="733"/>
        <v>378</v>
      </c>
      <c r="BN509" s="95">
        <f t="shared" si="734"/>
        <v>399</v>
      </c>
      <c r="BO509" s="95">
        <f t="shared" si="735"/>
        <v>424</v>
      </c>
      <c r="BP509" s="95">
        <f t="shared" si="736"/>
        <v>445</v>
      </c>
      <c r="BQ509" s="95">
        <f t="shared" si="737"/>
        <v>464</v>
      </c>
      <c r="BR509" s="95">
        <f t="shared" si="738"/>
        <v>489</v>
      </c>
      <c r="BS509" s="95">
        <f t="shared" si="739"/>
        <v>508</v>
      </c>
      <c r="BT509" s="95">
        <f t="shared" si="740"/>
        <v>543</v>
      </c>
      <c r="BU509" s="95">
        <f t="shared" si="741"/>
        <v>562</v>
      </c>
      <c r="BV509" s="95">
        <f t="shared" si="742"/>
        <v>599</v>
      </c>
      <c r="BW509" s="95">
        <f t="shared" si="743"/>
        <v>618</v>
      </c>
      <c r="BX509" s="95">
        <f t="shared" si="744"/>
        <v>642</v>
      </c>
      <c r="BY509" s="95">
        <f t="shared" si="745"/>
        <v>681</v>
      </c>
      <c r="BZ509" s="95">
        <f t="shared" si="746"/>
        <v>706</v>
      </c>
      <c r="CA509" s="95">
        <f t="shared" si="747"/>
        <v>724</v>
      </c>
      <c r="CB509" s="95">
        <f t="shared" si="748"/>
        <v>749</v>
      </c>
      <c r="CC509" s="95">
        <f t="shared" si="749"/>
        <v>774</v>
      </c>
      <c r="CD509" s="95">
        <f t="shared" si="750"/>
        <v>799</v>
      </c>
      <c r="CE509" s="95">
        <f t="shared" si="751"/>
        <v>815</v>
      </c>
      <c r="CF509" s="95">
        <f t="shared" si="752"/>
        <v>840</v>
      </c>
      <c r="CG509" s="95">
        <f t="shared" si="753"/>
        <v>983</v>
      </c>
      <c r="CH509" s="95">
        <f t="shared" si="754"/>
        <v>1002</v>
      </c>
      <c r="CI509" s="95">
        <f t="shared" si="755"/>
        <v>1029</v>
      </c>
      <c r="CJ509" s="95">
        <f t="shared" si="756"/>
        <v>1057</v>
      </c>
      <c r="CK509" s="95">
        <f t="shared" si="757"/>
        <v>1085</v>
      </c>
      <c r="CL509" s="95">
        <f t="shared" si="758"/>
        <v>1102</v>
      </c>
      <c r="CM509" s="95">
        <f t="shared" si="759"/>
        <v>1130</v>
      </c>
      <c r="CN509" s="95">
        <f t="shared" si="760"/>
        <v>1158</v>
      </c>
      <c r="CO509" s="95">
        <f t="shared" si="761"/>
        <v>1185</v>
      </c>
      <c r="CP509" s="95">
        <f t="shared" si="762"/>
        <v>1213</v>
      </c>
      <c r="CQ509" s="95">
        <f t="shared" si="763"/>
        <v>1240</v>
      </c>
      <c r="CR509" s="95">
        <f t="shared" si="764"/>
        <v>1256</v>
      </c>
      <c r="CS509" s="95">
        <f t="shared" si="765"/>
        <v>1283</v>
      </c>
      <c r="CT509" s="95">
        <f t="shared" si="766"/>
        <v>1310</v>
      </c>
      <c r="CU509" s="95">
        <f t="shared" si="767"/>
        <v>1338</v>
      </c>
      <c r="CV509" s="95">
        <f t="shared" si="768"/>
        <v>1365</v>
      </c>
      <c r="CW509" s="95">
        <f t="shared" si="769"/>
        <v>1392</v>
      </c>
      <c r="CX509" s="95">
        <f t="shared" si="770"/>
        <v>1420</v>
      </c>
    </row>
    <row r="510" spans="2:102" ht="15">
      <c r="B510" s="93">
        <v>2700</v>
      </c>
      <c r="C510" s="95">
        <f t="shared" si="673"/>
        <v>135</v>
      </c>
      <c r="D510" s="95">
        <f t="shared" si="674"/>
        <v>125</v>
      </c>
      <c r="E510" s="95">
        <f t="shared" si="675"/>
        <v>118</v>
      </c>
      <c r="F510" s="95">
        <f t="shared" si="676"/>
        <v>112</v>
      </c>
      <c r="G510" s="95">
        <f t="shared" si="677"/>
        <v>109</v>
      </c>
      <c r="H510" s="95">
        <f t="shared" si="678"/>
        <v>106</v>
      </c>
      <c r="I510" s="95">
        <f t="shared" si="679"/>
        <v>103</v>
      </c>
      <c r="J510" s="95">
        <f t="shared" si="680"/>
        <v>102</v>
      </c>
      <c r="K510" s="95">
        <f t="shared" si="681"/>
        <v>100</v>
      </c>
      <c r="L510" s="95">
        <f t="shared" si="682"/>
        <v>99</v>
      </c>
      <c r="M510" s="95">
        <f t="shared" si="683"/>
        <v>98</v>
      </c>
      <c r="N510" s="95">
        <f t="shared" si="684"/>
        <v>97</v>
      </c>
      <c r="O510" s="95">
        <f t="shared" si="685"/>
        <v>96</v>
      </c>
      <c r="P510" s="95">
        <f t="shared" si="686"/>
        <v>95</v>
      </c>
      <c r="Q510" s="95">
        <f t="shared" si="687"/>
        <v>94</v>
      </c>
      <c r="R510" s="95">
        <f t="shared" si="688"/>
        <v>94</v>
      </c>
      <c r="S510" s="95">
        <f t="shared" si="689"/>
        <v>93</v>
      </c>
      <c r="T510" s="95">
        <f t="shared" si="690"/>
        <v>94</v>
      </c>
      <c r="U510" s="95">
        <f t="shared" si="691"/>
        <v>94</v>
      </c>
      <c r="V510" s="95">
        <f t="shared" si="692"/>
        <v>96</v>
      </c>
      <c r="W510" s="95">
        <f t="shared" si="693"/>
        <v>95</v>
      </c>
      <c r="X510" s="95">
        <f t="shared" si="694"/>
        <v>95</v>
      </c>
      <c r="Y510" s="95">
        <f t="shared" si="695"/>
        <v>94</v>
      </c>
      <c r="Z510" s="95">
        <f t="shared" si="696"/>
        <v>97</v>
      </c>
      <c r="AA510" s="95">
        <f t="shared" si="697"/>
        <v>96</v>
      </c>
      <c r="AB510" s="95">
        <f t="shared" si="698"/>
        <v>96</v>
      </c>
      <c r="AC510" s="95">
        <f t="shared" si="699"/>
        <v>96</v>
      </c>
      <c r="AD510" s="95">
        <f t="shared" si="700"/>
        <v>95</v>
      </c>
      <c r="AE510" s="95">
        <f t="shared" si="701"/>
        <v>95</v>
      </c>
      <c r="AF510" s="95">
        <f t="shared" si="702"/>
        <v>95</v>
      </c>
      <c r="AG510" s="95">
        <f t="shared" si="703"/>
        <v>110</v>
      </c>
      <c r="AH510" s="95">
        <f t="shared" si="704"/>
        <v>110</v>
      </c>
      <c r="AI510" s="95">
        <f t="shared" si="705"/>
        <v>110</v>
      </c>
      <c r="AJ510" s="95">
        <f t="shared" si="706"/>
        <v>109</v>
      </c>
      <c r="AK510" s="95">
        <f t="shared" si="707"/>
        <v>109</v>
      </c>
      <c r="AL510" s="95">
        <f t="shared" si="708"/>
        <v>109</v>
      </c>
      <c r="AM510" s="95">
        <f t="shared" si="709"/>
        <v>109</v>
      </c>
      <c r="AN510" s="95">
        <f t="shared" si="710"/>
        <v>109</v>
      </c>
      <c r="AO510" s="95">
        <f t="shared" si="711"/>
        <v>108</v>
      </c>
      <c r="AP510" s="95">
        <f t="shared" si="712"/>
        <v>108</v>
      </c>
      <c r="AQ510" s="95">
        <f t="shared" si="713"/>
        <v>108</v>
      </c>
      <c r="AR510" s="95">
        <f t="shared" si="714"/>
        <v>108</v>
      </c>
      <c r="AS510" s="95">
        <f t="shared" si="715"/>
        <v>108</v>
      </c>
      <c r="AT510" s="95">
        <f t="shared" si="716"/>
        <v>107</v>
      </c>
      <c r="AU510" s="95">
        <f t="shared" si="717"/>
        <v>107</v>
      </c>
      <c r="AV510" s="95">
        <f t="shared" si="718"/>
        <v>107</v>
      </c>
      <c r="AW510" s="95">
        <f t="shared" si="719"/>
        <v>107</v>
      </c>
      <c r="AX510" s="95">
        <f t="shared" si="720"/>
        <v>107</v>
      </c>
      <c r="AY510" s="95">
        <f t="shared" si="721"/>
        <v>107</v>
      </c>
      <c r="BA510" s="93">
        <v>2700</v>
      </c>
      <c r="BB510" s="95">
        <f t="shared" si="722"/>
        <v>146</v>
      </c>
      <c r="BC510" s="95">
        <f t="shared" si="723"/>
        <v>169</v>
      </c>
      <c r="BD510" s="95">
        <f t="shared" si="724"/>
        <v>191</v>
      </c>
      <c r="BE510" s="95">
        <f t="shared" si="725"/>
        <v>212</v>
      </c>
      <c r="BF510" s="95">
        <f t="shared" si="726"/>
        <v>235</v>
      </c>
      <c r="BG510" s="95">
        <f t="shared" si="727"/>
        <v>258</v>
      </c>
      <c r="BH510" s="95">
        <f t="shared" si="728"/>
        <v>278</v>
      </c>
      <c r="BI510" s="95">
        <f t="shared" si="729"/>
        <v>303</v>
      </c>
      <c r="BJ510" s="95">
        <f t="shared" si="730"/>
        <v>324</v>
      </c>
      <c r="BK510" s="95">
        <f t="shared" si="731"/>
        <v>347</v>
      </c>
      <c r="BL510" s="95">
        <f t="shared" si="732"/>
        <v>370</v>
      </c>
      <c r="BM510" s="95">
        <f t="shared" si="733"/>
        <v>393</v>
      </c>
      <c r="BN510" s="95">
        <f t="shared" si="734"/>
        <v>415</v>
      </c>
      <c r="BO510" s="95">
        <f t="shared" si="735"/>
        <v>436</v>
      </c>
      <c r="BP510" s="95">
        <f t="shared" si="736"/>
        <v>457</v>
      </c>
      <c r="BQ510" s="95">
        <f t="shared" si="737"/>
        <v>482</v>
      </c>
      <c r="BR510" s="95">
        <f t="shared" si="738"/>
        <v>502</v>
      </c>
      <c r="BS510" s="95">
        <f t="shared" si="739"/>
        <v>533</v>
      </c>
      <c r="BT510" s="95">
        <f t="shared" si="740"/>
        <v>558</v>
      </c>
      <c r="BU510" s="95">
        <f t="shared" si="741"/>
        <v>596</v>
      </c>
      <c r="BV510" s="95">
        <f t="shared" si="742"/>
        <v>616</v>
      </c>
      <c r="BW510" s="95">
        <f t="shared" si="743"/>
        <v>641</v>
      </c>
      <c r="BX510" s="95">
        <f t="shared" si="744"/>
        <v>660</v>
      </c>
      <c r="BY510" s="95">
        <f t="shared" si="745"/>
        <v>707</v>
      </c>
      <c r="BZ510" s="95">
        <f t="shared" si="746"/>
        <v>726</v>
      </c>
      <c r="CA510" s="95">
        <f t="shared" si="747"/>
        <v>752</v>
      </c>
      <c r="CB510" s="95">
        <f t="shared" si="748"/>
        <v>778</v>
      </c>
      <c r="CC510" s="95">
        <f t="shared" si="749"/>
        <v>795</v>
      </c>
      <c r="CD510" s="95">
        <f t="shared" si="750"/>
        <v>821</v>
      </c>
      <c r="CE510" s="95">
        <f t="shared" si="751"/>
        <v>846</v>
      </c>
      <c r="CF510" s="95">
        <f t="shared" si="752"/>
        <v>1010</v>
      </c>
      <c r="CG510" s="95">
        <f t="shared" si="753"/>
        <v>1040</v>
      </c>
      <c r="CH510" s="95">
        <f t="shared" si="754"/>
        <v>1069</v>
      </c>
      <c r="CI510" s="95">
        <f t="shared" si="755"/>
        <v>1089</v>
      </c>
      <c r="CJ510" s="95">
        <f t="shared" si="756"/>
        <v>1118</v>
      </c>
      <c r="CK510" s="95">
        <f t="shared" si="757"/>
        <v>1148</v>
      </c>
      <c r="CL510" s="95">
        <f t="shared" si="758"/>
        <v>1177</v>
      </c>
      <c r="CM510" s="95">
        <f t="shared" si="759"/>
        <v>1207</v>
      </c>
      <c r="CN510" s="95">
        <f t="shared" si="760"/>
        <v>1225</v>
      </c>
      <c r="CO510" s="95">
        <f t="shared" si="761"/>
        <v>1254</v>
      </c>
      <c r="CP510" s="95">
        <f t="shared" si="762"/>
        <v>1283</v>
      </c>
      <c r="CQ510" s="95">
        <f t="shared" si="763"/>
        <v>1312</v>
      </c>
      <c r="CR510" s="95">
        <f t="shared" si="764"/>
        <v>1341</v>
      </c>
      <c r="CS510" s="95">
        <f t="shared" si="765"/>
        <v>1358</v>
      </c>
      <c r="CT510" s="95">
        <f t="shared" si="766"/>
        <v>1387</v>
      </c>
      <c r="CU510" s="95">
        <f t="shared" si="767"/>
        <v>1416</v>
      </c>
      <c r="CV510" s="95">
        <f t="shared" si="768"/>
        <v>1445</v>
      </c>
      <c r="CW510" s="95">
        <f t="shared" si="769"/>
        <v>1473</v>
      </c>
      <c r="CX510" s="95">
        <f t="shared" si="770"/>
        <v>1502</v>
      </c>
    </row>
    <row r="511" spans="2:102" ht="15">
      <c r="B511" s="93">
        <v>2800</v>
      </c>
      <c r="C511" s="95">
        <f t="shared" si="673"/>
        <v>140</v>
      </c>
      <c r="D511" s="95">
        <f t="shared" si="674"/>
        <v>128</v>
      </c>
      <c r="E511" s="95">
        <f t="shared" si="675"/>
        <v>120</v>
      </c>
      <c r="F511" s="95">
        <f t="shared" si="676"/>
        <v>115</v>
      </c>
      <c r="G511" s="95">
        <f t="shared" si="677"/>
        <v>111</v>
      </c>
      <c r="H511" s="95">
        <f t="shared" si="678"/>
        <v>107</v>
      </c>
      <c r="I511" s="95">
        <f t="shared" si="679"/>
        <v>105</v>
      </c>
      <c r="J511" s="95">
        <f t="shared" si="680"/>
        <v>103</v>
      </c>
      <c r="K511" s="95">
        <f t="shared" si="681"/>
        <v>101</v>
      </c>
      <c r="L511" s="95">
        <f t="shared" si="682"/>
        <v>100</v>
      </c>
      <c r="M511" s="95">
        <f t="shared" si="683"/>
        <v>98</v>
      </c>
      <c r="N511" s="95">
        <f t="shared" si="684"/>
        <v>97</v>
      </c>
      <c r="O511" s="95">
        <f t="shared" si="685"/>
        <v>96</v>
      </c>
      <c r="P511" s="95">
        <f t="shared" si="686"/>
        <v>95</v>
      </c>
      <c r="Q511" s="95">
        <f t="shared" si="687"/>
        <v>95</v>
      </c>
      <c r="R511" s="95">
        <f t="shared" si="688"/>
        <v>94</v>
      </c>
      <c r="S511" s="95">
        <f t="shared" si="689"/>
        <v>94</v>
      </c>
      <c r="T511" s="95">
        <f t="shared" si="690"/>
        <v>94</v>
      </c>
      <c r="U511" s="95">
        <f t="shared" si="691"/>
        <v>96</v>
      </c>
      <c r="V511" s="95">
        <f t="shared" si="692"/>
        <v>95</v>
      </c>
      <c r="W511" s="95">
        <f t="shared" si="693"/>
        <v>95</v>
      </c>
      <c r="X511" s="95">
        <f t="shared" si="694"/>
        <v>94</v>
      </c>
      <c r="Y511" s="95">
        <f t="shared" si="695"/>
        <v>94</v>
      </c>
      <c r="Z511" s="95">
        <f t="shared" si="696"/>
        <v>95</v>
      </c>
      <c r="AA511" s="95">
        <f t="shared" si="697"/>
        <v>94</v>
      </c>
      <c r="AB511" s="95">
        <f t="shared" si="698"/>
        <v>94</v>
      </c>
      <c r="AC511" s="95">
        <f t="shared" si="699"/>
        <v>94</v>
      </c>
      <c r="AD511" s="95">
        <f t="shared" si="700"/>
        <v>94</v>
      </c>
      <c r="AE511" s="95">
        <f t="shared" si="701"/>
        <v>93</v>
      </c>
      <c r="AF511" s="95">
        <f t="shared" si="702"/>
        <v>93</v>
      </c>
      <c r="AG511" s="95">
        <f t="shared" si="703"/>
        <v>108</v>
      </c>
      <c r="AH511" s="95">
        <f t="shared" si="704"/>
        <v>108</v>
      </c>
      <c r="AI511" s="95">
        <f t="shared" si="705"/>
        <v>107</v>
      </c>
      <c r="AJ511" s="95">
        <f t="shared" si="706"/>
        <v>107</v>
      </c>
      <c r="AK511" s="95">
        <f t="shared" si="707"/>
        <v>107</v>
      </c>
      <c r="AL511" s="95">
        <f t="shared" si="708"/>
        <v>107</v>
      </c>
      <c r="AM511" s="95">
        <f t="shared" si="709"/>
        <v>106</v>
      </c>
      <c r="AN511" s="95">
        <f t="shared" si="710"/>
        <v>106</v>
      </c>
      <c r="AO511" s="95">
        <f t="shared" si="711"/>
        <v>106</v>
      </c>
      <c r="AP511" s="95">
        <f t="shared" si="712"/>
        <v>106</v>
      </c>
      <c r="AQ511" s="95">
        <f t="shared" si="713"/>
        <v>106</v>
      </c>
      <c r="AR511" s="95">
        <f t="shared" si="714"/>
        <v>105</v>
      </c>
      <c r="AS511" s="95">
        <f t="shared" si="715"/>
        <v>105</v>
      </c>
      <c r="AT511" s="95">
        <f t="shared" si="716"/>
        <v>105</v>
      </c>
      <c r="AU511" s="95">
        <f t="shared" si="717"/>
        <v>105</v>
      </c>
      <c r="AV511" s="95">
        <f t="shared" si="718"/>
        <v>105</v>
      </c>
      <c r="AW511" s="95">
        <f t="shared" si="719"/>
        <v>105</v>
      </c>
      <c r="AX511" s="95">
        <f t="shared" si="720"/>
        <v>105</v>
      </c>
      <c r="AY511" s="95">
        <f t="shared" si="721"/>
        <v>104</v>
      </c>
      <c r="BA511" s="93">
        <v>2800</v>
      </c>
      <c r="BB511" s="95">
        <f t="shared" si="722"/>
        <v>157</v>
      </c>
      <c r="BC511" s="95">
        <f t="shared" si="723"/>
        <v>179</v>
      </c>
      <c r="BD511" s="95">
        <f t="shared" si="724"/>
        <v>202</v>
      </c>
      <c r="BE511" s="95">
        <f t="shared" si="725"/>
        <v>225</v>
      </c>
      <c r="BF511" s="95">
        <f t="shared" si="726"/>
        <v>249</v>
      </c>
      <c r="BG511" s="95">
        <f t="shared" si="727"/>
        <v>270</v>
      </c>
      <c r="BH511" s="95">
        <f t="shared" si="728"/>
        <v>294</v>
      </c>
      <c r="BI511" s="95">
        <f t="shared" si="729"/>
        <v>317</v>
      </c>
      <c r="BJ511" s="95">
        <f t="shared" si="730"/>
        <v>339</v>
      </c>
      <c r="BK511" s="95">
        <f t="shared" si="731"/>
        <v>364</v>
      </c>
      <c r="BL511" s="95">
        <f t="shared" si="732"/>
        <v>384</v>
      </c>
      <c r="BM511" s="95">
        <f t="shared" si="733"/>
        <v>407</v>
      </c>
      <c r="BN511" s="95">
        <f t="shared" si="734"/>
        <v>430</v>
      </c>
      <c r="BO511" s="95">
        <f t="shared" si="735"/>
        <v>452</v>
      </c>
      <c r="BP511" s="95">
        <f t="shared" si="736"/>
        <v>479</v>
      </c>
      <c r="BQ511" s="95">
        <f t="shared" si="737"/>
        <v>500</v>
      </c>
      <c r="BR511" s="95">
        <f t="shared" si="738"/>
        <v>526</v>
      </c>
      <c r="BS511" s="95">
        <f t="shared" si="739"/>
        <v>553</v>
      </c>
      <c r="BT511" s="95">
        <f t="shared" si="740"/>
        <v>591</v>
      </c>
      <c r="BU511" s="95">
        <f t="shared" si="741"/>
        <v>612</v>
      </c>
      <c r="BV511" s="95">
        <f t="shared" si="742"/>
        <v>638</v>
      </c>
      <c r="BW511" s="95">
        <f t="shared" si="743"/>
        <v>658</v>
      </c>
      <c r="BX511" s="95">
        <f t="shared" si="744"/>
        <v>684</v>
      </c>
      <c r="BY511" s="95">
        <f t="shared" si="745"/>
        <v>718</v>
      </c>
      <c r="BZ511" s="95">
        <f t="shared" si="746"/>
        <v>737</v>
      </c>
      <c r="CA511" s="95">
        <f t="shared" si="747"/>
        <v>763</v>
      </c>
      <c r="CB511" s="95">
        <f t="shared" si="748"/>
        <v>790</v>
      </c>
      <c r="CC511" s="95">
        <f t="shared" si="749"/>
        <v>816</v>
      </c>
      <c r="CD511" s="95">
        <f t="shared" si="750"/>
        <v>833</v>
      </c>
      <c r="CE511" s="95">
        <f t="shared" si="751"/>
        <v>859</v>
      </c>
      <c r="CF511" s="95">
        <f t="shared" si="752"/>
        <v>1028</v>
      </c>
      <c r="CG511" s="95">
        <f t="shared" si="753"/>
        <v>1058</v>
      </c>
      <c r="CH511" s="95">
        <f t="shared" si="754"/>
        <v>1079</v>
      </c>
      <c r="CI511" s="95">
        <f t="shared" si="755"/>
        <v>1109</v>
      </c>
      <c r="CJ511" s="95">
        <f t="shared" si="756"/>
        <v>1138</v>
      </c>
      <c r="CK511" s="95">
        <f t="shared" si="757"/>
        <v>1168</v>
      </c>
      <c r="CL511" s="95">
        <f t="shared" si="758"/>
        <v>1187</v>
      </c>
      <c r="CM511" s="95">
        <f t="shared" si="759"/>
        <v>1217</v>
      </c>
      <c r="CN511" s="95">
        <f t="shared" si="760"/>
        <v>1247</v>
      </c>
      <c r="CO511" s="95">
        <f t="shared" si="761"/>
        <v>1276</v>
      </c>
      <c r="CP511" s="95">
        <f t="shared" si="762"/>
        <v>1306</v>
      </c>
      <c r="CQ511" s="95">
        <f t="shared" si="763"/>
        <v>1323</v>
      </c>
      <c r="CR511" s="95">
        <f t="shared" si="764"/>
        <v>1352</v>
      </c>
      <c r="CS511" s="95">
        <f t="shared" si="765"/>
        <v>1382</v>
      </c>
      <c r="CT511" s="95">
        <f t="shared" si="766"/>
        <v>1411</v>
      </c>
      <c r="CU511" s="95">
        <f t="shared" si="767"/>
        <v>1441</v>
      </c>
      <c r="CV511" s="95">
        <f t="shared" si="768"/>
        <v>1470</v>
      </c>
      <c r="CW511" s="95">
        <f t="shared" si="769"/>
        <v>1499</v>
      </c>
      <c r="CX511" s="95">
        <f t="shared" si="770"/>
        <v>1514</v>
      </c>
    </row>
    <row r="512" spans="2:102" ht="15">
      <c r="B512" s="93">
        <v>2900</v>
      </c>
      <c r="C512" s="95">
        <f t="shared" si="673"/>
        <v>139</v>
      </c>
      <c r="D512" s="95">
        <f t="shared" si="674"/>
        <v>127</v>
      </c>
      <c r="E512" s="95">
        <f t="shared" si="675"/>
        <v>120</v>
      </c>
      <c r="F512" s="95">
        <f t="shared" si="676"/>
        <v>114</v>
      </c>
      <c r="G512" s="95">
        <f t="shared" si="677"/>
        <v>110</v>
      </c>
      <c r="H512" s="95">
        <f t="shared" si="678"/>
        <v>107</v>
      </c>
      <c r="I512" s="95">
        <f t="shared" si="679"/>
        <v>104</v>
      </c>
      <c r="J512" s="95">
        <f t="shared" si="680"/>
        <v>102</v>
      </c>
      <c r="K512" s="95">
        <f t="shared" si="681"/>
        <v>101</v>
      </c>
      <c r="L512" s="95">
        <f t="shared" si="682"/>
        <v>99</v>
      </c>
      <c r="M512" s="95">
        <f t="shared" si="683"/>
        <v>98</v>
      </c>
      <c r="N512" s="95">
        <f t="shared" si="684"/>
        <v>97</v>
      </c>
      <c r="O512" s="95">
        <f t="shared" si="685"/>
        <v>96</v>
      </c>
      <c r="P512" s="95">
        <f t="shared" si="686"/>
        <v>95</v>
      </c>
      <c r="Q512" s="95">
        <f t="shared" si="687"/>
        <v>94</v>
      </c>
      <c r="R512" s="95">
        <f t="shared" si="688"/>
        <v>94</v>
      </c>
      <c r="S512" s="95">
        <f t="shared" si="689"/>
        <v>94</v>
      </c>
      <c r="T512" s="95">
        <f t="shared" si="690"/>
        <v>94</v>
      </c>
      <c r="U512" s="95">
        <f t="shared" si="691"/>
        <v>96</v>
      </c>
      <c r="V512" s="95">
        <f t="shared" si="692"/>
        <v>95</v>
      </c>
      <c r="W512" s="95">
        <f t="shared" si="693"/>
        <v>94</v>
      </c>
      <c r="X512" s="95">
        <f t="shared" si="694"/>
        <v>94</v>
      </c>
      <c r="Y512" s="95">
        <f t="shared" si="695"/>
        <v>95</v>
      </c>
      <c r="Z512" s="95">
        <f t="shared" si="696"/>
        <v>94</v>
      </c>
      <c r="AA512" s="95">
        <f t="shared" si="697"/>
        <v>94</v>
      </c>
      <c r="AB512" s="95">
        <f t="shared" si="698"/>
        <v>94</v>
      </c>
      <c r="AC512" s="95">
        <f t="shared" si="699"/>
        <v>94</v>
      </c>
      <c r="AD512" s="95">
        <f t="shared" si="700"/>
        <v>93</v>
      </c>
      <c r="AE512" s="95">
        <f t="shared" si="701"/>
        <v>93</v>
      </c>
      <c r="AF512" s="95">
        <f t="shared" si="702"/>
        <v>107</v>
      </c>
      <c r="AG512" s="95">
        <f t="shared" si="703"/>
        <v>107</v>
      </c>
      <c r="AH512" s="95">
        <f t="shared" si="704"/>
        <v>107</v>
      </c>
      <c r="AI512" s="95">
        <f t="shared" si="705"/>
        <v>106</v>
      </c>
      <c r="AJ512" s="95">
        <f t="shared" si="706"/>
        <v>106</v>
      </c>
      <c r="AK512" s="95">
        <f t="shared" si="707"/>
        <v>106</v>
      </c>
      <c r="AL512" s="95">
        <f t="shared" si="708"/>
        <v>106</v>
      </c>
      <c r="AM512" s="95">
        <f t="shared" si="709"/>
        <v>105</v>
      </c>
      <c r="AN512" s="95">
        <f t="shared" si="710"/>
        <v>105</v>
      </c>
      <c r="AO512" s="95">
        <f t="shared" si="711"/>
        <v>105</v>
      </c>
      <c r="AP512" s="95">
        <f t="shared" si="712"/>
        <v>105</v>
      </c>
      <c r="AQ512" s="95">
        <f t="shared" si="713"/>
        <v>105</v>
      </c>
      <c r="AR512" s="95">
        <f t="shared" si="714"/>
        <v>105</v>
      </c>
      <c r="AS512" s="95">
        <f t="shared" si="715"/>
        <v>104</v>
      </c>
      <c r="AT512" s="95">
        <f t="shared" si="716"/>
        <v>104</v>
      </c>
      <c r="AU512" s="95">
        <f t="shared" si="717"/>
        <v>104</v>
      </c>
      <c r="AV512" s="95">
        <f t="shared" si="718"/>
        <v>104</v>
      </c>
      <c r="AW512" s="95">
        <f t="shared" si="719"/>
        <v>104</v>
      </c>
      <c r="AX512" s="95">
        <f t="shared" si="720"/>
        <v>104</v>
      </c>
      <c r="AY512" s="95">
        <f t="shared" si="721"/>
        <v>104</v>
      </c>
      <c r="BA512" s="93">
        <v>2900</v>
      </c>
      <c r="BB512" s="95">
        <f t="shared" si="722"/>
        <v>161</v>
      </c>
      <c r="BC512" s="95">
        <f t="shared" si="723"/>
        <v>184</v>
      </c>
      <c r="BD512" s="95">
        <f t="shared" si="724"/>
        <v>209</v>
      </c>
      <c r="BE512" s="95">
        <f t="shared" si="725"/>
        <v>231</v>
      </c>
      <c r="BF512" s="95">
        <f t="shared" si="726"/>
        <v>255</v>
      </c>
      <c r="BG512" s="95">
        <f t="shared" si="727"/>
        <v>279</v>
      </c>
      <c r="BH512" s="95">
        <f t="shared" si="728"/>
        <v>302</v>
      </c>
      <c r="BI512" s="95">
        <f t="shared" si="729"/>
        <v>325</v>
      </c>
      <c r="BJ512" s="95">
        <f t="shared" si="730"/>
        <v>351</v>
      </c>
      <c r="BK512" s="95">
        <f t="shared" si="731"/>
        <v>373</v>
      </c>
      <c r="BL512" s="95">
        <f t="shared" si="732"/>
        <v>398</v>
      </c>
      <c r="BM512" s="95">
        <f t="shared" si="733"/>
        <v>422</v>
      </c>
      <c r="BN512" s="95">
        <f t="shared" si="734"/>
        <v>445</v>
      </c>
      <c r="BO512" s="95">
        <f t="shared" si="735"/>
        <v>468</v>
      </c>
      <c r="BP512" s="95">
        <f t="shared" si="736"/>
        <v>491</v>
      </c>
      <c r="BQ512" s="95">
        <f t="shared" si="737"/>
        <v>518</v>
      </c>
      <c r="BR512" s="95">
        <f t="shared" si="738"/>
        <v>545</v>
      </c>
      <c r="BS512" s="95">
        <f t="shared" si="739"/>
        <v>572</v>
      </c>
      <c r="BT512" s="95">
        <f t="shared" si="740"/>
        <v>612</v>
      </c>
      <c r="BU512" s="95">
        <f t="shared" si="741"/>
        <v>634</v>
      </c>
      <c r="BV512" s="95">
        <f t="shared" si="742"/>
        <v>654</v>
      </c>
      <c r="BW512" s="95">
        <f t="shared" si="743"/>
        <v>682</v>
      </c>
      <c r="BX512" s="95">
        <f t="shared" si="744"/>
        <v>716</v>
      </c>
      <c r="BY512" s="95">
        <f t="shared" si="745"/>
        <v>736</v>
      </c>
      <c r="BZ512" s="95">
        <f t="shared" si="746"/>
        <v>763</v>
      </c>
      <c r="CA512" s="95">
        <f t="shared" si="747"/>
        <v>791</v>
      </c>
      <c r="CB512" s="95">
        <f t="shared" si="748"/>
        <v>818</v>
      </c>
      <c r="CC512" s="95">
        <f t="shared" si="749"/>
        <v>836</v>
      </c>
      <c r="CD512" s="95">
        <f t="shared" si="750"/>
        <v>863</v>
      </c>
      <c r="CE512" s="95">
        <f t="shared" si="751"/>
        <v>1024</v>
      </c>
      <c r="CF512" s="95">
        <f t="shared" si="752"/>
        <v>1055</v>
      </c>
      <c r="CG512" s="95">
        <f t="shared" si="753"/>
        <v>1086</v>
      </c>
      <c r="CH512" s="95">
        <f t="shared" si="754"/>
        <v>1107</v>
      </c>
      <c r="CI512" s="95">
        <f t="shared" si="755"/>
        <v>1137</v>
      </c>
      <c r="CJ512" s="95">
        <f t="shared" si="756"/>
        <v>1168</v>
      </c>
      <c r="CK512" s="95">
        <f t="shared" si="757"/>
        <v>1199</v>
      </c>
      <c r="CL512" s="95">
        <f t="shared" si="758"/>
        <v>1218</v>
      </c>
      <c r="CM512" s="95">
        <f t="shared" si="759"/>
        <v>1248</v>
      </c>
      <c r="CN512" s="95">
        <f t="shared" si="760"/>
        <v>1279</v>
      </c>
      <c r="CO512" s="95">
        <f t="shared" si="761"/>
        <v>1309</v>
      </c>
      <c r="CP512" s="95">
        <f t="shared" si="762"/>
        <v>1340</v>
      </c>
      <c r="CQ512" s="95">
        <f t="shared" si="763"/>
        <v>1370</v>
      </c>
      <c r="CR512" s="95">
        <f t="shared" si="764"/>
        <v>1387</v>
      </c>
      <c r="CS512" s="95">
        <f t="shared" si="765"/>
        <v>1418</v>
      </c>
      <c r="CT512" s="95">
        <f t="shared" si="766"/>
        <v>1448</v>
      </c>
      <c r="CU512" s="95">
        <f t="shared" si="767"/>
        <v>1478</v>
      </c>
      <c r="CV512" s="95">
        <f t="shared" si="768"/>
        <v>1508</v>
      </c>
      <c r="CW512" s="95">
        <f t="shared" si="769"/>
        <v>1538</v>
      </c>
      <c r="CX512" s="95">
        <f t="shared" si="770"/>
        <v>1568</v>
      </c>
    </row>
    <row r="513" spans="2:102" ht="15">
      <c r="B513" s="93">
        <v>3000</v>
      </c>
      <c r="C513" s="95">
        <f t="shared" si="673"/>
        <v>138</v>
      </c>
      <c r="D513" s="95">
        <f t="shared" si="674"/>
        <v>127</v>
      </c>
      <c r="E513" s="95">
        <f t="shared" si="675"/>
        <v>119</v>
      </c>
      <c r="F513" s="95">
        <f t="shared" si="676"/>
        <v>114</v>
      </c>
      <c r="G513" s="95">
        <f t="shared" si="677"/>
        <v>109</v>
      </c>
      <c r="H513" s="95">
        <f t="shared" si="678"/>
        <v>106</v>
      </c>
      <c r="I513" s="95">
        <f t="shared" si="679"/>
        <v>104</v>
      </c>
      <c r="J513" s="95">
        <f t="shared" si="680"/>
        <v>102</v>
      </c>
      <c r="K513" s="95">
        <f t="shared" si="681"/>
        <v>100</v>
      </c>
      <c r="L513" s="95">
        <f t="shared" si="682"/>
        <v>99</v>
      </c>
      <c r="M513" s="95">
        <f t="shared" si="683"/>
        <v>97</v>
      </c>
      <c r="N513" s="95">
        <f t="shared" si="684"/>
        <v>96</v>
      </c>
      <c r="O513" s="95">
        <f t="shared" si="685"/>
        <v>96</v>
      </c>
      <c r="P513" s="95">
        <f t="shared" si="686"/>
        <v>95</v>
      </c>
      <c r="Q513" s="95">
        <f t="shared" si="687"/>
        <v>94</v>
      </c>
      <c r="R513" s="95">
        <f t="shared" si="688"/>
        <v>94</v>
      </c>
      <c r="S513" s="95">
        <f t="shared" si="689"/>
        <v>94</v>
      </c>
      <c r="T513" s="95">
        <f t="shared" si="690"/>
        <v>96</v>
      </c>
      <c r="U513" s="95">
        <f t="shared" si="691"/>
        <v>95</v>
      </c>
      <c r="V513" s="95">
        <f t="shared" si="692"/>
        <v>95</v>
      </c>
      <c r="W513" s="95">
        <f t="shared" si="693"/>
        <v>94</v>
      </c>
      <c r="X513" s="95">
        <f t="shared" si="694"/>
        <v>95</v>
      </c>
      <c r="Y513" s="95">
        <f t="shared" si="695"/>
        <v>94</v>
      </c>
      <c r="Z513" s="95">
        <f t="shared" si="696"/>
        <v>94</v>
      </c>
      <c r="AA513" s="95">
        <f t="shared" si="697"/>
        <v>94</v>
      </c>
      <c r="AB513" s="95">
        <f t="shared" si="698"/>
        <v>93</v>
      </c>
      <c r="AC513" s="95">
        <f t="shared" si="699"/>
        <v>93</v>
      </c>
      <c r="AD513" s="95">
        <f t="shared" si="700"/>
        <v>93</v>
      </c>
      <c r="AE513" s="95">
        <f t="shared" si="701"/>
        <v>92</v>
      </c>
      <c r="AF513" s="95">
        <f t="shared" si="702"/>
        <v>106</v>
      </c>
      <c r="AG513" s="95">
        <f t="shared" si="703"/>
        <v>106</v>
      </c>
      <c r="AH513" s="95">
        <f t="shared" si="704"/>
        <v>106</v>
      </c>
      <c r="AI513" s="95">
        <f t="shared" si="705"/>
        <v>106</v>
      </c>
      <c r="AJ513" s="95">
        <f t="shared" si="706"/>
        <v>105</v>
      </c>
      <c r="AK513" s="95">
        <f t="shared" si="707"/>
        <v>105</v>
      </c>
      <c r="AL513" s="95">
        <f t="shared" si="708"/>
        <v>105</v>
      </c>
      <c r="AM513" s="95">
        <f t="shared" si="709"/>
        <v>105</v>
      </c>
      <c r="AN513" s="95">
        <f t="shared" si="710"/>
        <v>104</v>
      </c>
      <c r="AO513" s="95">
        <f t="shared" si="711"/>
        <v>104</v>
      </c>
      <c r="AP513" s="95">
        <f t="shared" si="712"/>
        <v>104</v>
      </c>
      <c r="AQ513" s="95">
        <f t="shared" si="713"/>
        <v>104</v>
      </c>
      <c r="AR513" s="95">
        <f t="shared" si="714"/>
        <v>104</v>
      </c>
      <c r="AS513" s="95">
        <f t="shared" si="715"/>
        <v>104</v>
      </c>
      <c r="AT513" s="95">
        <f t="shared" si="716"/>
        <v>103</v>
      </c>
      <c r="AU513" s="95">
        <f t="shared" si="717"/>
        <v>103</v>
      </c>
      <c r="AV513" s="95">
        <f t="shared" si="718"/>
        <v>104</v>
      </c>
      <c r="AW513" s="95">
        <f t="shared" si="719"/>
        <v>104</v>
      </c>
      <c r="AX513" s="95">
        <f t="shared" si="720"/>
        <v>104</v>
      </c>
      <c r="AY513" s="95">
        <f t="shared" si="721"/>
        <v>103</v>
      </c>
      <c r="BA513" s="93">
        <v>3000</v>
      </c>
      <c r="BB513" s="95">
        <f>IF(BB512="","",ROUND(C513*(C$486*$B513/1000000),0))</f>
        <v>166</v>
      </c>
      <c r="BC513" s="95">
        <f t="shared" si="723"/>
        <v>191</v>
      </c>
      <c r="BD513" s="95">
        <f t="shared" si="724"/>
        <v>214</v>
      </c>
      <c r="BE513" s="95">
        <f t="shared" si="725"/>
        <v>239</v>
      </c>
      <c r="BF513" s="95">
        <f t="shared" si="726"/>
        <v>262</v>
      </c>
      <c r="BG513" s="95">
        <f t="shared" si="727"/>
        <v>286</v>
      </c>
      <c r="BH513" s="95">
        <f t="shared" si="728"/>
        <v>312</v>
      </c>
      <c r="BI513" s="95">
        <f t="shared" si="729"/>
        <v>337</v>
      </c>
      <c r="BJ513" s="95">
        <f t="shared" si="730"/>
        <v>360</v>
      </c>
      <c r="BK513" s="95">
        <f t="shared" si="731"/>
        <v>386</v>
      </c>
      <c r="BL513" s="95">
        <f t="shared" si="732"/>
        <v>407</v>
      </c>
      <c r="BM513" s="95">
        <f t="shared" si="733"/>
        <v>432</v>
      </c>
      <c r="BN513" s="95">
        <f t="shared" si="734"/>
        <v>461</v>
      </c>
      <c r="BO513" s="95">
        <f t="shared" si="735"/>
        <v>485</v>
      </c>
      <c r="BP513" s="95">
        <f t="shared" si="736"/>
        <v>508</v>
      </c>
      <c r="BQ513" s="95">
        <f t="shared" si="737"/>
        <v>536</v>
      </c>
      <c r="BR513" s="95">
        <f t="shared" si="738"/>
        <v>564</v>
      </c>
      <c r="BS513" s="95">
        <f t="shared" si="739"/>
        <v>605</v>
      </c>
      <c r="BT513" s="95">
        <f t="shared" si="740"/>
        <v>627</v>
      </c>
      <c r="BU513" s="95">
        <f t="shared" si="741"/>
        <v>656</v>
      </c>
      <c r="BV513" s="95">
        <f t="shared" si="742"/>
        <v>677</v>
      </c>
      <c r="BW513" s="95">
        <f t="shared" si="743"/>
        <v>713</v>
      </c>
      <c r="BX513" s="95">
        <f t="shared" si="744"/>
        <v>733</v>
      </c>
      <c r="BY513" s="95">
        <f t="shared" si="745"/>
        <v>761</v>
      </c>
      <c r="BZ513" s="95">
        <f t="shared" si="746"/>
        <v>790</v>
      </c>
      <c r="CA513" s="95">
        <f t="shared" si="747"/>
        <v>809</v>
      </c>
      <c r="CB513" s="95">
        <f t="shared" si="748"/>
        <v>837</v>
      </c>
      <c r="CC513" s="95">
        <f t="shared" si="749"/>
        <v>865</v>
      </c>
      <c r="CD513" s="95">
        <f t="shared" si="750"/>
        <v>883</v>
      </c>
      <c r="CE513" s="95">
        <f t="shared" si="751"/>
        <v>1049</v>
      </c>
      <c r="CF513" s="95">
        <f t="shared" si="752"/>
        <v>1081</v>
      </c>
      <c r="CG513" s="95">
        <f t="shared" si="753"/>
        <v>1113</v>
      </c>
      <c r="CH513" s="95">
        <f t="shared" si="754"/>
        <v>1145</v>
      </c>
      <c r="CI513" s="95">
        <f t="shared" si="755"/>
        <v>1166</v>
      </c>
      <c r="CJ513" s="95">
        <f t="shared" si="756"/>
        <v>1197</v>
      </c>
      <c r="CK513" s="95">
        <f t="shared" si="757"/>
        <v>1229</v>
      </c>
      <c r="CL513" s="95">
        <f t="shared" si="758"/>
        <v>1260</v>
      </c>
      <c r="CM513" s="95">
        <f t="shared" si="759"/>
        <v>1279</v>
      </c>
      <c r="CN513" s="95">
        <f t="shared" si="760"/>
        <v>1310</v>
      </c>
      <c r="CO513" s="95">
        <f t="shared" si="761"/>
        <v>1342</v>
      </c>
      <c r="CP513" s="95">
        <f t="shared" si="762"/>
        <v>1373</v>
      </c>
      <c r="CQ513" s="95">
        <f t="shared" si="763"/>
        <v>1404</v>
      </c>
      <c r="CR513" s="95">
        <f t="shared" si="764"/>
        <v>1435</v>
      </c>
      <c r="CS513" s="95">
        <f t="shared" si="765"/>
        <v>1452</v>
      </c>
      <c r="CT513" s="95">
        <f t="shared" si="766"/>
        <v>1483</v>
      </c>
      <c r="CU513" s="95">
        <f t="shared" si="767"/>
        <v>1529</v>
      </c>
      <c r="CV513" s="95">
        <f t="shared" si="768"/>
        <v>1560</v>
      </c>
      <c r="CW513" s="95">
        <f t="shared" si="769"/>
        <v>1591</v>
      </c>
      <c r="CX513" s="95">
        <f t="shared" si="770"/>
        <v>1607</v>
      </c>
    </row>
    <row r="515" spans="2:102" ht="15.75">
      <c r="B515" s="91" t="s">
        <v>71</v>
      </c>
      <c r="C515" s="92"/>
      <c r="D515" s="92"/>
      <c r="E515" s="92"/>
      <c r="F515" s="92"/>
      <c r="G515" s="92"/>
      <c r="H515" s="92"/>
      <c r="I515" s="91"/>
      <c r="J515" s="91"/>
      <c r="K515" s="91"/>
      <c r="L515" s="91"/>
    </row>
    <row r="516" spans="2:102" hidden="1" outlineLevel="1"/>
    <row r="517" spans="2:102" ht="15" hidden="1" outlineLevel="1">
      <c r="B517" t="s">
        <v>0</v>
      </c>
      <c r="C517" s="93">
        <v>400</v>
      </c>
      <c r="D517" s="93">
        <v>500</v>
      </c>
      <c r="E517" s="93">
        <v>600</v>
      </c>
      <c r="F517" s="93">
        <v>700</v>
      </c>
      <c r="G517" s="93">
        <v>800</v>
      </c>
      <c r="H517" s="93">
        <v>900</v>
      </c>
      <c r="I517" s="93">
        <v>1000</v>
      </c>
      <c r="J517" s="93">
        <v>1100</v>
      </c>
      <c r="K517" s="93">
        <v>1200</v>
      </c>
      <c r="L517" s="93">
        <v>1300</v>
      </c>
      <c r="M517" s="93">
        <v>1400</v>
      </c>
      <c r="N517" s="93">
        <v>1500</v>
      </c>
      <c r="O517" s="93">
        <v>1600</v>
      </c>
      <c r="P517" s="93">
        <v>1700</v>
      </c>
      <c r="Q517" s="93">
        <v>1800</v>
      </c>
      <c r="R517" s="93">
        <v>1900</v>
      </c>
      <c r="S517" s="93">
        <v>2000</v>
      </c>
      <c r="T517" s="93">
        <v>2100</v>
      </c>
      <c r="U517" s="93">
        <v>2200</v>
      </c>
      <c r="V517" s="93">
        <v>2300</v>
      </c>
      <c r="W517" s="93">
        <v>2400</v>
      </c>
      <c r="X517" s="93">
        <v>2500</v>
      </c>
      <c r="Y517" s="93">
        <v>2600</v>
      </c>
      <c r="Z517" s="93">
        <v>2700</v>
      </c>
      <c r="AA517" s="93">
        <f>CHOOSE($AF$27,2800,2800,2800,2800,2800,2800,2800,"")</f>
        <v>2800</v>
      </c>
      <c r="AB517" s="93">
        <f>CHOOSE($AF$27,2900,2900,2900,2900,2900,2900,"","")</f>
        <v>2900</v>
      </c>
      <c r="AC517" s="93">
        <f>CHOOSE($AF$27,3000,3000,3000,3000,3000,"","","")</f>
        <v>3000</v>
      </c>
      <c r="AD517" s="93">
        <f>CHOOSE($AF$27,3100,3100,3100,3100,3100,"","","")</f>
        <v>3100</v>
      </c>
      <c r="AE517" s="93">
        <f>CHOOSE($AF$27,3200,3200,3200,3200,"","","","")</f>
        <v>3200</v>
      </c>
      <c r="AF517" s="93">
        <f>CHOOSE($AF$27,3300,3300,3300,3300,"","","","")</f>
        <v>3300</v>
      </c>
      <c r="AG517" s="93">
        <f>CHOOSE($AF$27,3400,3400,3400,"","","","","")</f>
        <v>3400</v>
      </c>
      <c r="AH517" s="93">
        <f>CHOOSE($AF$27,3500,3500,3500,"","","","","")</f>
        <v>3500</v>
      </c>
      <c r="AI517" s="93">
        <f>CHOOSE($AF$27,3600,3600,3600,"","","","","")</f>
        <v>3600</v>
      </c>
      <c r="AJ517" s="93">
        <f>CHOOSE($AF$27,3700,3700,3700,"","","","","")</f>
        <v>3700</v>
      </c>
      <c r="AK517" s="93">
        <f>CHOOSE($AF$27,3800,3800,"","","","","","")</f>
        <v>3800</v>
      </c>
      <c r="AL517" s="93">
        <f>CHOOSE($AF$27,3900,3900,"","","","","","")</f>
        <v>3900</v>
      </c>
      <c r="AM517" s="93">
        <f>CHOOSE($AF$27,4000,4000,"","","","","","")</f>
        <v>4000</v>
      </c>
      <c r="AN517" s="93">
        <f>CHOOSE($AF$27,4100,4100,"","","","","","")</f>
        <v>4100</v>
      </c>
      <c r="AO517" s="93">
        <f>CHOOSE($AF$27,4200,"","","","","","","")</f>
        <v>4200</v>
      </c>
      <c r="AP517" s="93">
        <f>CHOOSE($AF$27,4300,"","","","","","","")</f>
        <v>4300</v>
      </c>
      <c r="AQ517" s="93">
        <f>CHOOSE($AF$27,4400,"","","","","","","")</f>
        <v>4400</v>
      </c>
      <c r="AR517" s="93">
        <f>CHOOSE($AF$27,4500,"","","","","","","")</f>
        <v>4500</v>
      </c>
      <c r="AS517" s="93">
        <f>CHOOSE($AF$27,4600,"","","","","","","")</f>
        <v>4600</v>
      </c>
      <c r="AT517" s="93">
        <f>CHOOSE($AF$27,4700,"","","","","","","")</f>
        <v>4700</v>
      </c>
    </row>
    <row r="518" spans="2:102" ht="15" hidden="1" outlineLevel="1">
      <c r="B518" s="93">
        <v>400</v>
      </c>
      <c r="C518" s="95">
        <v>225</v>
      </c>
      <c r="D518" s="95">
        <v>205</v>
      </c>
      <c r="E518" s="95">
        <v>191</v>
      </c>
      <c r="F518" s="95">
        <v>182</v>
      </c>
      <c r="G518" s="95">
        <v>175</v>
      </c>
      <c r="H518" s="95">
        <v>169</v>
      </c>
      <c r="I518" s="95">
        <v>165</v>
      </c>
      <c r="J518" s="95">
        <v>161</v>
      </c>
      <c r="K518" s="95">
        <v>160</v>
      </c>
      <c r="L518" s="95">
        <v>157</v>
      </c>
      <c r="M518" s="95">
        <v>155</v>
      </c>
      <c r="N518" s="95">
        <v>153</v>
      </c>
      <c r="O518" s="95">
        <v>153</v>
      </c>
      <c r="P518" s="95">
        <v>151</v>
      </c>
      <c r="Q518" s="95">
        <v>150</v>
      </c>
      <c r="R518" s="95">
        <v>149</v>
      </c>
      <c r="S518" s="95">
        <v>147</v>
      </c>
      <c r="T518" s="95">
        <v>148</v>
      </c>
      <c r="U518" s="95">
        <v>147</v>
      </c>
      <c r="V518" s="95">
        <v>146</v>
      </c>
      <c r="W518" s="95">
        <v>145</v>
      </c>
      <c r="X518" s="95">
        <v>145</v>
      </c>
      <c r="Y518" s="95">
        <v>145</v>
      </c>
      <c r="Z518" s="95">
        <v>144</v>
      </c>
      <c r="AA518" s="95">
        <v>143</v>
      </c>
      <c r="AB518" s="95">
        <v>143</v>
      </c>
      <c r="AC518" s="95">
        <v>143</v>
      </c>
      <c r="AD518" s="95">
        <v>142</v>
      </c>
      <c r="AE518" s="95">
        <v>142</v>
      </c>
      <c r="AF518" s="95">
        <v>141</v>
      </c>
      <c r="AG518" s="95">
        <v>142</v>
      </c>
      <c r="AH518" s="95">
        <v>141</v>
      </c>
      <c r="AI518" s="95">
        <v>141</v>
      </c>
      <c r="AJ518" s="95">
        <v>140</v>
      </c>
      <c r="AK518" s="95">
        <v>140</v>
      </c>
      <c r="AL518" s="95">
        <v>140</v>
      </c>
      <c r="AM518" s="95">
        <v>140</v>
      </c>
      <c r="AN518" s="95">
        <v>140</v>
      </c>
      <c r="AO518" s="95">
        <v>139</v>
      </c>
      <c r="AP518" s="95">
        <v>140</v>
      </c>
      <c r="AQ518" s="95">
        <v>139</v>
      </c>
      <c r="AR518" s="95">
        <v>139</v>
      </c>
      <c r="AS518" s="95">
        <v>139</v>
      </c>
      <c r="AT518" s="95">
        <v>142</v>
      </c>
    </row>
    <row r="519" spans="2:102" ht="15" hidden="1" outlineLevel="1">
      <c r="B519" s="93">
        <v>500</v>
      </c>
      <c r="C519" s="95">
        <v>201</v>
      </c>
      <c r="D519" s="95">
        <v>183</v>
      </c>
      <c r="E519" s="95">
        <v>171</v>
      </c>
      <c r="F519" s="95">
        <v>163</v>
      </c>
      <c r="G519" s="95">
        <v>157</v>
      </c>
      <c r="H519" s="95">
        <v>152</v>
      </c>
      <c r="I519" s="95">
        <v>148</v>
      </c>
      <c r="J519" s="95">
        <v>145</v>
      </c>
      <c r="K519" s="95">
        <v>144</v>
      </c>
      <c r="L519" s="95">
        <v>142</v>
      </c>
      <c r="M519" s="95">
        <v>140</v>
      </c>
      <c r="N519" s="95">
        <v>138</v>
      </c>
      <c r="O519" s="95">
        <v>138</v>
      </c>
      <c r="P519" s="95">
        <v>136</v>
      </c>
      <c r="Q519" s="95">
        <v>135</v>
      </c>
      <c r="R519" s="95">
        <v>134</v>
      </c>
      <c r="S519" s="95">
        <v>133</v>
      </c>
      <c r="T519" s="95">
        <v>133</v>
      </c>
      <c r="U519" s="95">
        <v>132</v>
      </c>
      <c r="V519" s="95">
        <v>131</v>
      </c>
      <c r="W519" s="95">
        <v>131</v>
      </c>
      <c r="X519" s="95">
        <v>131</v>
      </c>
      <c r="Y519" s="95">
        <v>130</v>
      </c>
      <c r="Z519" s="95">
        <v>130</v>
      </c>
      <c r="AA519" s="95">
        <v>129</v>
      </c>
      <c r="AB519" s="95">
        <v>128</v>
      </c>
      <c r="AC519" s="95">
        <v>129</v>
      </c>
      <c r="AD519" s="95">
        <v>128</v>
      </c>
      <c r="AE519" s="95">
        <v>128</v>
      </c>
      <c r="AF519" s="95">
        <v>127</v>
      </c>
      <c r="AG519" s="95">
        <v>128</v>
      </c>
      <c r="AH519" s="95">
        <v>127</v>
      </c>
      <c r="AI519" s="95">
        <v>127</v>
      </c>
      <c r="AJ519" s="95">
        <v>126</v>
      </c>
      <c r="AK519" s="95">
        <v>126</v>
      </c>
      <c r="AL519" s="95">
        <v>126</v>
      </c>
      <c r="AM519" s="95">
        <v>126</v>
      </c>
      <c r="AN519" s="95">
        <v>126</v>
      </c>
      <c r="AO519" s="95">
        <v>125</v>
      </c>
      <c r="AP519" s="95">
        <v>129</v>
      </c>
      <c r="AQ519" s="95">
        <v>128</v>
      </c>
      <c r="AR519" s="95">
        <v>128</v>
      </c>
      <c r="AS519" s="95">
        <v>128</v>
      </c>
      <c r="AT519" s="95">
        <v>128</v>
      </c>
    </row>
    <row r="520" spans="2:102" ht="15" hidden="1" outlineLevel="1">
      <c r="B520" s="93">
        <v>600</v>
      </c>
      <c r="C520" s="95">
        <v>179</v>
      </c>
      <c r="D520" s="95">
        <v>163</v>
      </c>
      <c r="E520" s="95">
        <v>153</v>
      </c>
      <c r="F520" s="95">
        <v>145</v>
      </c>
      <c r="G520" s="95">
        <v>140</v>
      </c>
      <c r="H520" s="95">
        <v>135</v>
      </c>
      <c r="I520" s="95">
        <v>132</v>
      </c>
      <c r="J520" s="95">
        <v>129</v>
      </c>
      <c r="K520" s="95">
        <v>128</v>
      </c>
      <c r="L520" s="95">
        <v>126</v>
      </c>
      <c r="M520" s="95">
        <v>124</v>
      </c>
      <c r="N520" s="95">
        <v>122</v>
      </c>
      <c r="O520" s="95">
        <v>122</v>
      </c>
      <c r="P520" s="95">
        <v>121</v>
      </c>
      <c r="Q520" s="95">
        <v>120</v>
      </c>
      <c r="R520" s="95">
        <v>119</v>
      </c>
      <c r="S520" s="95">
        <v>118</v>
      </c>
      <c r="T520" s="95">
        <v>118</v>
      </c>
      <c r="U520" s="95">
        <v>117</v>
      </c>
      <c r="V520" s="95">
        <v>116</v>
      </c>
      <c r="W520" s="95">
        <v>115</v>
      </c>
      <c r="X520" s="95">
        <v>116</v>
      </c>
      <c r="Y520" s="95">
        <v>115</v>
      </c>
      <c r="Z520" s="95">
        <v>115</v>
      </c>
      <c r="AA520" s="95">
        <v>114</v>
      </c>
      <c r="AB520" s="95">
        <v>113</v>
      </c>
      <c r="AC520" s="95">
        <v>114</v>
      </c>
      <c r="AD520" s="95">
        <v>113</v>
      </c>
      <c r="AE520" s="95">
        <v>113</v>
      </c>
      <c r="AF520" s="95">
        <v>112</v>
      </c>
      <c r="AG520" s="95">
        <v>113</v>
      </c>
      <c r="AH520" s="95">
        <v>112</v>
      </c>
      <c r="AI520" s="95">
        <v>112</v>
      </c>
      <c r="AJ520" s="95">
        <v>112</v>
      </c>
      <c r="AK520" s="95">
        <v>111</v>
      </c>
      <c r="AL520" s="95">
        <v>112</v>
      </c>
      <c r="AM520" s="95">
        <v>111</v>
      </c>
      <c r="AN520" s="95">
        <v>113</v>
      </c>
      <c r="AO520" s="95">
        <v>113</v>
      </c>
      <c r="AP520" s="95">
        <v>113</v>
      </c>
      <c r="AQ520" s="95">
        <v>113</v>
      </c>
      <c r="AR520" s="95">
        <v>113</v>
      </c>
      <c r="AS520" s="95">
        <v>113</v>
      </c>
      <c r="AT520" s="95">
        <v>112</v>
      </c>
    </row>
    <row r="521" spans="2:102" ht="15" hidden="1" outlineLevel="1">
      <c r="B521" s="93">
        <v>700</v>
      </c>
      <c r="C521" s="95">
        <v>168</v>
      </c>
      <c r="D521" s="95">
        <v>154</v>
      </c>
      <c r="E521" s="95">
        <v>144</v>
      </c>
      <c r="F521" s="95">
        <v>137</v>
      </c>
      <c r="G521" s="95">
        <v>132</v>
      </c>
      <c r="H521" s="95">
        <v>128</v>
      </c>
      <c r="I521" s="95">
        <v>124</v>
      </c>
      <c r="J521" s="95">
        <v>122</v>
      </c>
      <c r="K521" s="95">
        <v>121</v>
      </c>
      <c r="L521" s="95">
        <v>119</v>
      </c>
      <c r="M521" s="95">
        <v>117</v>
      </c>
      <c r="N521" s="95">
        <v>116</v>
      </c>
      <c r="O521" s="95">
        <v>115</v>
      </c>
      <c r="P521" s="95">
        <v>114</v>
      </c>
      <c r="Q521" s="95">
        <v>113</v>
      </c>
      <c r="R521" s="95">
        <v>112</v>
      </c>
      <c r="S521" s="95">
        <v>111</v>
      </c>
      <c r="T521" s="95">
        <v>111</v>
      </c>
      <c r="U521" s="95">
        <v>111</v>
      </c>
      <c r="V521" s="95">
        <v>110</v>
      </c>
      <c r="W521" s="95">
        <v>109</v>
      </c>
      <c r="X521" s="95">
        <v>110</v>
      </c>
      <c r="Y521" s="95">
        <v>109</v>
      </c>
      <c r="Z521" s="95">
        <v>108</v>
      </c>
      <c r="AA521" s="95">
        <v>108</v>
      </c>
      <c r="AB521" s="95">
        <v>108</v>
      </c>
      <c r="AC521" s="95">
        <v>108</v>
      </c>
      <c r="AD521" s="95">
        <v>107</v>
      </c>
      <c r="AE521" s="95">
        <v>107</v>
      </c>
      <c r="AF521" s="95">
        <v>107</v>
      </c>
      <c r="AG521" s="95">
        <v>107</v>
      </c>
      <c r="AH521" s="95">
        <v>106</v>
      </c>
      <c r="AI521" s="95">
        <v>106</v>
      </c>
      <c r="AJ521" s="95">
        <v>106</v>
      </c>
      <c r="AK521" s="95">
        <v>106</v>
      </c>
      <c r="AL521" s="95">
        <v>108</v>
      </c>
      <c r="AM521" s="95">
        <v>108</v>
      </c>
      <c r="AN521" s="95">
        <v>107</v>
      </c>
      <c r="AO521" s="95">
        <v>107</v>
      </c>
      <c r="AP521" s="95">
        <v>107</v>
      </c>
      <c r="AQ521" s="95">
        <v>107</v>
      </c>
      <c r="AR521" s="95">
        <v>107</v>
      </c>
      <c r="AS521" s="95">
        <v>107</v>
      </c>
      <c r="AT521" s="95">
        <v>113</v>
      </c>
    </row>
    <row r="522" spans="2:102" ht="15" hidden="1" outlineLevel="1">
      <c r="B522" s="93">
        <v>800</v>
      </c>
      <c r="C522" s="95">
        <v>160</v>
      </c>
      <c r="D522" s="95">
        <v>146</v>
      </c>
      <c r="E522" s="95">
        <v>137</v>
      </c>
      <c r="F522" s="95">
        <v>131</v>
      </c>
      <c r="G522" s="95">
        <v>126</v>
      </c>
      <c r="H522" s="95">
        <v>122</v>
      </c>
      <c r="I522" s="95">
        <v>119</v>
      </c>
      <c r="J522" s="95">
        <v>117</v>
      </c>
      <c r="K522" s="95">
        <v>115</v>
      </c>
      <c r="L522" s="95">
        <v>114</v>
      </c>
      <c r="M522" s="95">
        <v>112</v>
      </c>
      <c r="N522" s="95">
        <v>111</v>
      </c>
      <c r="O522" s="95">
        <v>110</v>
      </c>
      <c r="P522" s="95">
        <v>109</v>
      </c>
      <c r="Q522" s="95">
        <v>108</v>
      </c>
      <c r="R522" s="95">
        <v>108</v>
      </c>
      <c r="S522" s="95">
        <v>107</v>
      </c>
      <c r="T522" s="95">
        <v>107</v>
      </c>
      <c r="U522" s="95">
        <v>106</v>
      </c>
      <c r="V522" s="95">
        <v>105</v>
      </c>
      <c r="W522" s="95">
        <v>105</v>
      </c>
      <c r="X522" s="95">
        <v>105</v>
      </c>
      <c r="Y522" s="95">
        <v>104</v>
      </c>
      <c r="Z522" s="95">
        <v>104</v>
      </c>
      <c r="AA522" s="95">
        <v>104</v>
      </c>
      <c r="AB522" s="95">
        <v>103</v>
      </c>
      <c r="AC522" s="95">
        <v>103</v>
      </c>
      <c r="AD522" s="95">
        <v>103</v>
      </c>
      <c r="AE522" s="95">
        <v>103</v>
      </c>
      <c r="AF522" s="95">
        <v>102</v>
      </c>
      <c r="AG522" s="95">
        <v>102</v>
      </c>
      <c r="AH522" s="95">
        <v>102</v>
      </c>
      <c r="AI522" s="95">
        <v>102</v>
      </c>
      <c r="AJ522" s="95">
        <v>103</v>
      </c>
      <c r="AK522" s="95">
        <v>103</v>
      </c>
      <c r="AL522" s="95">
        <v>103</v>
      </c>
      <c r="AM522" s="95">
        <v>103</v>
      </c>
      <c r="AN522" s="95">
        <v>103</v>
      </c>
      <c r="AO522" s="95">
        <v>102</v>
      </c>
      <c r="AP522" s="95">
        <v>103</v>
      </c>
      <c r="AQ522" s="95">
        <v>102</v>
      </c>
      <c r="AR522" s="95">
        <v>108</v>
      </c>
      <c r="AS522" s="95">
        <v>108</v>
      </c>
      <c r="AT522" s="95">
        <v>107</v>
      </c>
    </row>
    <row r="523" spans="2:102" ht="15" hidden="1" outlineLevel="1">
      <c r="B523" s="93">
        <v>900</v>
      </c>
      <c r="C523" s="95">
        <v>154</v>
      </c>
      <c r="D523" s="95">
        <v>141</v>
      </c>
      <c r="E523" s="95">
        <v>132</v>
      </c>
      <c r="F523" s="95">
        <v>126</v>
      </c>
      <c r="G523" s="95">
        <v>121</v>
      </c>
      <c r="H523" s="95">
        <v>118</v>
      </c>
      <c r="I523" s="95">
        <v>115</v>
      </c>
      <c r="J523" s="95">
        <v>113</v>
      </c>
      <c r="K523" s="95">
        <v>111</v>
      </c>
      <c r="L523" s="95">
        <v>110</v>
      </c>
      <c r="M523" s="95">
        <v>108</v>
      </c>
      <c r="N523" s="95">
        <v>107</v>
      </c>
      <c r="O523" s="95">
        <v>107</v>
      </c>
      <c r="P523" s="95">
        <v>106</v>
      </c>
      <c r="Q523" s="95">
        <v>105</v>
      </c>
      <c r="R523" s="95">
        <v>104</v>
      </c>
      <c r="S523" s="95">
        <v>103</v>
      </c>
      <c r="T523" s="95">
        <v>103</v>
      </c>
      <c r="U523" s="95">
        <v>102</v>
      </c>
      <c r="V523" s="95">
        <v>102</v>
      </c>
      <c r="W523" s="95">
        <v>101</v>
      </c>
      <c r="X523" s="95">
        <v>101</v>
      </c>
      <c r="Y523" s="95">
        <v>101</v>
      </c>
      <c r="Z523" s="95">
        <v>100</v>
      </c>
      <c r="AA523" s="95">
        <v>100</v>
      </c>
      <c r="AB523" s="95">
        <v>100</v>
      </c>
      <c r="AC523" s="95">
        <v>100</v>
      </c>
      <c r="AD523" s="95">
        <v>99</v>
      </c>
      <c r="AE523" s="95">
        <v>99</v>
      </c>
      <c r="AF523" s="95">
        <v>99</v>
      </c>
      <c r="AG523" s="95">
        <v>99</v>
      </c>
      <c r="AH523" s="95">
        <v>100</v>
      </c>
      <c r="AI523" s="95">
        <v>100</v>
      </c>
      <c r="AJ523" s="95">
        <v>100</v>
      </c>
      <c r="AK523" s="95">
        <v>99</v>
      </c>
      <c r="AL523" s="95">
        <v>100</v>
      </c>
      <c r="AM523" s="95">
        <v>99</v>
      </c>
      <c r="AN523" s="95">
        <v>99</v>
      </c>
      <c r="AO523" s="95">
        <v>99</v>
      </c>
      <c r="AP523" s="95">
        <v>104</v>
      </c>
      <c r="AQ523" s="95">
        <v>104</v>
      </c>
      <c r="AR523" s="95">
        <v>104</v>
      </c>
      <c r="AS523" s="95">
        <v>103</v>
      </c>
      <c r="AT523" s="95">
        <v>103</v>
      </c>
    </row>
    <row r="524" spans="2:102" ht="15" hidden="1" outlineLevel="1">
      <c r="B524" s="93">
        <v>1000</v>
      </c>
      <c r="C524" s="95">
        <v>149</v>
      </c>
      <c r="D524" s="95">
        <v>136</v>
      </c>
      <c r="E524" s="95">
        <v>128</v>
      </c>
      <c r="F524" s="95">
        <v>122</v>
      </c>
      <c r="G524" s="95">
        <v>118</v>
      </c>
      <c r="H524" s="95">
        <v>114</v>
      </c>
      <c r="I524" s="95">
        <v>112</v>
      </c>
      <c r="J524" s="95">
        <v>109</v>
      </c>
      <c r="K524" s="95">
        <v>108</v>
      </c>
      <c r="L524" s="95">
        <v>107</v>
      </c>
      <c r="M524" s="95">
        <v>105</v>
      </c>
      <c r="N524" s="95">
        <v>104</v>
      </c>
      <c r="O524" s="95">
        <v>104</v>
      </c>
      <c r="P524" s="95">
        <v>103</v>
      </c>
      <c r="Q524" s="95">
        <v>102</v>
      </c>
      <c r="R524" s="95">
        <v>101</v>
      </c>
      <c r="S524" s="95">
        <v>100</v>
      </c>
      <c r="T524" s="95">
        <v>100</v>
      </c>
      <c r="U524" s="95">
        <v>100</v>
      </c>
      <c r="V524" s="95">
        <v>99</v>
      </c>
      <c r="W524" s="95">
        <v>99</v>
      </c>
      <c r="X524" s="95">
        <v>99</v>
      </c>
      <c r="Y524" s="95">
        <v>98</v>
      </c>
      <c r="Z524" s="95">
        <v>98</v>
      </c>
      <c r="AA524" s="95">
        <v>97</v>
      </c>
      <c r="AB524" s="95">
        <v>97</v>
      </c>
      <c r="AC524" s="95">
        <v>97</v>
      </c>
      <c r="AD524" s="95">
        <v>97</v>
      </c>
      <c r="AE524" s="95">
        <v>96</v>
      </c>
      <c r="AF524" s="95">
        <v>96</v>
      </c>
      <c r="AG524" s="95">
        <v>98</v>
      </c>
      <c r="AH524" s="95">
        <v>97</v>
      </c>
      <c r="AI524" s="95">
        <v>97</v>
      </c>
      <c r="AJ524" s="95">
        <v>97</v>
      </c>
      <c r="AK524" s="95">
        <v>97</v>
      </c>
      <c r="AL524" s="95">
        <v>97</v>
      </c>
      <c r="AM524" s="95">
        <v>96</v>
      </c>
      <c r="AN524" s="95">
        <v>96</v>
      </c>
      <c r="AO524" s="95">
        <v>101</v>
      </c>
      <c r="AP524" s="95">
        <v>101</v>
      </c>
      <c r="AQ524" s="95">
        <v>100</v>
      </c>
      <c r="AR524" s="95">
        <v>100</v>
      </c>
      <c r="AS524" s="95">
        <v>100</v>
      </c>
      <c r="AT524" s="95">
        <v>100</v>
      </c>
    </row>
    <row r="525" spans="2:102" ht="15" hidden="1" outlineLevel="1">
      <c r="B525" s="93">
        <v>1100</v>
      </c>
      <c r="C525" s="95">
        <v>145</v>
      </c>
      <c r="D525" s="95">
        <v>133</v>
      </c>
      <c r="E525" s="95">
        <v>125</v>
      </c>
      <c r="F525" s="95">
        <v>119</v>
      </c>
      <c r="G525" s="95">
        <v>115</v>
      </c>
      <c r="H525" s="95">
        <v>111</v>
      </c>
      <c r="I525" s="95">
        <v>109</v>
      </c>
      <c r="J525" s="95">
        <v>107</v>
      </c>
      <c r="K525" s="95">
        <v>106</v>
      </c>
      <c r="L525" s="95">
        <v>104</v>
      </c>
      <c r="M525" s="95">
        <v>103</v>
      </c>
      <c r="N525" s="95">
        <v>101</v>
      </c>
      <c r="O525" s="95">
        <v>101</v>
      </c>
      <c r="P525" s="95">
        <v>100</v>
      </c>
      <c r="Q525" s="95">
        <v>99</v>
      </c>
      <c r="R525" s="95">
        <v>99</v>
      </c>
      <c r="S525" s="95">
        <v>98</v>
      </c>
      <c r="T525" s="95">
        <v>98</v>
      </c>
      <c r="U525" s="95">
        <v>97</v>
      </c>
      <c r="V525" s="95">
        <v>97</v>
      </c>
      <c r="W525" s="95">
        <v>96</v>
      </c>
      <c r="X525" s="95">
        <v>96</v>
      </c>
      <c r="Y525" s="95">
        <v>96</v>
      </c>
      <c r="Z525" s="95">
        <v>95</v>
      </c>
      <c r="AA525" s="95">
        <v>95</v>
      </c>
      <c r="AB525" s="95">
        <v>95</v>
      </c>
      <c r="AC525" s="95">
        <v>95</v>
      </c>
      <c r="AD525" s="95">
        <v>94</v>
      </c>
      <c r="AE525" s="95">
        <v>94</v>
      </c>
      <c r="AF525" s="95">
        <v>95</v>
      </c>
      <c r="AG525" s="95">
        <v>95</v>
      </c>
      <c r="AH525" s="95">
        <v>95</v>
      </c>
      <c r="AI525" s="95">
        <v>95</v>
      </c>
      <c r="AJ525" s="95">
        <v>94</v>
      </c>
      <c r="AK525" s="95">
        <v>94</v>
      </c>
      <c r="AL525" s="95">
        <v>94</v>
      </c>
      <c r="AM525" s="95">
        <v>98</v>
      </c>
      <c r="AN525" s="95">
        <v>98</v>
      </c>
      <c r="AO525" s="95">
        <v>98</v>
      </c>
      <c r="AP525" s="95">
        <v>98</v>
      </c>
      <c r="AQ525" s="95">
        <v>98</v>
      </c>
      <c r="AR525" s="95">
        <v>98</v>
      </c>
      <c r="AS525" s="95">
        <v>98</v>
      </c>
      <c r="AT525" s="95">
        <v>98</v>
      </c>
    </row>
    <row r="526" spans="2:102" ht="15" hidden="1" outlineLevel="1">
      <c r="B526" s="93">
        <v>1200</v>
      </c>
      <c r="C526" s="95">
        <v>139</v>
      </c>
      <c r="D526" s="95">
        <v>127</v>
      </c>
      <c r="E526" s="95">
        <v>120</v>
      </c>
      <c r="F526" s="95">
        <v>114</v>
      </c>
      <c r="G526" s="95">
        <v>110</v>
      </c>
      <c r="H526" s="95">
        <v>107</v>
      </c>
      <c r="I526" s="95">
        <v>104</v>
      </c>
      <c r="J526" s="95">
        <v>102</v>
      </c>
      <c r="K526" s="95">
        <v>101</v>
      </c>
      <c r="L526" s="95">
        <v>99</v>
      </c>
      <c r="M526" s="95">
        <v>98</v>
      </c>
      <c r="N526" s="95">
        <v>97</v>
      </c>
      <c r="O526" s="95">
        <v>96</v>
      </c>
      <c r="P526" s="95">
        <v>95</v>
      </c>
      <c r="Q526" s="95">
        <v>95</v>
      </c>
      <c r="R526" s="95">
        <v>94</v>
      </c>
      <c r="S526" s="95">
        <v>93</v>
      </c>
      <c r="T526" s="95">
        <v>93</v>
      </c>
      <c r="U526" s="95">
        <v>93</v>
      </c>
      <c r="V526" s="95">
        <v>92</v>
      </c>
      <c r="W526" s="95">
        <v>92</v>
      </c>
      <c r="X526" s="95">
        <v>92</v>
      </c>
      <c r="Y526" s="95">
        <v>91</v>
      </c>
      <c r="Z526" s="95">
        <v>91</v>
      </c>
      <c r="AA526" s="95">
        <v>90</v>
      </c>
      <c r="AB526" s="95">
        <v>90</v>
      </c>
      <c r="AC526" s="95">
        <v>90</v>
      </c>
      <c r="AD526" s="95">
        <v>90</v>
      </c>
      <c r="AE526" s="95">
        <v>91</v>
      </c>
      <c r="AF526" s="95">
        <v>90</v>
      </c>
      <c r="AG526" s="95">
        <v>90</v>
      </c>
      <c r="AH526" s="95">
        <v>90</v>
      </c>
      <c r="AI526" s="95">
        <v>90</v>
      </c>
      <c r="AJ526" s="95">
        <v>90</v>
      </c>
      <c r="AK526" s="95">
        <v>90</v>
      </c>
      <c r="AL526" s="95">
        <v>95</v>
      </c>
      <c r="AM526" s="95">
        <v>94</v>
      </c>
      <c r="AN526" s="95">
        <v>95</v>
      </c>
      <c r="AO526" s="95">
        <v>94</v>
      </c>
      <c r="AP526" s="95">
        <v>94</v>
      </c>
      <c r="AQ526" s="95">
        <v>94</v>
      </c>
      <c r="AR526" s="95">
        <v>94</v>
      </c>
      <c r="AS526" s="95">
        <v>94</v>
      </c>
      <c r="AT526" s="95">
        <v>94</v>
      </c>
    </row>
    <row r="527" spans="2:102" ht="15" hidden="1" outlineLevel="1">
      <c r="B527" s="93">
        <v>1300</v>
      </c>
      <c r="C527" s="95">
        <v>136</v>
      </c>
      <c r="D527" s="95">
        <v>125</v>
      </c>
      <c r="E527" s="95">
        <v>117</v>
      </c>
      <c r="F527" s="95">
        <v>112</v>
      </c>
      <c r="G527" s="95">
        <v>108</v>
      </c>
      <c r="H527" s="95">
        <v>105</v>
      </c>
      <c r="I527" s="95">
        <v>102</v>
      </c>
      <c r="J527" s="95">
        <v>100</v>
      </c>
      <c r="K527" s="95">
        <v>99</v>
      </c>
      <c r="L527" s="95">
        <v>98</v>
      </c>
      <c r="M527" s="95">
        <v>96</v>
      </c>
      <c r="N527" s="95">
        <v>95</v>
      </c>
      <c r="O527" s="95">
        <v>95</v>
      </c>
      <c r="P527" s="95">
        <v>94</v>
      </c>
      <c r="Q527" s="95">
        <v>93</v>
      </c>
      <c r="R527" s="95">
        <v>92</v>
      </c>
      <c r="S527" s="95">
        <v>92</v>
      </c>
      <c r="T527" s="95">
        <v>92</v>
      </c>
      <c r="U527" s="95">
        <v>91</v>
      </c>
      <c r="V527" s="95">
        <v>91</v>
      </c>
      <c r="W527" s="95">
        <v>90</v>
      </c>
      <c r="X527" s="95">
        <v>90</v>
      </c>
      <c r="Y527" s="95">
        <v>90</v>
      </c>
      <c r="Z527" s="95">
        <v>89</v>
      </c>
      <c r="AA527" s="95">
        <v>89</v>
      </c>
      <c r="AB527" s="95">
        <v>89</v>
      </c>
      <c r="AC527" s="95">
        <v>89</v>
      </c>
      <c r="AD527" s="95">
        <v>89</v>
      </c>
      <c r="AE527" s="95">
        <v>89</v>
      </c>
      <c r="AF527" s="95">
        <v>89</v>
      </c>
      <c r="AG527" s="95">
        <v>89</v>
      </c>
      <c r="AH527" s="95">
        <v>89</v>
      </c>
      <c r="AI527" s="95">
        <v>89</v>
      </c>
      <c r="AJ527" s="95">
        <v>88</v>
      </c>
      <c r="AK527" s="95">
        <v>93</v>
      </c>
      <c r="AL527" s="95">
        <v>93</v>
      </c>
      <c r="AM527" s="95">
        <v>93</v>
      </c>
      <c r="AN527" s="95">
        <v>93</v>
      </c>
      <c r="AO527" s="95">
        <v>93</v>
      </c>
      <c r="AP527" s="95">
        <v>93</v>
      </c>
      <c r="AQ527" s="95">
        <v>92</v>
      </c>
      <c r="AR527" s="95">
        <v>92</v>
      </c>
      <c r="AS527" s="95">
        <v>92</v>
      </c>
      <c r="AT527" s="95">
        <v>92</v>
      </c>
    </row>
    <row r="528" spans="2:102" ht="15" hidden="1" outlineLevel="1">
      <c r="B528" s="93">
        <v>1400</v>
      </c>
      <c r="C528" s="95">
        <v>137</v>
      </c>
      <c r="D528" s="95">
        <v>125</v>
      </c>
      <c r="E528" s="95">
        <v>118</v>
      </c>
      <c r="F528" s="95">
        <v>112</v>
      </c>
      <c r="G528" s="95">
        <v>108</v>
      </c>
      <c r="H528" s="95">
        <v>105</v>
      </c>
      <c r="I528" s="95">
        <v>102</v>
      </c>
      <c r="J528" s="95">
        <v>100</v>
      </c>
      <c r="K528" s="95">
        <v>99</v>
      </c>
      <c r="L528" s="95">
        <v>98</v>
      </c>
      <c r="M528" s="95">
        <v>96</v>
      </c>
      <c r="N528" s="95">
        <v>95</v>
      </c>
      <c r="O528" s="95">
        <v>95</v>
      </c>
      <c r="P528" s="95">
        <v>94</v>
      </c>
      <c r="Q528" s="95">
        <v>93</v>
      </c>
      <c r="R528" s="95">
        <v>92</v>
      </c>
      <c r="S528" s="95">
        <v>92</v>
      </c>
      <c r="T528" s="95">
        <v>92</v>
      </c>
      <c r="U528" s="95">
        <v>91</v>
      </c>
      <c r="V528" s="95">
        <v>91</v>
      </c>
      <c r="W528" s="95">
        <v>90</v>
      </c>
      <c r="X528" s="95">
        <v>90</v>
      </c>
      <c r="Y528" s="95">
        <v>90</v>
      </c>
      <c r="Z528" s="95">
        <v>89</v>
      </c>
      <c r="AA528" s="95">
        <v>89</v>
      </c>
      <c r="AB528" s="95">
        <v>89</v>
      </c>
      <c r="AC528" s="95">
        <v>90</v>
      </c>
      <c r="AD528" s="95">
        <v>89</v>
      </c>
      <c r="AE528" s="95">
        <v>89</v>
      </c>
      <c r="AF528" s="95">
        <v>89</v>
      </c>
      <c r="AG528" s="95">
        <v>89</v>
      </c>
      <c r="AH528" s="95">
        <v>88</v>
      </c>
      <c r="AI528" s="95">
        <v>88</v>
      </c>
      <c r="AJ528" s="95">
        <v>92</v>
      </c>
      <c r="AK528" s="95">
        <v>92</v>
      </c>
      <c r="AL528" s="95">
        <v>92</v>
      </c>
      <c r="AM528" s="95">
        <v>91</v>
      </c>
      <c r="AN528" s="95">
        <v>91</v>
      </c>
      <c r="AO528" s="95">
        <v>91</v>
      </c>
      <c r="AP528" s="95">
        <v>91</v>
      </c>
      <c r="AQ528" s="95">
        <v>91</v>
      </c>
      <c r="AR528" s="95">
        <v>91</v>
      </c>
      <c r="AS528" s="95">
        <v>90</v>
      </c>
      <c r="AT528" s="95">
        <v>122</v>
      </c>
    </row>
    <row r="529" spans="2:58" ht="15" hidden="1" outlineLevel="1">
      <c r="B529" s="93">
        <v>1500</v>
      </c>
      <c r="C529" s="95">
        <v>134</v>
      </c>
      <c r="D529" s="95">
        <v>123</v>
      </c>
      <c r="E529" s="95">
        <v>116</v>
      </c>
      <c r="F529" s="95">
        <v>111</v>
      </c>
      <c r="G529" s="95">
        <v>107</v>
      </c>
      <c r="H529" s="95">
        <v>103</v>
      </c>
      <c r="I529" s="95">
        <v>101</v>
      </c>
      <c r="J529" s="95">
        <v>99</v>
      </c>
      <c r="K529" s="95">
        <v>98</v>
      </c>
      <c r="L529" s="95">
        <v>96</v>
      </c>
      <c r="M529" s="95">
        <v>95</v>
      </c>
      <c r="N529" s="95">
        <v>94</v>
      </c>
      <c r="O529" s="95">
        <v>94</v>
      </c>
      <c r="P529" s="95">
        <v>93</v>
      </c>
      <c r="Q529" s="95">
        <v>92</v>
      </c>
      <c r="R529" s="95">
        <v>91</v>
      </c>
      <c r="S529" s="95">
        <v>91</v>
      </c>
      <c r="T529" s="95">
        <v>90</v>
      </c>
      <c r="U529" s="95">
        <v>90</v>
      </c>
      <c r="V529" s="95">
        <v>89</v>
      </c>
      <c r="W529" s="95">
        <v>89</v>
      </c>
      <c r="X529" s="95">
        <v>89</v>
      </c>
      <c r="Y529" s="95">
        <v>88</v>
      </c>
      <c r="Z529" s="95">
        <v>88</v>
      </c>
      <c r="AA529" s="95">
        <v>88</v>
      </c>
      <c r="AB529" s="95">
        <v>87</v>
      </c>
      <c r="AC529" s="95">
        <v>88</v>
      </c>
      <c r="AD529" s="95">
        <v>88</v>
      </c>
      <c r="AE529" s="95">
        <v>88</v>
      </c>
      <c r="AF529" s="95">
        <v>88</v>
      </c>
      <c r="AG529" s="95">
        <v>88</v>
      </c>
      <c r="AH529" s="95">
        <v>87</v>
      </c>
      <c r="AI529" s="95">
        <v>91</v>
      </c>
      <c r="AJ529" s="95">
        <v>90</v>
      </c>
      <c r="AK529" s="95">
        <v>90</v>
      </c>
      <c r="AL529" s="95">
        <v>90</v>
      </c>
      <c r="AM529" s="95">
        <v>90</v>
      </c>
      <c r="AN529" s="95">
        <v>90</v>
      </c>
      <c r="AO529" s="95">
        <v>90</v>
      </c>
      <c r="AP529" s="95">
        <v>90</v>
      </c>
      <c r="AQ529" s="95">
        <v>89</v>
      </c>
      <c r="AR529" s="95">
        <v>89</v>
      </c>
      <c r="AS529" s="95">
        <v>119</v>
      </c>
      <c r="AT529" s="95">
        <v>119</v>
      </c>
    </row>
    <row r="530" spans="2:58" ht="15" hidden="1" outlineLevel="1">
      <c r="B530" s="93">
        <v>1600</v>
      </c>
      <c r="C530" s="95">
        <v>133</v>
      </c>
      <c r="D530" s="95">
        <v>122</v>
      </c>
      <c r="E530" s="95">
        <v>114</v>
      </c>
      <c r="F530" s="95">
        <v>109</v>
      </c>
      <c r="G530" s="95">
        <v>105</v>
      </c>
      <c r="H530" s="95">
        <v>102</v>
      </c>
      <c r="I530" s="95">
        <v>100</v>
      </c>
      <c r="J530" s="95">
        <v>98</v>
      </c>
      <c r="K530" s="95">
        <v>97</v>
      </c>
      <c r="L530" s="95">
        <v>95</v>
      </c>
      <c r="M530" s="95">
        <v>94</v>
      </c>
      <c r="N530" s="95">
        <v>93</v>
      </c>
      <c r="O530" s="95">
        <v>92</v>
      </c>
      <c r="P530" s="95">
        <v>92</v>
      </c>
      <c r="Q530" s="95">
        <v>91</v>
      </c>
      <c r="R530" s="95">
        <v>90</v>
      </c>
      <c r="S530" s="95">
        <v>90</v>
      </c>
      <c r="T530" s="95">
        <v>89</v>
      </c>
      <c r="U530" s="95">
        <v>89</v>
      </c>
      <c r="V530" s="95">
        <v>88</v>
      </c>
      <c r="W530" s="95">
        <v>88</v>
      </c>
      <c r="X530" s="95">
        <v>88</v>
      </c>
      <c r="Y530" s="95">
        <v>87</v>
      </c>
      <c r="Z530" s="95">
        <v>87</v>
      </c>
      <c r="AA530" s="95">
        <v>87</v>
      </c>
      <c r="AB530" s="95">
        <v>87</v>
      </c>
      <c r="AC530" s="95">
        <v>87</v>
      </c>
      <c r="AD530" s="95">
        <v>87</v>
      </c>
      <c r="AE530" s="95">
        <v>87</v>
      </c>
      <c r="AF530" s="95">
        <v>87</v>
      </c>
      <c r="AG530" s="95">
        <v>87</v>
      </c>
      <c r="AH530" s="95">
        <v>86</v>
      </c>
      <c r="AI530" s="95">
        <v>94</v>
      </c>
      <c r="AJ530" s="95">
        <v>94</v>
      </c>
      <c r="AK530" s="95">
        <v>93</v>
      </c>
      <c r="AL530" s="95">
        <v>93</v>
      </c>
      <c r="AM530" s="95">
        <v>93</v>
      </c>
      <c r="AN530" s="95">
        <v>93</v>
      </c>
      <c r="AO530" s="95">
        <v>93</v>
      </c>
      <c r="AP530" s="95">
        <v>93</v>
      </c>
      <c r="AQ530" s="95">
        <v>93</v>
      </c>
      <c r="AR530" s="95">
        <v>116</v>
      </c>
      <c r="AS530" s="95">
        <v>116</v>
      </c>
      <c r="AT530" s="95">
        <v>116</v>
      </c>
    </row>
    <row r="531" spans="2:58" ht="15" hidden="1" outlineLevel="1">
      <c r="B531" s="93">
        <v>1700</v>
      </c>
      <c r="C531" s="95">
        <v>129</v>
      </c>
      <c r="D531" s="95">
        <v>118</v>
      </c>
      <c r="E531" s="95">
        <v>111</v>
      </c>
      <c r="F531" s="95">
        <v>106</v>
      </c>
      <c r="G531" s="95">
        <v>102</v>
      </c>
      <c r="H531" s="95">
        <v>99</v>
      </c>
      <c r="I531" s="95">
        <v>97</v>
      </c>
      <c r="J531" s="95">
        <v>95</v>
      </c>
      <c r="K531" s="95">
        <v>94</v>
      </c>
      <c r="L531" s="95">
        <v>92</v>
      </c>
      <c r="M531" s="95">
        <v>91</v>
      </c>
      <c r="N531" s="95">
        <v>90</v>
      </c>
      <c r="O531" s="95">
        <v>90</v>
      </c>
      <c r="P531" s="95">
        <v>89</v>
      </c>
      <c r="Q531" s="95">
        <v>88</v>
      </c>
      <c r="R531" s="95">
        <v>87</v>
      </c>
      <c r="S531" s="95">
        <v>87</v>
      </c>
      <c r="T531" s="95">
        <v>87</v>
      </c>
      <c r="U531" s="95">
        <v>86</v>
      </c>
      <c r="V531" s="95">
        <v>86</v>
      </c>
      <c r="W531" s="95">
        <v>85</v>
      </c>
      <c r="X531" s="95">
        <v>85</v>
      </c>
      <c r="Y531" s="95">
        <v>85</v>
      </c>
      <c r="Z531" s="95">
        <v>84</v>
      </c>
      <c r="AA531" s="95">
        <v>85</v>
      </c>
      <c r="AB531" s="95">
        <v>85</v>
      </c>
      <c r="AC531" s="95">
        <v>84</v>
      </c>
      <c r="AD531" s="95">
        <v>84</v>
      </c>
      <c r="AE531" s="95">
        <v>84</v>
      </c>
      <c r="AF531" s="95">
        <v>84</v>
      </c>
      <c r="AG531" s="95">
        <v>84</v>
      </c>
      <c r="AH531" s="95">
        <v>91</v>
      </c>
      <c r="AI531" s="95">
        <v>90</v>
      </c>
      <c r="AJ531" s="95">
        <v>90</v>
      </c>
      <c r="AK531" s="95">
        <v>90</v>
      </c>
      <c r="AL531" s="95">
        <v>90</v>
      </c>
      <c r="AM531" s="95">
        <v>90</v>
      </c>
      <c r="AN531" s="95">
        <v>90</v>
      </c>
      <c r="AO531" s="95">
        <v>89</v>
      </c>
      <c r="AP531" s="95">
        <v>89</v>
      </c>
      <c r="AQ531" s="95">
        <v>112</v>
      </c>
      <c r="AR531" s="95">
        <v>111</v>
      </c>
      <c r="AS531" s="95">
        <v>111</v>
      </c>
      <c r="AT531" s="95">
        <v>111</v>
      </c>
    </row>
    <row r="532" spans="2:58" ht="15" hidden="1" outlineLevel="1">
      <c r="B532" s="93">
        <v>1800</v>
      </c>
      <c r="C532" s="95">
        <v>128</v>
      </c>
      <c r="D532" s="95">
        <v>117</v>
      </c>
      <c r="E532" s="95">
        <v>110</v>
      </c>
      <c r="F532" s="95">
        <v>105</v>
      </c>
      <c r="G532" s="95">
        <v>101</v>
      </c>
      <c r="H532" s="95">
        <v>98</v>
      </c>
      <c r="I532" s="95">
        <v>96</v>
      </c>
      <c r="J532" s="95">
        <v>94</v>
      </c>
      <c r="K532" s="95">
        <v>93</v>
      </c>
      <c r="L532" s="95">
        <v>92</v>
      </c>
      <c r="M532" s="95">
        <v>90</v>
      </c>
      <c r="N532" s="95">
        <v>89</v>
      </c>
      <c r="O532" s="95">
        <v>89</v>
      </c>
      <c r="P532" s="95">
        <v>88</v>
      </c>
      <c r="Q532" s="95">
        <v>87</v>
      </c>
      <c r="R532" s="95">
        <v>87</v>
      </c>
      <c r="S532" s="95">
        <v>86</v>
      </c>
      <c r="T532" s="95">
        <v>86</v>
      </c>
      <c r="U532" s="95">
        <v>85</v>
      </c>
      <c r="V532" s="95">
        <v>85</v>
      </c>
      <c r="W532" s="95">
        <v>84</v>
      </c>
      <c r="X532" s="95">
        <v>84</v>
      </c>
      <c r="Y532" s="95">
        <v>84</v>
      </c>
      <c r="Z532" s="95">
        <v>84</v>
      </c>
      <c r="AA532" s="95">
        <v>84</v>
      </c>
      <c r="AB532" s="95">
        <v>84</v>
      </c>
      <c r="AC532" s="95">
        <v>84</v>
      </c>
      <c r="AD532" s="95">
        <v>84</v>
      </c>
      <c r="AE532" s="95">
        <v>83</v>
      </c>
      <c r="AF532" s="95">
        <v>83</v>
      </c>
      <c r="AG532" s="95">
        <v>90</v>
      </c>
      <c r="AH532" s="95">
        <v>90</v>
      </c>
      <c r="AI532" s="95">
        <v>89</v>
      </c>
      <c r="AJ532" s="95">
        <v>89</v>
      </c>
      <c r="AK532" s="95">
        <v>89</v>
      </c>
      <c r="AL532" s="95">
        <v>89</v>
      </c>
      <c r="AM532" s="95">
        <v>89</v>
      </c>
      <c r="AN532" s="95">
        <v>89</v>
      </c>
      <c r="AO532" s="95">
        <v>88</v>
      </c>
      <c r="AP532" s="95">
        <v>110</v>
      </c>
      <c r="AQ532" s="95">
        <v>109</v>
      </c>
      <c r="AR532" s="95">
        <v>109</v>
      </c>
      <c r="AS532" s="95">
        <v>110</v>
      </c>
      <c r="AT532" s="95">
        <v>110</v>
      </c>
    </row>
    <row r="533" spans="2:58" ht="15" hidden="1" outlineLevel="1">
      <c r="B533" s="93">
        <v>1900</v>
      </c>
      <c r="C533" s="95">
        <v>133</v>
      </c>
      <c r="D533" s="95">
        <v>122</v>
      </c>
      <c r="E533" s="95">
        <v>114</v>
      </c>
      <c r="F533" s="95">
        <v>109</v>
      </c>
      <c r="G533" s="95">
        <v>105</v>
      </c>
      <c r="H533" s="95">
        <v>102</v>
      </c>
      <c r="I533" s="95">
        <v>100</v>
      </c>
      <c r="J533" s="95">
        <v>98</v>
      </c>
      <c r="K533" s="95">
        <v>96</v>
      </c>
      <c r="L533" s="95">
        <v>95</v>
      </c>
      <c r="M533" s="95">
        <v>94</v>
      </c>
      <c r="N533" s="95">
        <v>93</v>
      </c>
      <c r="O533" s="95">
        <v>92</v>
      </c>
      <c r="P533" s="95">
        <v>91</v>
      </c>
      <c r="Q533" s="95">
        <v>91</v>
      </c>
      <c r="R533" s="95">
        <v>90</v>
      </c>
      <c r="S533" s="95">
        <v>89</v>
      </c>
      <c r="T533" s="95">
        <v>89</v>
      </c>
      <c r="U533" s="95">
        <v>89</v>
      </c>
      <c r="V533" s="95">
        <v>88</v>
      </c>
      <c r="W533" s="95">
        <v>88</v>
      </c>
      <c r="X533" s="95">
        <v>88</v>
      </c>
      <c r="Y533" s="95">
        <v>87</v>
      </c>
      <c r="Z533" s="95">
        <v>88</v>
      </c>
      <c r="AA533" s="95">
        <v>87</v>
      </c>
      <c r="AB533" s="95">
        <v>87</v>
      </c>
      <c r="AC533" s="95">
        <v>87</v>
      </c>
      <c r="AD533" s="95">
        <v>87</v>
      </c>
      <c r="AE533" s="95">
        <v>86</v>
      </c>
      <c r="AF533" s="95">
        <v>89</v>
      </c>
      <c r="AG533" s="95">
        <v>89</v>
      </c>
      <c r="AH533" s="95">
        <v>89</v>
      </c>
      <c r="AI533" s="95">
        <v>88</v>
      </c>
      <c r="AJ533" s="95">
        <v>88</v>
      </c>
      <c r="AK533" s="95">
        <v>88</v>
      </c>
      <c r="AL533" s="95">
        <v>88</v>
      </c>
      <c r="AM533" s="95">
        <v>88</v>
      </c>
      <c r="AN533" s="95">
        <v>88</v>
      </c>
      <c r="AO533" s="95">
        <v>107</v>
      </c>
      <c r="AP533" s="95">
        <v>109</v>
      </c>
      <c r="AQ533" s="95">
        <v>109</v>
      </c>
      <c r="AR533" s="95">
        <v>108</v>
      </c>
      <c r="AS533" s="95">
        <v>108</v>
      </c>
      <c r="AT533" s="95">
        <v>108</v>
      </c>
    </row>
    <row r="534" spans="2:58" ht="15" hidden="1" outlineLevel="1">
      <c r="B534" s="93">
        <v>2000</v>
      </c>
      <c r="C534" s="95">
        <v>131</v>
      </c>
      <c r="D534" s="95">
        <v>120</v>
      </c>
      <c r="E534" s="95">
        <v>113</v>
      </c>
      <c r="F534" s="95">
        <v>108</v>
      </c>
      <c r="G534" s="95">
        <v>104</v>
      </c>
      <c r="H534" s="95">
        <v>101</v>
      </c>
      <c r="I534" s="95">
        <v>99</v>
      </c>
      <c r="J534" s="95">
        <v>97</v>
      </c>
      <c r="K534" s="95">
        <v>96</v>
      </c>
      <c r="L534" s="95">
        <v>94</v>
      </c>
      <c r="M534" s="95">
        <v>93</v>
      </c>
      <c r="N534" s="95">
        <v>92</v>
      </c>
      <c r="O534" s="95">
        <v>91</v>
      </c>
      <c r="P534" s="95">
        <v>91</v>
      </c>
      <c r="Q534" s="95">
        <v>90</v>
      </c>
      <c r="R534" s="95">
        <v>89</v>
      </c>
      <c r="S534" s="95">
        <v>89</v>
      </c>
      <c r="T534" s="95">
        <v>88</v>
      </c>
      <c r="U534" s="95">
        <v>88</v>
      </c>
      <c r="V534" s="95">
        <v>87</v>
      </c>
      <c r="W534" s="95">
        <v>87</v>
      </c>
      <c r="X534" s="95">
        <v>87</v>
      </c>
      <c r="Y534" s="95">
        <v>86</v>
      </c>
      <c r="Z534" s="95">
        <v>87</v>
      </c>
      <c r="AA534" s="95">
        <v>86</v>
      </c>
      <c r="AB534" s="95">
        <v>86</v>
      </c>
      <c r="AC534" s="95">
        <v>86</v>
      </c>
      <c r="AD534" s="95">
        <v>86</v>
      </c>
      <c r="AE534" s="95">
        <v>86</v>
      </c>
      <c r="AF534" s="95">
        <v>88</v>
      </c>
      <c r="AG534" s="95">
        <v>88</v>
      </c>
      <c r="AH534" s="95">
        <v>88</v>
      </c>
      <c r="AI534" s="95">
        <v>88</v>
      </c>
      <c r="AJ534" s="95">
        <v>87</v>
      </c>
      <c r="AK534" s="95">
        <v>87</v>
      </c>
      <c r="AL534" s="95">
        <v>87</v>
      </c>
      <c r="AM534" s="95">
        <v>87</v>
      </c>
      <c r="AN534" s="95">
        <v>88</v>
      </c>
      <c r="AO534" s="95">
        <v>107</v>
      </c>
      <c r="AP534" s="95">
        <v>107</v>
      </c>
      <c r="AQ534" s="95">
        <v>107</v>
      </c>
      <c r="AR534" s="95">
        <v>107</v>
      </c>
      <c r="AS534" s="95">
        <v>106</v>
      </c>
      <c r="AT534" s="95">
        <v>106</v>
      </c>
    </row>
    <row r="535" spans="2:58" ht="15" hidden="1" outlineLevel="1">
      <c r="B535" s="93">
        <v>2100</v>
      </c>
      <c r="C535" s="95">
        <v>130</v>
      </c>
      <c r="D535" s="95">
        <v>119</v>
      </c>
      <c r="E535" s="95">
        <v>112</v>
      </c>
      <c r="F535" s="95">
        <v>107</v>
      </c>
      <c r="G535" s="95">
        <v>103</v>
      </c>
      <c r="H535" s="95">
        <v>100</v>
      </c>
      <c r="I535" s="95">
        <v>98</v>
      </c>
      <c r="J535" s="95">
        <v>96</v>
      </c>
      <c r="K535" s="95">
        <v>95</v>
      </c>
      <c r="L535" s="95">
        <v>93</v>
      </c>
      <c r="M535" s="95">
        <v>92</v>
      </c>
      <c r="N535" s="95">
        <v>91</v>
      </c>
      <c r="O535" s="95">
        <v>91</v>
      </c>
      <c r="P535" s="95">
        <v>90</v>
      </c>
      <c r="Q535" s="95">
        <v>89</v>
      </c>
      <c r="R535" s="95">
        <v>88</v>
      </c>
      <c r="S535" s="95">
        <v>88</v>
      </c>
      <c r="T535" s="95">
        <v>88</v>
      </c>
      <c r="U535" s="95">
        <v>87</v>
      </c>
      <c r="V535" s="95">
        <v>87</v>
      </c>
      <c r="W535" s="95">
        <v>86</v>
      </c>
      <c r="X535" s="95">
        <v>86</v>
      </c>
      <c r="Y535" s="95">
        <v>86</v>
      </c>
      <c r="Z535" s="95">
        <v>86</v>
      </c>
      <c r="AA535" s="95">
        <v>86</v>
      </c>
      <c r="AB535" s="95">
        <v>86</v>
      </c>
      <c r="AC535" s="95">
        <v>85</v>
      </c>
      <c r="AD535" s="95">
        <v>85</v>
      </c>
      <c r="AE535" s="95">
        <v>88</v>
      </c>
      <c r="AF535" s="95">
        <v>87</v>
      </c>
      <c r="AG535" s="95">
        <v>87</v>
      </c>
      <c r="AH535" s="95">
        <v>87</v>
      </c>
      <c r="AI535" s="95">
        <v>87</v>
      </c>
      <c r="AJ535" s="95">
        <v>87</v>
      </c>
      <c r="AK535" s="95">
        <v>86</v>
      </c>
      <c r="AL535" s="95">
        <v>88</v>
      </c>
      <c r="AM535" s="95">
        <v>88</v>
      </c>
      <c r="AN535" s="95">
        <v>105</v>
      </c>
      <c r="AO535" s="95">
        <v>105</v>
      </c>
      <c r="AP535" s="95">
        <v>105</v>
      </c>
      <c r="AQ535" s="95">
        <v>105</v>
      </c>
      <c r="AR535" s="95">
        <v>105</v>
      </c>
      <c r="AS535" s="95">
        <v>105</v>
      </c>
      <c r="AT535" s="95">
        <v>104</v>
      </c>
    </row>
    <row r="536" spans="2:58" ht="15" hidden="1" outlineLevel="1">
      <c r="B536" s="93">
        <v>2200</v>
      </c>
      <c r="C536" s="95">
        <v>129</v>
      </c>
      <c r="D536" s="95">
        <v>118</v>
      </c>
      <c r="E536" s="95">
        <v>111</v>
      </c>
      <c r="F536" s="95">
        <v>106</v>
      </c>
      <c r="G536" s="95">
        <v>102</v>
      </c>
      <c r="H536" s="95">
        <v>100</v>
      </c>
      <c r="I536" s="95">
        <v>97</v>
      </c>
      <c r="J536" s="95">
        <v>95</v>
      </c>
      <c r="K536" s="95">
        <v>94</v>
      </c>
      <c r="L536" s="95">
        <v>93</v>
      </c>
      <c r="M536" s="95">
        <v>92</v>
      </c>
      <c r="N536" s="95">
        <v>91</v>
      </c>
      <c r="O536" s="95">
        <v>90</v>
      </c>
      <c r="P536" s="95">
        <v>89</v>
      </c>
      <c r="Q536" s="95">
        <v>88</v>
      </c>
      <c r="R536" s="95">
        <v>88</v>
      </c>
      <c r="S536" s="95">
        <v>87</v>
      </c>
      <c r="T536" s="95">
        <v>87</v>
      </c>
      <c r="U536" s="95">
        <v>87</v>
      </c>
      <c r="V536" s="95">
        <v>86</v>
      </c>
      <c r="W536" s="95">
        <v>86</v>
      </c>
      <c r="X536" s="95">
        <v>86</v>
      </c>
      <c r="Y536" s="95">
        <v>86</v>
      </c>
      <c r="Z536" s="95">
        <v>85</v>
      </c>
      <c r="AA536" s="95">
        <v>85</v>
      </c>
      <c r="AB536" s="95">
        <v>85</v>
      </c>
      <c r="AC536" s="95">
        <v>85</v>
      </c>
      <c r="AD536" s="95">
        <v>85</v>
      </c>
      <c r="AE536" s="95">
        <v>87</v>
      </c>
      <c r="AF536" s="95">
        <v>87</v>
      </c>
      <c r="AG536" s="95">
        <v>87</v>
      </c>
      <c r="AH536" s="95">
        <v>86</v>
      </c>
      <c r="AI536" s="95">
        <v>86</v>
      </c>
      <c r="AJ536" s="95">
        <v>87</v>
      </c>
      <c r="AK536" s="95">
        <v>87</v>
      </c>
      <c r="AL536" s="95">
        <v>87</v>
      </c>
      <c r="AM536" s="95">
        <v>104</v>
      </c>
      <c r="AN536" s="95">
        <v>104</v>
      </c>
      <c r="AO536" s="95">
        <v>104</v>
      </c>
      <c r="AP536" s="95">
        <v>104</v>
      </c>
      <c r="AQ536" s="95">
        <v>103</v>
      </c>
      <c r="AR536" s="95">
        <v>103</v>
      </c>
      <c r="AS536" s="95">
        <v>103</v>
      </c>
      <c r="AT536" s="95">
        <v>103</v>
      </c>
    </row>
    <row r="537" spans="2:58" ht="15" hidden="1" outlineLevel="1">
      <c r="B537" s="93">
        <v>2300</v>
      </c>
      <c r="C537" s="95">
        <v>126</v>
      </c>
      <c r="D537" s="95">
        <v>116</v>
      </c>
      <c r="E537" s="95">
        <v>109</v>
      </c>
      <c r="F537" s="95">
        <v>104</v>
      </c>
      <c r="G537" s="95">
        <v>100</v>
      </c>
      <c r="H537" s="95">
        <v>97</v>
      </c>
      <c r="I537" s="95">
        <v>95</v>
      </c>
      <c r="J537" s="95">
        <v>93</v>
      </c>
      <c r="K537" s="95">
        <v>92</v>
      </c>
      <c r="L537" s="95">
        <v>91</v>
      </c>
      <c r="M537" s="95">
        <v>90</v>
      </c>
      <c r="N537" s="95">
        <v>89</v>
      </c>
      <c r="O537" s="95">
        <v>88</v>
      </c>
      <c r="P537" s="95">
        <v>87</v>
      </c>
      <c r="Q537" s="95">
        <v>87</v>
      </c>
      <c r="R537" s="95">
        <v>86</v>
      </c>
      <c r="S537" s="95">
        <v>85</v>
      </c>
      <c r="T537" s="95">
        <v>85</v>
      </c>
      <c r="U537" s="95">
        <v>85</v>
      </c>
      <c r="V537" s="95">
        <v>84</v>
      </c>
      <c r="W537" s="95">
        <v>84</v>
      </c>
      <c r="X537" s="95">
        <v>84</v>
      </c>
      <c r="Y537" s="95">
        <v>84</v>
      </c>
      <c r="Z537" s="95">
        <v>83</v>
      </c>
      <c r="AA537" s="95">
        <v>83</v>
      </c>
      <c r="AB537" s="95">
        <v>83</v>
      </c>
      <c r="AC537" s="95">
        <v>83</v>
      </c>
      <c r="AD537" s="95">
        <v>85</v>
      </c>
      <c r="AE537" s="95">
        <v>85</v>
      </c>
      <c r="AF537" s="95">
        <v>85</v>
      </c>
      <c r="AG537" s="95">
        <v>84</v>
      </c>
      <c r="AH537" s="95">
        <v>84</v>
      </c>
      <c r="AI537" s="95">
        <v>85</v>
      </c>
      <c r="AJ537" s="95">
        <v>85</v>
      </c>
      <c r="AK537" s="95">
        <v>85</v>
      </c>
      <c r="AL537" s="95">
        <v>85</v>
      </c>
      <c r="AM537" s="95">
        <v>101</v>
      </c>
      <c r="AN537" s="95">
        <v>101</v>
      </c>
      <c r="AO537" s="95">
        <v>101</v>
      </c>
      <c r="AP537" s="95">
        <v>101</v>
      </c>
      <c r="AQ537" s="95">
        <v>101</v>
      </c>
      <c r="AR537" s="95">
        <v>100</v>
      </c>
      <c r="AS537" s="95">
        <v>100</v>
      </c>
      <c r="AT537" s="95">
        <v>100</v>
      </c>
    </row>
    <row r="538" spans="2:58" ht="15" hidden="1" outlineLevel="1">
      <c r="B538" s="93">
        <v>2400</v>
      </c>
      <c r="C538" s="95">
        <v>132</v>
      </c>
      <c r="D538" s="95">
        <v>121</v>
      </c>
      <c r="E538" s="95">
        <v>113</v>
      </c>
      <c r="F538" s="95">
        <v>108</v>
      </c>
      <c r="G538" s="95">
        <v>104</v>
      </c>
      <c r="H538" s="95">
        <v>101</v>
      </c>
      <c r="I538" s="95">
        <v>98</v>
      </c>
      <c r="J538" s="95">
        <v>96</v>
      </c>
      <c r="K538" s="95">
        <v>95</v>
      </c>
      <c r="L538" s="95">
        <v>93</v>
      </c>
      <c r="M538" s="95">
        <v>92</v>
      </c>
      <c r="N538" s="95">
        <v>91</v>
      </c>
      <c r="O538" s="95">
        <v>90</v>
      </c>
      <c r="P538" s="95">
        <v>89</v>
      </c>
      <c r="Q538" s="95">
        <v>89</v>
      </c>
      <c r="R538" s="95">
        <v>88</v>
      </c>
      <c r="S538" s="95">
        <v>87</v>
      </c>
      <c r="T538" s="95">
        <v>87</v>
      </c>
      <c r="U538" s="95">
        <v>86</v>
      </c>
      <c r="V538" s="95">
        <v>86</v>
      </c>
      <c r="W538" s="95">
        <v>86</v>
      </c>
      <c r="X538" s="95">
        <v>86</v>
      </c>
      <c r="Y538" s="95">
        <v>86</v>
      </c>
      <c r="Z538" s="95">
        <v>85</v>
      </c>
      <c r="AA538" s="95">
        <v>85</v>
      </c>
      <c r="AB538" s="95">
        <v>85</v>
      </c>
      <c r="AC538" s="95">
        <v>84</v>
      </c>
      <c r="AD538" s="95">
        <v>84</v>
      </c>
      <c r="AE538" s="95">
        <v>84</v>
      </c>
      <c r="AF538" s="95">
        <v>84</v>
      </c>
      <c r="AG538" s="95">
        <v>85</v>
      </c>
      <c r="AH538" s="95">
        <v>85</v>
      </c>
      <c r="AI538" s="95">
        <v>85</v>
      </c>
      <c r="AJ538" s="95">
        <v>85</v>
      </c>
      <c r="AK538" s="95">
        <v>84</v>
      </c>
      <c r="AL538" s="95">
        <v>100</v>
      </c>
      <c r="AM538" s="95">
        <v>100</v>
      </c>
      <c r="AN538" s="95">
        <v>100</v>
      </c>
      <c r="AO538" s="95">
        <v>100</v>
      </c>
      <c r="AP538" s="95">
        <v>100</v>
      </c>
      <c r="AQ538" s="95">
        <v>99</v>
      </c>
      <c r="AR538" s="95">
        <v>99</v>
      </c>
      <c r="AS538" s="95">
        <v>99</v>
      </c>
      <c r="AT538" s="95">
        <v>99</v>
      </c>
    </row>
    <row r="539" spans="2:58" ht="15" hidden="1" outlineLevel="1">
      <c r="B539" s="93">
        <v>2500</v>
      </c>
      <c r="C539" s="95">
        <v>131</v>
      </c>
      <c r="D539" s="95">
        <v>120</v>
      </c>
      <c r="E539" s="95">
        <v>112</v>
      </c>
      <c r="F539" s="95">
        <v>107</v>
      </c>
      <c r="G539" s="95">
        <v>103</v>
      </c>
      <c r="H539" s="95">
        <v>100</v>
      </c>
      <c r="I539" s="95">
        <v>98</v>
      </c>
      <c r="J539" s="95">
        <v>95</v>
      </c>
      <c r="K539" s="95">
        <v>94</v>
      </c>
      <c r="L539" s="95">
        <v>93</v>
      </c>
      <c r="M539" s="95">
        <v>91</v>
      </c>
      <c r="N539" s="95">
        <v>90</v>
      </c>
      <c r="O539" s="95">
        <v>90</v>
      </c>
      <c r="P539" s="95">
        <v>89</v>
      </c>
      <c r="Q539" s="95">
        <v>88</v>
      </c>
      <c r="R539" s="95">
        <v>87</v>
      </c>
      <c r="S539" s="95">
        <v>87</v>
      </c>
      <c r="T539" s="95">
        <v>86</v>
      </c>
      <c r="U539" s="95">
        <v>86</v>
      </c>
      <c r="V539" s="95">
        <v>85</v>
      </c>
      <c r="W539" s="95">
        <v>85</v>
      </c>
      <c r="X539" s="95">
        <v>85</v>
      </c>
      <c r="Y539" s="95">
        <v>85</v>
      </c>
      <c r="Z539" s="95">
        <v>85</v>
      </c>
      <c r="AA539" s="95">
        <v>84</v>
      </c>
      <c r="AB539" s="95">
        <v>84</v>
      </c>
      <c r="AC539" s="95">
        <v>86</v>
      </c>
      <c r="AD539" s="95">
        <v>86</v>
      </c>
      <c r="AE539" s="95">
        <v>86</v>
      </c>
      <c r="AF539" s="95">
        <v>87</v>
      </c>
      <c r="AG539" s="95">
        <v>87</v>
      </c>
      <c r="AH539" s="95">
        <v>86</v>
      </c>
      <c r="AI539" s="95">
        <v>86</v>
      </c>
      <c r="AJ539" s="95">
        <v>86</v>
      </c>
      <c r="AK539" s="95">
        <v>86</v>
      </c>
      <c r="AL539" s="95">
        <v>99</v>
      </c>
      <c r="AM539" s="95">
        <v>99</v>
      </c>
      <c r="AN539" s="95">
        <v>99</v>
      </c>
      <c r="AO539" s="95">
        <v>98</v>
      </c>
      <c r="AP539" s="95">
        <v>98</v>
      </c>
      <c r="AQ539" s="95">
        <v>98</v>
      </c>
      <c r="AR539" s="95">
        <v>98</v>
      </c>
      <c r="AS539" s="95">
        <v>98</v>
      </c>
      <c r="AT539" s="95">
        <v>98</v>
      </c>
      <c r="BF539" s="262" t="s">
        <v>4</v>
      </c>
    </row>
    <row r="540" spans="2:58" ht="15" hidden="1" outlineLevel="1">
      <c r="B540" s="93">
        <v>2600</v>
      </c>
      <c r="C540" s="95">
        <v>130</v>
      </c>
      <c r="D540" s="95">
        <v>119</v>
      </c>
      <c r="E540" s="95">
        <v>112</v>
      </c>
      <c r="F540" s="95">
        <v>106</v>
      </c>
      <c r="G540" s="95">
        <v>102</v>
      </c>
      <c r="H540" s="95">
        <v>99</v>
      </c>
      <c r="I540" s="95">
        <v>97</v>
      </c>
      <c r="J540" s="95">
        <v>95</v>
      </c>
      <c r="K540" s="95">
        <v>94</v>
      </c>
      <c r="L540" s="95">
        <v>92</v>
      </c>
      <c r="M540" s="95">
        <v>91</v>
      </c>
      <c r="N540" s="95">
        <v>90</v>
      </c>
      <c r="O540" s="95">
        <v>89</v>
      </c>
      <c r="P540" s="95">
        <v>88</v>
      </c>
      <c r="Q540" s="95">
        <v>88</v>
      </c>
      <c r="R540" s="95">
        <v>87</v>
      </c>
      <c r="S540" s="95">
        <v>86</v>
      </c>
      <c r="T540" s="95">
        <v>86</v>
      </c>
      <c r="U540" s="95">
        <v>85</v>
      </c>
      <c r="V540" s="95">
        <v>85</v>
      </c>
      <c r="W540" s="95">
        <v>85</v>
      </c>
      <c r="X540" s="95">
        <v>85</v>
      </c>
      <c r="Y540" s="95">
        <v>85</v>
      </c>
      <c r="Z540" s="95">
        <v>84</v>
      </c>
      <c r="AA540" s="95">
        <v>84</v>
      </c>
      <c r="AB540" s="95">
        <v>84</v>
      </c>
      <c r="AC540" s="95">
        <v>86</v>
      </c>
      <c r="AD540" s="95">
        <v>85</v>
      </c>
      <c r="AE540" s="95">
        <v>87</v>
      </c>
      <c r="AF540" s="95">
        <v>86</v>
      </c>
      <c r="AG540" s="95">
        <v>86</v>
      </c>
      <c r="AH540" s="95">
        <v>86</v>
      </c>
      <c r="AI540" s="95">
        <v>86</v>
      </c>
      <c r="AJ540" s="95">
        <v>85</v>
      </c>
      <c r="AK540" s="95">
        <v>99</v>
      </c>
      <c r="AL540" s="95">
        <v>99</v>
      </c>
      <c r="AM540" s="95">
        <v>99</v>
      </c>
      <c r="AN540" s="95">
        <v>99</v>
      </c>
      <c r="AO540" s="95">
        <v>98</v>
      </c>
      <c r="AP540" s="95">
        <v>98</v>
      </c>
      <c r="AQ540" s="95">
        <v>98</v>
      </c>
      <c r="AR540" s="95">
        <v>98</v>
      </c>
      <c r="AS540" s="95">
        <v>98</v>
      </c>
      <c r="AT540" s="95">
        <v>98</v>
      </c>
    </row>
    <row r="541" spans="2:58" ht="15" hidden="1" outlineLevel="1">
      <c r="B541" s="93">
        <v>2700</v>
      </c>
      <c r="C541" s="95">
        <v>129</v>
      </c>
      <c r="D541" s="95">
        <v>118</v>
      </c>
      <c r="E541" s="95">
        <v>111</v>
      </c>
      <c r="F541" s="95">
        <v>106</v>
      </c>
      <c r="G541" s="95">
        <v>102</v>
      </c>
      <c r="H541" s="95">
        <v>99</v>
      </c>
      <c r="I541" s="95">
        <v>96</v>
      </c>
      <c r="J541" s="95">
        <v>94</v>
      </c>
      <c r="K541" s="95">
        <v>93</v>
      </c>
      <c r="L541" s="95">
        <v>92</v>
      </c>
      <c r="M541" s="95">
        <v>90</v>
      </c>
      <c r="N541" s="95">
        <v>89</v>
      </c>
      <c r="O541" s="95">
        <v>89</v>
      </c>
      <c r="P541" s="95">
        <v>88</v>
      </c>
      <c r="Q541" s="95">
        <v>87</v>
      </c>
      <c r="R541" s="95">
        <v>86</v>
      </c>
      <c r="S541" s="95">
        <v>86</v>
      </c>
      <c r="T541" s="95">
        <v>86</v>
      </c>
      <c r="U541" s="95">
        <v>85</v>
      </c>
      <c r="V541" s="95">
        <v>85</v>
      </c>
      <c r="W541" s="95">
        <v>85</v>
      </c>
      <c r="X541" s="95">
        <v>84</v>
      </c>
      <c r="Y541" s="95">
        <v>84</v>
      </c>
      <c r="Z541" s="95">
        <v>84</v>
      </c>
      <c r="AA541" s="95">
        <v>84</v>
      </c>
      <c r="AB541" s="95">
        <v>84</v>
      </c>
      <c r="AC541" s="95">
        <v>85</v>
      </c>
      <c r="AD541" s="95">
        <v>86</v>
      </c>
      <c r="AE541" s="95">
        <v>86</v>
      </c>
      <c r="AF541" s="95">
        <v>86</v>
      </c>
      <c r="AG541" s="95">
        <v>86</v>
      </c>
      <c r="AH541" s="95">
        <v>85</v>
      </c>
      <c r="AI541" s="95">
        <v>85</v>
      </c>
      <c r="AJ541" s="95">
        <v>85</v>
      </c>
      <c r="AK541" s="95">
        <v>98</v>
      </c>
      <c r="AL541" s="95">
        <v>98</v>
      </c>
      <c r="AM541" s="95">
        <v>98</v>
      </c>
      <c r="AN541" s="95">
        <v>98</v>
      </c>
      <c r="AO541" s="95">
        <v>97</v>
      </c>
      <c r="AP541" s="95">
        <v>97</v>
      </c>
      <c r="AQ541" s="95">
        <v>97</v>
      </c>
      <c r="AR541" s="95">
        <v>97</v>
      </c>
      <c r="AS541" s="95">
        <v>97</v>
      </c>
      <c r="AT541" s="95">
        <v>97</v>
      </c>
    </row>
    <row r="542" spans="2:58" ht="15" hidden="1" outlineLevel="1">
      <c r="B542" s="93">
        <v>2800</v>
      </c>
      <c r="C542" s="95">
        <v>127</v>
      </c>
      <c r="D542" s="95">
        <v>116</v>
      </c>
      <c r="E542" s="95">
        <v>109</v>
      </c>
      <c r="F542" s="95">
        <v>104</v>
      </c>
      <c r="G542" s="95">
        <v>100</v>
      </c>
      <c r="H542" s="95">
        <v>97</v>
      </c>
      <c r="I542" s="95">
        <v>95</v>
      </c>
      <c r="J542" s="95">
        <v>93</v>
      </c>
      <c r="K542" s="95">
        <v>91</v>
      </c>
      <c r="L542" s="95">
        <v>90</v>
      </c>
      <c r="M542" s="95">
        <v>89</v>
      </c>
      <c r="N542" s="95">
        <v>88</v>
      </c>
      <c r="O542" s="95">
        <v>87</v>
      </c>
      <c r="P542" s="95">
        <v>86</v>
      </c>
      <c r="Q542" s="95">
        <v>86</v>
      </c>
      <c r="R542" s="95">
        <v>85</v>
      </c>
      <c r="S542" s="95">
        <v>84</v>
      </c>
      <c r="T542" s="95">
        <v>84</v>
      </c>
      <c r="U542" s="95">
        <v>83</v>
      </c>
      <c r="V542" s="95">
        <v>83</v>
      </c>
      <c r="W542" s="95">
        <v>83</v>
      </c>
      <c r="X542" s="95">
        <v>83</v>
      </c>
      <c r="Y542" s="95">
        <v>83</v>
      </c>
      <c r="Z542" s="95">
        <v>83</v>
      </c>
      <c r="AA542" s="95">
        <v>83</v>
      </c>
      <c r="AB542" s="95">
        <v>84</v>
      </c>
      <c r="AC542" s="95">
        <v>85</v>
      </c>
      <c r="AD542" s="95">
        <v>85</v>
      </c>
      <c r="AE542" s="95">
        <v>84</v>
      </c>
      <c r="AF542" s="95">
        <v>84</v>
      </c>
      <c r="AG542" s="95">
        <v>84</v>
      </c>
      <c r="AH542" s="95">
        <v>84</v>
      </c>
      <c r="AI542" s="95">
        <v>83</v>
      </c>
      <c r="AJ542" s="95">
        <v>96</v>
      </c>
      <c r="AK542" s="95">
        <v>96</v>
      </c>
      <c r="AL542" s="95">
        <v>96</v>
      </c>
      <c r="AM542" s="95">
        <v>96</v>
      </c>
      <c r="AN542" s="95">
        <v>95</v>
      </c>
      <c r="AO542" s="95">
        <v>95</v>
      </c>
      <c r="AP542" s="95">
        <v>95</v>
      </c>
      <c r="AQ542" s="95">
        <v>95</v>
      </c>
      <c r="AR542" s="95">
        <v>95</v>
      </c>
      <c r="AS542" s="95">
        <v>95</v>
      </c>
      <c r="AT542" s="95">
        <v>94</v>
      </c>
    </row>
    <row r="543" spans="2:58" ht="15" hidden="1" outlineLevel="1">
      <c r="B543" s="93">
        <v>2900</v>
      </c>
      <c r="C543" s="95">
        <v>126</v>
      </c>
      <c r="D543" s="95">
        <v>116</v>
      </c>
      <c r="E543" s="95">
        <v>108</v>
      </c>
      <c r="F543" s="95">
        <v>103</v>
      </c>
      <c r="G543" s="95">
        <v>100</v>
      </c>
      <c r="H543" s="95">
        <v>97</v>
      </c>
      <c r="I543" s="95">
        <v>94</v>
      </c>
      <c r="J543" s="95">
        <v>92</v>
      </c>
      <c r="K543" s="95">
        <v>91</v>
      </c>
      <c r="L543" s="95">
        <v>90</v>
      </c>
      <c r="M543" s="95">
        <v>88</v>
      </c>
      <c r="N543" s="95">
        <v>87</v>
      </c>
      <c r="O543" s="95">
        <v>87</v>
      </c>
      <c r="P543" s="95">
        <v>86</v>
      </c>
      <c r="Q543" s="95">
        <v>85</v>
      </c>
      <c r="R543" s="95">
        <v>85</v>
      </c>
      <c r="S543" s="95">
        <v>84</v>
      </c>
      <c r="T543" s="95">
        <v>84</v>
      </c>
      <c r="U543" s="95">
        <v>83</v>
      </c>
      <c r="V543" s="95">
        <v>83</v>
      </c>
      <c r="W543" s="95">
        <v>83</v>
      </c>
      <c r="X543" s="95">
        <v>83</v>
      </c>
      <c r="Y543" s="95">
        <v>83</v>
      </c>
      <c r="Z543" s="95">
        <v>83</v>
      </c>
      <c r="AA543" s="95">
        <v>82</v>
      </c>
      <c r="AB543" s="95">
        <v>85</v>
      </c>
      <c r="AC543" s="95">
        <v>84</v>
      </c>
      <c r="AD543" s="95">
        <v>84</v>
      </c>
      <c r="AE543" s="95">
        <v>84</v>
      </c>
      <c r="AF543" s="95">
        <v>84</v>
      </c>
      <c r="AG543" s="95">
        <v>83</v>
      </c>
      <c r="AH543" s="95">
        <v>83</v>
      </c>
      <c r="AI543" s="95">
        <v>83</v>
      </c>
      <c r="AJ543" s="95">
        <v>95</v>
      </c>
      <c r="AK543" s="95">
        <v>95</v>
      </c>
      <c r="AL543" s="95">
        <v>95</v>
      </c>
      <c r="AM543" s="95">
        <v>95</v>
      </c>
      <c r="AN543" s="95">
        <v>95</v>
      </c>
      <c r="AO543" s="95">
        <v>94</v>
      </c>
      <c r="AP543" s="95">
        <v>94</v>
      </c>
      <c r="AQ543" s="95">
        <v>94</v>
      </c>
      <c r="AR543" s="95">
        <v>94</v>
      </c>
      <c r="AS543" s="95">
        <v>94</v>
      </c>
      <c r="AT543" s="95">
        <v>94</v>
      </c>
    </row>
    <row r="544" spans="2:58" ht="15" hidden="1" outlineLevel="1">
      <c r="B544" s="93">
        <v>3000</v>
      </c>
      <c r="C544" s="95">
        <v>125</v>
      </c>
      <c r="D544" s="95">
        <v>115</v>
      </c>
      <c r="E544" s="95">
        <v>108</v>
      </c>
      <c r="F544" s="95">
        <v>103</v>
      </c>
      <c r="G544" s="95">
        <v>99</v>
      </c>
      <c r="H544" s="95">
        <v>96</v>
      </c>
      <c r="I544" s="95">
        <v>94</v>
      </c>
      <c r="J544" s="95">
        <v>92</v>
      </c>
      <c r="K544" s="95">
        <v>91</v>
      </c>
      <c r="L544" s="95">
        <v>89</v>
      </c>
      <c r="M544" s="95">
        <v>88</v>
      </c>
      <c r="N544" s="95">
        <v>87</v>
      </c>
      <c r="O544" s="95">
        <v>86</v>
      </c>
      <c r="P544" s="95">
        <v>86</v>
      </c>
      <c r="Q544" s="95">
        <v>85</v>
      </c>
      <c r="R544" s="95">
        <v>84</v>
      </c>
      <c r="S544" s="95">
        <v>84</v>
      </c>
      <c r="T544" s="95">
        <v>83</v>
      </c>
      <c r="U544" s="95">
        <v>83</v>
      </c>
      <c r="V544" s="95">
        <v>83</v>
      </c>
      <c r="W544" s="95">
        <v>82</v>
      </c>
      <c r="X544" s="95">
        <v>83</v>
      </c>
      <c r="Y544" s="95">
        <v>83</v>
      </c>
      <c r="Z544" s="95">
        <v>82</v>
      </c>
      <c r="AA544" s="95">
        <v>84</v>
      </c>
      <c r="AB544" s="95">
        <v>84</v>
      </c>
      <c r="AC544" s="95">
        <v>84</v>
      </c>
      <c r="AD544" s="95">
        <v>84</v>
      </c>
      <c r="AE544" s="95">
        <v>83</v>
      </c>
      <c r="AF544" s="95">
        <v>83</v>
      </c>
      <c r="AG544" s="95">
        <v>83</v>
      </c>
      <c r="AH544" s="95">
        <v>83</v>
      </c>
      <c r="AI544" s="95">
        <v>95</v>
      </c>
      <c r="AJ544" s="95">
        <v>95</v>
      </c>
      <c r="AK544" s="95">
        <v>94</v>
      </c>
      <c r="AL544" s="95">
        <v>94</v>
      </c>
      <c r="AM544" s="95">
        <v>94</v>
      </c>
      <c r="AN544" s="95">
        <v>94</v>
      </c>
      <c r="AO544" s="95">
        <v>94</v>
      </c>
      <c r="AP544" s="95">
        <v>94</v>
      </c>
      <c r="AQ544" s="95">
        <v>93</v>
      </c>
      <c r="AR544" s="95">
        <v>93</v>
      </c>
      <c r="AS544" s="95">
        <v>93</v>
      </c>
      <c r="AT544" s="95">
        <v>93</v>
      </c>
    </row>
    <row r="545" spans="2:97" collapsed="1"/>
    <row r="546" spans="2:97" ht="15">
      <c r="B546" t="s">
        <v>0</v>
      </c>
      <c r="C546" s="93">
        <v>400</v>
      </c>
      <c r="D546" s="93">
        <v>500</v>
      </c>
      <c r="E546" s="93">
        <v>600</v>
      </c>
      <c r="F546" s="93">
        <v>700</v>
      </c>
      <c r="G546" s="93">
        <v>800</v>
      </c>
      <c r="H546" s="93">
        <v>900</v>
      </c>
      <c r="I546" s="93">
        <v>1000</v>
      </c>
      <c r="J546" s="93">
        <v>1100</v>
      </c>
      <c r="K546" s="93">
        <v>1200</v>
      </c>
      <c r="L546" s="93">
        <v>1300</v>
      </c>
      <c r="M546" s="93">
        <v>1400</v>
      </c>
      <c r="N546" s="93">
        <v>1500</v>
      </c>
      <c r="O546" s="93">
        <v>1600</v>
      </c>
      <c r="P546" s="93">
        <v>1700</v>
      </c>
      <c r="Q546" s="93">
        <v>1800</v>
      </c>
      <c r="R546" s="93">
        <v>1900</v>
      </c>
      <c r="S546" s="93">
        <v>2000</v>
      </c>
      <c r="T546" s="93">
        <v>2100</v>
      </c>
      <c r="U546" s="93">
        <v>2200</v>
      </c>
      <c r="V546" s="93">
        <v>2300</v>
      </c>
      <c r="W546" s="93">
        <v>2400</v>
      </c>
      <c r="X546" s="93">
        <v>2500</v>
      </c>
      <c r="Y546" s="93">
        <v>2600</v>
      </c>
      <c r="Z546" s="93">
        <v>2700</v>
      </c>
      <c r="AA546" s="93">
        <f>CHOOSE($AF$27,2800,2800,2800,2800,2800,2800,2800,"")</f>
        <v>2800</v>
      </c>
      <c r="AB546" s="93">
        <f>CHOOSE($AF$27,2900,2900,2900,2900,2900,2900,"","")</f>
        <v>2900</v>
      </c>
      <c r="AC546" s="93">
        <f>CHOOSE($AF$27,3000,3000,3000,3000,3000,"","","")</f>
        <v>3000</v>
      </c>
      <c r="AD546" s="93">
        <f>CHOOSE($AF$27,3100,3100,3100,3100,3100,"","","")</f>
        <v>3100</v>
      </c>
      <c r="AE546" s="93">
        <f>CHOOSE($AF$27,3200,3200,3200,3200,"","","","")</f>
        <v>3200</v>
      </c>
      <c r="AF546" s="93">
        <f>CHOOSE($AF$27,3300,3300,3300,3300,"","","","")</f>
        <v>3300</v>
      </c>
      <c r="AG546" s="93">
        <f>CHOOSE($AF$27,3400,3400,3400,"","","","","")</f>
        <v>3400</v>
      </c>
      <c r="AH546" s="93">
        <f>CHOOSE($AF$27,3500,3500,3500,"","","","","")</f>
        <v>3500</v>
      </c>
      <c r="AI546" s="93">
        <f>CHOOSE($AF$27,3600,3600,3600,"","","","","")</f>
        <v>3600</v>
      </c>
      <c r="AJ546" s="93">
        <f>CHOOSE($AF$27,3700,3700,3700,"","","","","")</f>
        <v>3700</v>
      </c>
      <c r="AK546" s="93">
        <f>CHOOSE($AF$27,3800,3800,"","","","","","")</f>
        <v>3800</v>
      </c>
      <c r="AL546" s="93">
        <f>CHOOSE($AF$27,3900,3900,"","","","","","")</f>
        <v>3900</v>
      </c>
      <c r="AM546" s="93">
        <f>CHOOSE($AF$27,4000,4000,"","","","","","")</f>
        <v>4000</v>
      </c>
      <c r="AN546" s="93">
        <f>CHOOSE($AF$27,4100,4100,"","","","","","")</f>
        <v>4100</v>
      </c>
      <c r="AO546" s="93">
        <f>CHOOSE($AF$27,4200,"","","","","","","")</f>
        <v>4200</v>
      </c>
      <c r="AP546" s="93">
        <f>CHOOSE($AF$27,4300,"","","","","","","")</f>
        <v>4300</v>
      </c>
      <c r="AQ546" s="93">
        <f>CHOOSE($AF$27,4400,"","","","","","","")</f>
        <v>4400</v>
      </c>
      <c r="AR546" s="93">
        <f>CHOOSE($AF$27,4500,"","","","","","","")</f>
        <v>4500</v>
      </c>
      <c r="AS546" s="93">
        <f>CHOOSE($AF$27,4600,"","","","","","","")</f>
        <v>4600</v>
      </c>
      <c r="AT546" s="93">
        <f>CHOOSE($AF$27,4700,"","","","","","","")</f>
        <v>4700</v>
      </c>
      <c r="BA546" t="s">
        <v>0</v>
      </c>
      <c r="BB546" s="93">
        <f>C546</f>
        <v>400</v>
      </c>
      <c r="BC546" s="93">
        <f t="shared" ref="BC546:CQ546" si="771">D546</f>
        <v>500</v>
      </c>
      <c r="BD546" s="93">
        <f t="shared" si="771"/>
        <v>600</v>
      </c>
      <c r="BE546" s="93">
        <f t="shared" si="771"/>
        <v>700</v>
      </c>
      <c r="BF546" s="93">
        <f t="shared" si="771"/>
        <v>800</v>
      </c>
      <c r="BG546" s="93">
        <f t="shared" si="771"/>
        <v>900</v>
      </c>
      <c r="BH546" s="93">
        <f t="shared" si="771"/>
        <v>1000</v>
      </c>
      <c r="BI546" s="93">
        <f t="shared" si="771"/>
        <v>1100</v>
      </c>
      <c r="BJ546" s="93">
        <f t="shared" si="771"/>
        <v>1200</v>
      </c>
      <c r="BK546" s="93">
        <f t="shared" si="771"/>
        <v>1300</v>
      </c>
      <c r="BL546" s="93">
        <f t="shared" si="771"/>
        <v>1400</v>
      </c>
      <c r="BM546" s="93">
        <f t="shared" si="771"/>
        <v>1500</v>
      </c>
      <c r="BN546" s="93">
        <f t="shared" si="771"/>
        <v>1600</v>
      </c>
      <c r="BO546" s="93">
        <f t="shared" si="771"/>
        <v>1700</v>
      </c>
      <c r="BP546" s="93">
        <f t="shared" si="771"/>
        <v>1800</v>
      </c>
      <c r="BQ546" s="93">
        <f t="shared" si="771"/>
        <v>1900</v>
      </c>
      <c r="BR546" s="93">
        <f t="shared" si="771"/>
        <v>2000</v>
      </c>
      <c r="BS546" s="93">
        <f t="shared" si="771"/>
        <v>2100</v>
      </c>
      <c r="BT546" s="93">
        <f t="shared" si="771"/>
        <v>2200</v>
      </c>
      <c r="BU546" s="93">
        <f t="shared" si="771"/>
        <v>2300</v>
      </c>
      <c r="BV546" s="93">
        <f t="shared" si="771"/>
        <v>2400</v>
      </c>
      <c r="BW546" s="93">
        <f t="shared" si="771"/>
        <v>2500</v>
      </c>
      <c r="BX546" s="93">
        <f t="shared" si="771"/>
        <v>2600</v>
      </c>
      <c r="BY546" s="93">
        <f t="shared" si="771"/>
        <v>2700</v>
      </c>
      <c r="BZ546" s="93">
        <f t="shared" si="771"/>
        <v>2800</v>
      </c>
      <c r="CA546" s="93">
        <f t="shared" si="771"/>
        <v>2900</v>
      </c>
      <c r="CB546" s="93">
        <f t="shared" si="771"/>
        <v>3000</v>
      </c>
      <c r="CC546" s="93">
        <f t="shared" si="771"/>
        <v>3100</v>
      </c>
      <c r="CD546" s="93">
        <f t="shared" si="771"/>
        <v>3200</v>
      </c>
      <c r="CE546" s="93">
        <f t="shared" si="771"/>
        <v>3300</v>
      </c>
      <c r="CF546" s="93">
        <f t="shared" si="771"/>
        <v>3400</v>
      </c>
      <c r="CG546" s="93">
        <f t="shared" si="771"/>
        <v>3500</v>
      </c>
      <c r="CH546" s="93">
        <f t="shared" si="771"/>
        <v>3600</v>
      </c>
      <c r="CI546" s="93">
        <f t="shared" si="771"/>
        <v>3700</v>
      </c>
      <c r="CJ546" s="93">
        <f t="shared" si="771"/>
        <v>3800</v>
      </c>
      <c r="CK546" s="93">
        <f t="shared" si="771"/>
        <v>3900</v>
      </c>
      <c r="CL546" s="93">
        <f t="shared" si="771"/>
        <v>4000</v>
      </c>
      <c r="CM546" s="93">
        <f t="shared" si="771"/>
        <v>4100</v>
      </c>
      <c r="CN546" s="93">
        <f t="shared" si="771"/>
        <v>4200</v>
      </c>
      <c r="CO546" s="93">
        <f t="shared" si="771"/>
        <v>4300</v>
      </c>
      <c r="CP546" s="93">
        <f t="shared" si="771"/>
        <v>4400</v>
      </c>
      <c r="CQ546" s="93">
        <f t="shared" si="771"/>
        <v>4500</v>
      </c>
      <c r="CR546" s="93">
        <f>AS546</f>
        <v>4600</v>
      </c>
      <c r="CS546" s="93">
        <f>AT546</f>
        <v>4700</v>
      </c>
    </row>
    <row r="547" spans="2:97" ht="15">
      <c r="B547" s="93">
        <v>400</v>
      </c>
      <c r="C547" s="95">
        <f>IF(C546="","",C518)</f>
        <v>225</v>
      </c>
      <c r="D547" s="95">
        <f t="shared" ref="D547:AT547" si="772">IF(D546="","",D518)</f>
        <v>205</v>
      </c>
      <c r="E547" s="95">
        <f t="shared" si="772"/>
        <v>191</v>
      </c>
      <c r="F547" s="95">
        <f t="shared" si="772"/>
        <v>182</v>
      </c>
      <c r="G547" s="95">
        <f t="shared" si="772"/>
        <v>175</v>
      </c>
      <c r="H547" s="95">
        <f t="shared" si="772"/>
        <v>169</v>
      </c>
      <c r="I547" s="95">
        <f t="shared" si="772"/>
        <v>165</v>
      </c>
      <c r="J547" s="95">
        <f t="shared" si="772"/>
        <v>161</v>
      </c>
      <c r="K547" s="95">
        <f t="shared" si="772"/>
        <v>160</v>
      </c>
      <c r="L547" s="95">
        <f t="shared" si="772"/>
        <v>157</v>
      </c>
      <c r="M547" s="95">
        <f t="shared" si="772"/>
        <v>155</v>
      </c>
      <c r="N547" s="95">
        <f t="shared" si="772"/>
        <v>153</v>
      </c>
      <c r="O547" s="95">
        <f t="shared" si="772"/>
        <v>153</v>
      </c>
      <c r="P547" s="95">
        <f t="shared" si="772"/>
        <v>151</v>
      </c>
      <c r="Q547" s="95">
        <f t="shared" si="772"/>
        <v>150</v>
      </c>
      <c r="R547" s="95">
        <f t="shared" si="772"/>
        <v>149</v>
      </c>
      <c r="S547" s="95">
        <f t="shared" si="772"/>
        <v>147</v>
      </c>
      <c r="T547" s="95">
        <f t="shared" si="772"/>
        <v>148</v>
      </c>
      <c r="U547" s="95">
        <f t="shared" si="772"/>
        <v>147</v>
      </c>
      <c r="V547" s="95">
        <f t="shared" si="772"/>
        <v>146</v>
      </c>
      <c r="W547" s="95">
        <f t="shared" si="772"/>
        <v>145</v>
      </c>
      <c r="X547" s="95">
        <f t="shared" si="772"/>
        <v>145</v>
      </c>
      <c r="Y547" s="95">
        <f t="shared" si="772"/>
        <v>145</v>
      </c>
      <c r="Z547" s="95">
        <f t="shared" si="772"/>
        <v>144</v>
      </c>
      <c r="AA547" s="95">
        <f t="shared" si="772"/>
        <v>143</v>
      </c>
      <c r="AB547" s="95">
        <f t="shared" si="772"/>
        <v>143</v>
      </c>
      <c r="AC547" s="95">
        <f t="shared" si="772"/>
        <v>143</v>
      </c>
      <c r="AD547" s="95">
        <f t="shared" si="772"/>
        <v>142</v>
      </c>
      <c r="AE547" s="95">
        <f t="shared" si="772"/>
        <v>142</v>
      </c>
      <c r="AF547" s="95">
        <f t="shared" si="772"/>
        <v>141</v>
      </c>
      <c r="AG547" s="95">
        <f t="shared" si="772"/>
        <v>142</v>
      </c>
      <c r="AH547" s="95">
        <f t="shared" si="772"/>
        <v>141</v>
      </c>
      <c r="AI547" s="95">
        <f t="shared" si="772"/>
        <v>141</v>
      </c>
      <c r="AJ547" s="95">
        <f t="shared" si="772"/>
        <v>140</v>
      </c>
      <c r="AK547" s="95">
        <f t="shared" si="772"/>
        <v>140</v>
      </c>
      <c r="AL547" s="95">
        <f t="shared" si="772"/>
        <v>140</v>
      </c>
      <c r="AM547" s="95">
        <f t="shared" si="772"/>
        <v>140</v>
      </c>
      <c r="AN547" s="95">
        <f t="shared" si="772"/>
        <v>140</v>
      </c>
      <c r="AO547" s="95">
        <f t="shared" si="772"/>
        <v>139</v>
      </c>
      <c r="AP547" s="95">
        <f t="shared" si="772"/>
        <v>140</v>
      </c>
      <c r="AQ547" s="95">
        <f t="shared" si="772"/>
        <v>139</v>
      </c>
      <c r="AR547" s="95">
        <f t="shared" si="772"/>
        <v>139</v>
      </c>
      <c r="AS547" s="95">
        <f t="shared" si="772"/>
        <v>139</v>
      </c>
      <c r="AT547" s="95">
        <f t="shared" si="772"/>
        <v>142</v>
      </c>
      <c r="BA547" s="93">
        <v>400</v>
      </c>
      <c r="BB547" s="95">
        <f>IF(BB546="","",ROUND(C547*(C$546*$B547/1000000),0))</f>
        <v>36</v>
      </c>
      <c r="BC547" s="95">
        <f t="shared" ref="BC547:CS547" si="773">IF(BC546="","",ROUND(D547*(D$546*$B547/1000000),0))</f>
        <v>41</v>
      </c>
      <c r="BD547" s="95">
        <f t="shared" si="773"/>
        <v>46</v>
      </c>
      <c r="BE547" s="95">
        <f t="shared" si="773"/>
        <v>51</v>
      </c>
      <c r="BF547" s="95">
        <f t="shared" si="773"/>
        <v>56</v>
      </c>
      <c r="BG547" s="95">
        <f t="shared" si="773"/>
        <v>61</v>
      </c>
      <c r="BH547" s="95">
        <f t="shared" si="773"/>
        <v>66</v>
      </c>
      <c r="BI547" s="95">
        <f t="shared" si="773"/>
        <v>71</v>
      </c>
      <c r="BJ547" s="95">
        <f t="shared" si="773"/>
        <v>77</v>
      </c>
      <c r="BK547" s="95">
        <f t="shared" si="773"/>
        <v>82</v>
      </c>
      <c r="BL547" s="95">
        <f t="shared" si="773"/>
        <v>87</v>
      </c>
      <c r="BM547" s="95">
        <f t="shared" si="773"/>
        <v>92</v>
      </c>
      <c r="BN547" s="95">
        <f t="shared" si="773"/>
        <v>98</v>
      </c>
      <c r="BO547" s="95">
        <f t="shared" si="773"/>
        <v>103</v>
      </c>
      <c r="BP547" s="95">
        <f t="shared" si="773"/>
        <v>108</v>
      </c>
      <c r="BQ547" s="95">
        <f t="shared" si="773"/>
        <v>113</v>
      </c>
      <c r="BR547" s="95">
        <f t="shared" si="773"/>
        <v>118</v>
      </c>
      <c r="BS547" s="95">
        <f t="shared" si="773"/>
        <v>124</v>
      </c>
      <c r="BT547" s="95">
        <f t="shared" si="773"/>
        <v>129</v>
      </c>
      <c r="BU547" s="95">
        <f t="shared" si="773"/>
        <v>134</v>
      </c>
      <c r="BV547" s="95">
        <f t="shared" si="773"/>
        <v>139</v>
      </c>
      <c r="BW547" s="95">
        <f t="shared" si="773"/>
        <v>145</v>
      </c>
      <c r="BX547" s="95">
        <f t="shared" si="773"/>
        <v>151</v>
      </c>
      <c r="BY547" s="95">
        <f t="shared" si="773"/>
        <v>156</v>
      </c>
      <c r="BZ547" s="95">
        <f t="shared" si="773"/>
        <v>160</v>
      </c>
      <c r="CA547" s="95">
        <f t="shared" si="773"/>
        <v>166</v>
      </c>
      <c r="CB547" s="95">
        <f t="shared" si="773"/>
        <v>172</v>
      </c>
      <c r="CC547" s="95">
        <f t="shared" si="773"/>
        <v>176</v>
      </c>
      <c r="CD547" s="95">
        <f t="shared" si="773"/>
        <v>182</v>
      </c>
      <c r="CE547" s="95">
        <f t="shared" si="773"/>
        <v>186</v>
      </c>
      <c r="CF547" s="95">
        <f t="shared" si="773"/>
        <v>193</v>
      </c>
      <c r="CG547" s="95">
        <f t="shared" si="773"/>
        <v>197</v>
      </c>
      <c r="CH547" s="95">
        <f t="shared" si="773"/>
        <v>203</v>
      </c>
      <c r="CI547" s="95">
        <f t="shared" si="773"/>
        <v>207</v>
      </c>
      <c r="CJ547" s="95">
        <f t="shared" si="773"/>
        <v>213</v>
      </c>
      <c r="CK547" s="95">
        <f t="shared" si="773"/>
        <v>218</v>
      </c>
      <c r="CL547" s="95">
        <f t="shared" si="773"/>
        <v>224</v>
      </c>
      <c r="CM547" s="95">
        <f t="shared" si="773"/>
        <v>230</v>
      </c>
      <c r="CN547" s="95">
        <f t="shared" si="773"/>
        <v>234</v>
      </c>
      <c r="CO547" s="95">
        <f t="shared" si="773"/>
        <v>241</v>
      </c>
      <c r="CP547" s="95">
        <f t="shared" si="773"/>
        <v>245</v>
      </c>
      <c r="CQ547" s="95">
        <f t="shared" si="773"/>
        <v>250</v>
      </c>
      <c r="CR547" s="95">
        <f t="shared" si="773"/>
        <v>256</v>
      </c>
      <c r="CS547" s="95">
        <f t="shared" si="773"/>
        <v>267</v>
      </c>
    </row>
    <row r="548" spans="2:97" ht="15">
      <c r="B548" s="93">
        <v>500</v>
      </c>
      <c r="C548" s="95">
        <f t="shared" ref="C548:C572" si="774">IF(C547="","",C519)</f>
        <v>201</v>
      </c>
      <c r="D548" s="95">
        <f t="shared" ref="D548:D572" si="775">IF(D547="","",D519)</f>
        <v>183</v>
      </c>
      <c r="E548" s="95">
        <f t="shared" ref="E548:E572" si="776">IF(E547="","",E519)</f>
        <v>171</v>
      </c>
      <c r="F548" s="95">
        <f t="shared" ref="F548:F572" si="777">IF(F547="","",F519)</f>
        <v>163</v>
      </c>
      <c r="G548" s="95">
        <f t="shared" ref="G548:G572" si="778">IF(G547="","",G519)</f>
        <v>157</v>
      </c>
      <c r="H548" s="95">
        <f t="shared" ref="H548:H572" si="779">IF(H547="","",H519)</f>
        <v>152</v>
      </c>
      <c r="I548" s="95">
        <f t="shared" ref="I548:I572" si="780">IF(I547="","",I519)</f>
        <v>148</v>
      </c>
      <c r="J548" s="95">
        <f t="shared" ref="J548:J572" si="781">IF(J547="","",J519)</f>
        <v>145</v>
      </c>
      <c r="K548" s="95">
        <f t="shared" ref="K548:K572" si="782">IF(K547="","",K519)</f>
        <v>144</v>
      </c>
      <c r="L548" s="95">
        <f t="shared" ref="L548:L572" si="783">IF(L547="","",L519)</f>
        <v>142</v>
      </c>
      <c r="M548" s="95">
        <f t="shared" ref="M548:M572" si="784">IF(M547="","",M519)</f>
        <v>140</v>
      </c>
      <c r="N548" s="95">
        <f t="shared" ref="N548:N572" si="785">IF(N547="","",N519)</f>
        <v>138</v>
      </c>
      <c r="O548" s="95">
        <f t="shared" ref="O548:O572" si="786">IF(O547="","",O519)</f>
        <v>138</v>
      </c>
      <c r="P548" s="95">
        <f t="shared" ref="P548:P572" si="787">IF(P547="","",P519)</f>
        <v>136</v>
      </c>
      <c r="Q548" s="95">
        <f t="shared" ref="Q548:Q572" si="788">IF(Q547="","",Q519)</f>
        <v>135</v>
      </c>
      <c r="R548" s="95">
        <f t="shared" ref="R548:R572" si="789">IF(R547="","",R519)</f>
        <v>134</v>
      </c>
      <c r="S548" s="95">
        <f t="shared" ref="S548:S572" si="790">IF(S547="","",S519)</f>
        <v>133</v>
      </c>
      <c r="T548" s="95">
        <f t="shared" ref="T548:T572" si="791">IF(T547="","",T519)</f>
        <v>133</v>
      </c>
      <c r="U548" s="95">
        <f t="shared" ref="U548:U572" si="792">IF(U547="","",U519)</f>
        <v>132</v>
      </c>
      <c r="V548" s="95">
        <f t="shared" ref="V548:V572" si="793">IF(V547="","",V519)</f>
        <v>131</v>
      </c>
      <c r="W548" s="95">
        <f t="shared" ref="W548:W572" si="794">IF(W547="","",W519)</f>
        <v>131</v>
      </c>
      <c r="X548" s="95">
        <f t="shared" ref="X548:X572" si="795">IF(X547="","",X519)</f>
        <v>131</v>
      </c>
      <c r="Y548" s="95">
        <f t="shared" ref="Y548:Y572" si="796">IF(Y547="","",Y519)</f>
        <v>130</v>
      </c>
      <c r="Z548" s="95">
        <f t="shared" ref="Z548:Z572" si="797">IF(Z547="","",Z519)</f>
        <v>130</v>
      </c>
      <c r="AA548" s="95">
        <f t="shared" ref="AA548:AA572" si="798">IF(AA547="","",AA519)</f>
        <v>129</v>
      </c>
      <c r="AB548" s="95">
        <f t="shared" ref="AB548:AB572" si="799">IF(AB547="","",AB519)</f>
        <v>128</v>
      </c>
      <c r="AC548" s="95">
        <f t="shared" ref="AC548:AC572" si="800">IF(AC547="","",AC519)</f>
        <v>129</v>
      </c>
      <c r="AD548" s="95">
        <f t="shared" ref="AD548:AD572" si="801">IF(AD547="","",AD519)</f>
        <v>128</v>
      </c>
      <c r="AE548" s="95">
        <f t="shared" ref="AE548:AE572" si="802">IF(AE547="","",AE519)</f>
        <v>128</v>
      </c>
      <c r="AF548" s="95">
        <f t="shared" ref="AF548:AF572" si="803">IF(AF547="","",AF519)</f>
        <v>127</v>
      </c>
      <c r="AG548" s="95">
        <f t="shared" ref="AG548:AG572" si="804">IF(AG547="","",AG519)</f>
        <v>128</v>
      </c>
      <c r="AH548" s="95">
        <f t="shared" ref="AH548:AH572" si="805">IF(AH547="","",AH519)</f>
        <v>127</v>
      </c>
      <c r="AI548" s="95">
        <f t="shared" ref="AI548:AI572" si="806">IF(AI547="","",AI519)</f>
        <v>127</v>
      </c>
      <c r="AJ548" s="95">
        <f t="shared" ref="AJ548:AJ572" si="807">IF(AJ547="","",AJ519)</f>
        <v>126</v>
      </c>
      <c r="AK548" s="95">
        <f t="shared" ref="AK548:AK572" si="808">IF(AK547="","",AK519)</f>
        <v>126</v>
      </c>
      <c r="AL548" s="95">
        <f t="shared" ref="AL548:AL572" si="809">IF(AL547="","",AL519)</f>
        <v>126</v>
      </c>
      <c r="AM548" s="95">
        <f t="shared" ref="AM548:AM572" si="810">IF(AM547="","",AM519)</f>
        <v>126</v>
      </c>
      <c r="AN548" s="95">
        <f t="shared" ref="AN548:AN572" si="811">IF(AN547="","",AN519)</f>
        <v>126</v>
      </c>
      <c r="AO548" s="95">
        <f t="shared" ref="AO548:AO572" si="812">IF(AO547="","",AO519)</f>
        <v>125</v>
      </c>
      <c r="AP548" s="95">
        <f t="shared" ref="AP548:AP572" si="813">IF(AP547="","",AP519)</f>
        <v>129</v>
      </c>
      <c r="AQ548" s="95">
        <f t="shared" ref="AQ548:AQ572" si="814">IF(AQ547="","",AQ519)</f>
        <v>128</v>
      </c>
      <c r="AR548" s="95">
        <f t="shared" ref="AR548:AR572" si="815">IF(AR547="","",AR519)</f>
        <v>128</v>
      </c>
      <c r="AS548" s="95">
        <f t="shared" ref="AS548:AS572" si="816">IF(AS547="","",AS519)</f>
        <v>128</v>
      </c>
      <c r="AT548" s="95">
        <f t="shared" ref="AT548:AT572" si="817">IF(AT547="","",AT519)</f>
        <v>128</v>
      </c>
      <c r="BA548" s="93">
        <v>500</v>
      </c>
      <c r="BB548" s="95">
        <f t="shared" ref="BB548:BB572" si="818">IF(BB547="","",ROUND(C548*(C$546*$B548/1000000),0))</f>
        <v>40</v>
      </c>
      <c r="BC548" s="95">
        <f t="shared" ref="BC548:BC573" si="819">IF(BC547="","",ROUND(D548*(D$546*$B548/1000000),0))</f>
        <v>46</v>
      </c>
      <c r="BD548" s="95">
        <f t="shared" ref="BD548:BD573" si="820">IF(BD547="","",ROUND(E548*(E$546*$B548/1000000),0))</f>
        <v>51</v>
      </c>
      <c r="BE548" s="95">
        <f t="shared" ref="BE548:BE573" si="821">IF(BE547="","",ROUND(F548*(F$546*$B548/1000000),0))</f>
        <v>57</v>
      </c>
      <c r="BF548" s="95">
        <f t="shared" ref="BF548:BF573" si="822">IF(BF547="","",ROUND(G548*(G$546*$B548/1000000),0))</f>
        <v>63</v>
      </c>
      <c r="BG548" s="95">
        <f t="shared" ref="BG548:BG573" si="823">IF(BG547="","",ROUND(H548*(H$546*$B548/1000000),0))</f>
        <v>68</v>
      </c>
      <c r="BH548" s="95">
        <f t="shared" ref="BH548:BH573" si="824">IF(BH547="","",ROUND(I548*(I$546*$B548/1000000),0))</f>
        <v>74</v>
      </c>
      <c r="BI548" s="95">
        <f t="shared" ref="BI548:BI573" si="825">IF(BI547="","",ROUND(J548*(J$546*$B548/1000000),0))</f>
        <v>80</v>
      </c>
      <c r="BJ548" s="95">
        <f t="shared" ref="BJ548:BJ573" si="826">IF(BJ547="","",ROUND(K548*(K$546*$B548/1000000),0))</f>
        <v>86</v>
      </c>
      <c r="BK548" s="95">
        <f t="shared" ref="BK548:BK573" si="827">IF(BK547="","",ROUND(L548*(L$546*$B548/1000000),0))</f>
        <v>92</v>
      </c>
      <c r="BL548" s="95">
        <f t="shared" ref="BL548:BL573" si="828">IF(BL547="","",ROUND(M548*(M$546*$B548/1000000),0))</f>
        <v>98</v>
      </c>
      <c r="BM548" s="95">
        <f t="shared" ref="BM548:BM573" si="829">IF(BM547="","",ROUND(N548*(N$546*$B548/1000000),0))</f>
        <v>104</v>
      </c>
      <c r="BN548" s="95">
        <f t="shared" ref="BN548:BN573" si="830">IF(BN547="","",ROUND(O548*(O$546*$B548/1000000),0))</f>
        <v>110</v>
      </c>
      <c r="BO548" s="95">
        <f t="shared" ref="BO548:BO573" si="831">IF(BO547="","",ROUND(P548*(P$546*$B548/1000000),0))</f>
        <v>116</v>
      </c>
      <c r="BP548" s="95">
        <f t="shared" ref="BP548:BP573" si="832">IF(BP547="","",ROUND(Q548*(Q$546*$B548/1000000),0))</f>
        <v>122</v>
      </c>
      <c r="BQ548" s="95">
        <f t="shared" ref="BQ548:BQ573" si="833">IF(BQ547="","",ROUND(R548*(R$546*$B548/1000000),0))</f>
        <v>127</v>
      </c>
      <c r="BR548" s="95">
        <f t="shared" ref="BR548:BR573" si="834">IF(BR547="","",ROUND(S548*(S$546*$B548/1000000),0))</f>
        <v>133</v>
      </c>
      <c r="BS548" s="95">
        <f t="shared" ref="BS548:BS573" si="835">IF(BS547="","",ROUND(T548*(T$546*$B548/1000000),0))</f>
        <v>140</v>
      </c>
      <c r="BT548" s="95">
        <f t="shared" ref="BT548:BT573" si="836">IF(BT547="","",ROUND(U548*(U$546*$B548/1000000),0))</f>
        <v>145</v>
      </c>
      <c r="BU548" s="95">
        <f t="shared" ref="BU548:BU573" si="837">IF(BU547="","",ROUND(V548*(V$546*$B548/1000000),0))</f>
        <v>151</v>
      </c>
      <c r="BV548" s="95">
        <f t="shared" ref="BV548:BV573" si="838">IF(BV547="","",ROUND(W548*(W$546*$B548/1000000),0))</f>
        <v>157</v>
      </c>
      <c r="BW548" s="95">
        <f t="shared" ref="BW548:BW573" si="839">IF(BW547="","",ROUND(X548*(X$546*$B548/1000000),0))</f>
        <v>164</v>
      </c>
      <c r="BX548" s="95">
        <f t="shared" ref="BX548:BX573" si="840">IF(BX547="","",ROUND(Y548*(Y$546*$B548/1000000),0))</f>
        <v>169</v>
      </c>
      <c r="BY548" s="95">
        <f t="shared" ref="BY548:BY573" si="841">IF(BY547="","",ROUND(Z548*(Z$546*$B548/1000000),0))</f>
        <v>176</v>
      </c>
      <c r="BZ548" s="95">
        <f t="shared" ref="BZ548:BZ573" si="842">IF(BZ547="","",ROUND(AA548*(AA$546*$B548/1000000),0))</f>
        <v>181</v>
      </c>
      <c r="CA548" s="95">
        <f t="shared" ref="CA548:CA573" si="843">IF(CA547="","",ROUND(AB548*(AB$546*$B548/1000000),0))</f>
        <v>186</v>
      </c>
      <c r="CB548" s="95">
        <f t="shared" ref="CB548:CB573" si="844">IF(CB547="","",ROUND(AC548*(AC$546*$B548/1000000),0))</f>
        <v>194</v>
      </c>
      <c r="CC548" s="95">
        <f t="shared" ref="CC548:CC573" si="845">IF(CC547="","",ROUND(AD548*(AD$546*$B548/1000000),0))</f>
        <v>198</v>
      </c>
      <c r="CD548" s="95">
        <f t="shared" ref="CD548:CD573" si="846">IF(CD547="","",ROUND(AE548*(AE$546*$B548/1000000),0))</f>
        <v>205</v>
      </c>
      <c r="CE548" s="95">
        <f t="shared" ref="CE548:CE573" si="847">IF(CE547="","",ROUND(AF548*(AF$546*$B548/1000000),0))</f>
        <v>210</v>
      </c>
      <c r="CF548" s="95">
        <f t="shared" ref="CF548:CF573" si="848">IF(CF547="","",ROUND(AG548*(AG$546*$B548/1000000),0))</f>
        <v>218</v>
      </c>
      <c r="CG548" s="95">
        <f t="shared" ref="CG548:CG573" si="849">IF(CG547="","",ROUND(AH548*(AH$546*$B548/1000000),0))</f>
        <v>222</v>
      </c>
      <c r="CH548" s="95">
        <f t="shared" ref="CH548:CH573" si="850">IF(CH547="","",ROUND(AI548*(AI$546*$B548/1000000),0))</f>
        <v>229</v>
      </c>
      <c r="CI548" s="95">
        <f t="shared" ref="CI548:CI573" si="851">IF(CI547="","",ROUND(AJ548*(AJ$546*$B548/1000000),0))</f>
        <v>233</v>
      </c>
      <c r="CJ548" s="95">
        <f t="shared" ref="CJ548:CJ573" si="852">IF(CJ547="","",ROUND(AK548*(AK$546*$B548/1000000),0))</f>
        <v>239</v>
      </c>
      <c r="CK548" s="95">
        <f t="shared" ref="CK548:CK573" si="853">IF(CK547="","",ROUND(AL548*(AL$546*$B548/1000000),0))</f>
        <v>246</v>
      </c>
      <c r="CL548" s="95">
        <f t="shared" ref="CL548:CL573" si="854">IF(CL547="","",ROUND(AM548*(AM$546*$B548/1000000),0))</f>
        <v>252</v>
      </c>
      <c r="CM548" s="95">
        <f t="shared" ref="CM548:CM573" si="855">IF(CM547="","",ROUND(AN548*(AN$546*$B548/1000000),0))</f>
        <v>258</v>
      </c>
      <c r="CN548" s="95">
        <f t="shared" ref="CN548:CN573" si="856">IF(CN547="","",ROUND(AO548*(AO$546*$B548/1000000),0))</f>
        <v>263</v>
      </c>
      <c r="CO548" s="95">
        <f t="shared" ref="CO548:CO573" si="857">IF(CO547="","",ROUND(AP548*(AP$546*$B548/1000000),0))</f>
        <v>277</v>
      </c>
      <c r="CP548" s="95">
        <f t="shared" ref="CP548:CP573" si="858">IF(CP547="","",ROUND(AQ548*(AQ$546*$B548/1000000),0))</f>
        <v>282</v>
      </c>
      <c r="CQ548" s="95">
        <f t="shared" ref="CQ548:CQ573" si="859">IF(CQ547="","",ROUND(AR548*(AR$546*$B548/1000000),0))</f>
        <v>288</v>
      </c>
      <c r="CR548" s="95">
        <f t="shared" ref="CR548:CR573" si="860">IF(CR547="","",ROUND(AS548*(AS$546*$B548/1000000),0))</f>
        <v>294</v>
      </c>
      <c r="CS548" s="95">
        <f t="shared" ref="CS548:CS573" si="861">IF(CS547="","",ROUND(AT548*(AT$546*$B548/1000000),0))</f>
        <v>301</v>
      </c>
    </row>
    <row r="549" spans="2:97" ht="15">
      <c r="B549" s="93">
        <v>600</v>
      </c>
      <c r="C549" s="95">
        <f t="shared" si="774"/>
        <v>179</v>
      </c>
      <c r="D549" s="95">
        <f t="shared" si="775"/>
        <v>163</v>
      </c>
      <c r="E549" s="95">
        <f t="shared" si="776"/>
        <v>153</v>
      </c>
      <c r="F549" s="95">
        <f t="shared" si="777"/>
        <v>145</v>
      </c>
      <c r="G549" s="95">
        <f t="shared" si="778"/>
        <v>140</v>
      </c>
      <c r="H549" s="95">
        <f t="shared" si="779"/>
        <v>135</v>
      </c>
      <c r="I549" s="95">
        <f t="shared" si="780"/>
        <v>132</v>
      </c>
      <c r="J549" s="95">
        <f t="shared" si="781"/>
        <v>129</v>
      </c>
      <c r="K549" s="95">
        <f t="shared" si="782"/>
        <v>128</v>
      </c>
      <c r="L549" s="95">
        <f t="shared" si="783"/>
        <v>126</v>
      </c>
      <c r="M549" s="95">
        <f t="shared" si="784"/>
        <v>124</v>
      </c>
      <c r="N549" s="95">
        <f t="shared" si="785"/>
        <v>122</v>
      </c>
      <c r="O549" s="95">
        <f t="shared" si="786"/>
        <v>122</v>
      </c>
      <c r="P549" s="95">
        <f t="shared" si="787"/>
        <v>121</v>
      </c>
      <c r="Q549" s="95">
        <f t="shared" si="788"/>
        <v>120</v>
      </c>
      <c r="R549" s="95">
        <f t="shared" si="789"/>
        <v>119</v>
      </c>
      <c r="S549" s="95">
        <f t="shared" si="790"/>
        <v>118</v>
      </c>
      <c r="T549" s="95">
        <f t="shared" si="791"/>
        <v>118</v>
      </c>
      <c r="U549" s="95">
        <f t="shared" si="792"/>
        <v>117</v>
      </c>
      <c r="V549" s="95">
        <f t="shared" si="793"/>
        <v>116</v>
      </c>
      <c r="W549" s="95">
        <f t="shared" si="794"/>
        <v>115</v>
      </c>
      <c r="X549" s="95">
        <f t="shared" si="795"/>
        <v>116</v>
      </c>
      <c r="Y549" s="95">
        <f t="shared" si="796"/>
        <v>115</v>
      </c>
      <c r="Z549" s="95">
        <f t="shared" si="797"/>
        <v>115</v>
      </c>
      <c r="AA549" s="95">
        <f t="shared" si="798"/>
        <v>114</v>
      </c>
      <c r="AB549" s="95">
        <f t="shared" si="799"/>
        <v>113</v>
      </c>
      <c r="AC549" s="95">
        <f t="shared" si="800"/>
        <v>114</v>
      </c>
      <c r="AD549" s="95">
        <f t="shared" si="801"/>
        <v>113</v>
      </c>
      <c r="AE549" s="95">
        <f t="shared" si="802"/>
        <v>113</v>
      </c>
      <c r="AF549" s="95">
        <f t="shared" si="803"/>
        <v>112</v>
      </c>
      <c r="AG549" s="95">
        <f t="shared" si="804"/>
        <v>113</v>
      </c>
      <c r="AH549" s="95">
        <f t="shared" si="805"/>
        <v>112</v>
      </c>
      <c r="AI549" s="95">
        <f t="shared" si="806"/>
        <v>112</v>
      </c>
      <c r="AJ549" s="95">
        <f t="shared" si="807"/>
        <v>112</v>
      </c>
      <c r="AK549" s="95">
        <f t="shared" si="808"/>
        <v>111</v>
      </c>
      <c r="AL549" s="95">
        <f t="shared" si="809"/>
        <v>112</v>
      </c>
      <c r="AM549" s="95">
        <f t="shared" si="810"/>
        <v>111</v>
      </c>
      <c r="AN549" s="95">
        <f t="shared" si="811"/>
        <v>113</v>
      </c>
      <c r="AO549" s="95">
        <f t="shared" si="812"/>
        <v>113</v>
      </c>
      <c r="AP549" s="95">
        <f t="shared" si="813"/>
        <v>113</v>
      </c>
      <c r="AQ549" s="95">
        <f t="shared" si="814"/>
        <v>113</v>
      </c>
      <c r="AR549" s="95">
        <f t="shared" si="815"/>
        <v>113</v>
      </c>
      <c r="AS549" s="95">
        <f t="shared" si="816"/>
        <v>113</v>
      </c>
      <c r="AT549" s="95">
        <f t="shared" si="817"/>
        <v>112</v>
      </c>
      <c r="BA549" s="93">
        <v>600</v>
      </c>
      <c r="BB549" s="95">
        <f t="shared" si="818"/>
        <v>43</v>
      </c>
      <c r="BC549" s="95">
        <f t="shared" si="819"/>
        <v>49</v>
      </c>
      <c r="BD549" s="95">
        <f t="shared" si="820"/>
        <v>55</v>
      </c>
      <c r="BE549" s="95">
        <f t="shared" si="821"/>
        <v>61</v>
      </c>
      <c r="BF549" s="95">
        <f t="shared" si="822"/>
        <v>67</v>
      </c>
      <c r="BG549" s="95">
        <f t="shared" si="823"/>
        <v>73</v>
      </c>
      <c r="BH549" s="95">
        <f t="shared" si="824"/>
        <v>79</v>
      </c>
      <c r="BI549" s="95">
        <f t="shared" si="825"/>
        <v>85</v>
      </c>
      <c r="BJ549" s="95">
        <f t="shared" si="826"/>
        <v>92</v>
      </c>
      <c r="BK549" s="95">
        <f t="shared" si="827"/>
        <v>98</v>
      </c>
      <c r="BL549" s="95">
        <f t="shared" si="828"/>
        <v>104</v>
      </c>
      <c r="BM549" s="95">
        <f t="shared" si="829"/>
        <v>110</v>
      </c>
      <c r="BN549" s="95">
        <f t="shared" si="830"/>
        <v>117</v>
      </c>
      <c r="BO549" s="95">
        <f t="shared" si="831"/>
        <v>123</v>
      </c>
      <c r="BP549" s="95">
        <f t="shared" si="832"/>
        <v>130</v>
      </c>
      <c r="BQ549" s="95">
        <f t="shared" si="833"/>
        <v>136</v>
      </c>
      <c r="BR549" s="95">
        <f t="shared" si="834"/>
        <v>142</v>
      </c>
      <c r="BS549" s="95">
        <f t="shared" si="835"/>
        <v>149</v>
      </c>
      <c r="BT549" s="95">
        <f t="shared" si="836"/>
        <v>154</v>
      </c>
      <c r="BU549" s="95">
        <f t="shared" si="837"/>
        <v>160</v>
      </c>
      <c r="BV549" s="95">
        <f t="shared" si="838"/>
        <v>166</v>
      </c>
      <c r="BW549" s="95">
        <f t="shared" si="839"/>
        <v>174</v>
      </c>
      <c r="BX549" s="95">
        <f t="shared" si="840"/>
        <v>179</v>
      </c>
      <c r="BY549" s="95">
        <f t="shared" si="841"/>
        <v>186</v>
      </c>
      <c r="BZ549" s="95">
        <f t="shared" si="842"/>
        <v>192</v>
      </c>
      <c r="CA549" s="95">
        <f t="shared" si="843"/>
        <v>197</v>
      </c>
      <c r="CB549" s="95">
        <f t="shared" si="844"/>
        <v>205</v>
      </c>
      <c r="CC549" s="95">
        <f t="shared" si="845"/>
        <v>210</v>
      </c>
      <c r="CD549" s="95">
        <f t="shared" si="846"/>
        <v>217</v>
      </c>
      <c r="CE549" s="95">
        <f t="shared" si="847"/>
        <v>222</v>
      </c>
      <c r="CF549" s="95">
        <f t="shared" si="848"/>
        <v>231</v>
      </c>
      <c r="CG549" s="95">
        <f t="shared" si="849"/>
        <v>235</v>
      </c>
      <c r="CH549" s="95">
        <f t="shared" si="850"/>
        <v>242</v>
      </c>
      <c r="CI549" s="95">
        <f t="shared" si="851"/>
        <v>249</v>
      </c>
      <c r="CJ549" s="95">
        <f t="shared" si="852"/>
        <v>253</v>
      </c>
      <c r="CK549" s="95">
        <f t="shared" si="853"/>
        <v>262</v>
      </c>
      <c r="CL549" s="95">
        <f t="shared" si="854"/>
        <v>266</v>
      </c>
      <c r="CM549" s="95">
        <f t="shared" si="855"/>
        <v>278</v>
      </c>
      <c r="CN549" s="95">
        <f t="shared" si="856"/>
        <v>285</v>
      </c>
      <c r="CO549" s="95">
        <f t="shared" si="857"/>
        <v>292</v>
      </c>
      <c r="CP549" s="95">
        <f t="shared" si="858"/>
        <v>298</v>
      </c>
      <c r="CQ549" s="95">
        <f t="shared" si="859"/>
        <v>305</v>
      </c>
      <c r="CR549" s="95">
        <f t="shared" si="860"/>
        <v>312</v>
      </c>
      <c r="CS549" s="95">
        <f t="shared" si="861"/>
        <v>316</v>
      </c>
    </row>
    <row r="550" spans="2:97" ht="15">
      <c r="B550" s="93">
        <v>700</v>
      </c>
      <c r="C550" s="95">
        <f t="shared" si="774"/>
        <v>168</v>
      </c>
      <c r="D550" s="95">
        <f t="shared" si="775"/>
        <v>154</v>
      </c>
      <c r="E550" s="95">
        <f t="shared" si="776"/>
        <v>144</v>
      </c>
      <c r="F550" s="95">
        <f t="shared" si="777"/>
        <v>137</v>
      </c>
      <c r="G550" s="95">
        <f t="shared" si="778"/>
        <v>132</v>
      </c>
      <c r="H550" s="95">
        <f t="shared" si="779"/>
        <v>128</v>
      </c>
      <c r="I550" s="95">
        <f t="shared" si="780"/>
        <v>124</v>
      </c>
      <c r="J550" s="95">
        <f t="shared" si="781"/>
        <v>122</v>
      </c>
      <c r="K550" s="95">
        <f t="shared" si="782"/>
        <v>121</v>
      </c>
      <c r="L550" s="95">
        <f t="shared" si="783"/>
        <v>119</v>
      </c>
      <c r="M550" s="95">
        <f t="shared" si="784"/>
        <v>117</v>
      </c>
      <c r="N550" s="95">
        <f t="shared" si="785"/>
        <v>116</v>
      </c>
      <c r="O550" s="95">
        <f t="shared" si="786"/>
        <v>115</v>
      </c>
      <c r="P550" s="95">
        <f t="shared" si="787"/>
        <v>114</v>
      </c>
      <c r="Q550" s="95">
        <f t="shared" si="788"/>
        <v>113</v>
      </c>
      <c r="R550" s="95">
        <f t="shared" si="789"/>
        <v>112</v>
      </c>
      <c r="S550" s="95">
        <f t="shared" si="790"/>
        <v>111</v>
      </c>
      <c r="T550" s="95">
        <f t="shared" si="791"/>
        <v>111</v>
      </c>
      <c r="U550" s="95">
        <f t="shared" si="792"/>
        <v>111</v>
      </c>
      <c r="V550" s="95">
        <f t="shared" si="793"/>
        <v>110</v>
      </c>
      <c r="W550" s="95">
        <f t="shared" si="794"/>
        <v>109</v>
      </c>
      <c r="X550" s="95">
        <f t="shared" si="795"/>
        <v>110</v>
      </c>
      <c r="Y550" s="95">
        <f t="shared" si="796"/>
        <v>109</v>
      </c>
      <c r="Z550" s="95">
        <f t="shared" si="797"/>
        <v>108</v>
      </c>
      <c r="AA550" s="95">
        <f t="shared" si="798"/>
        <v>108</v>
      </c>
      <c r="AB550" s="95">
        <f t="shared" si="799"/>
        <v>108</v>
      </c>
      <c r="AC550" s="95">
        <f t="shared" si="800"/>
        <v>108</v>
      </c>
      <c r="AD550" s="95">
        <f t="shared" si="801"/>
        <v>107</v>
      </c>
      <c r="AE550" s="95">
        <f t="shared" si="802"/>
        <v>107</v>
      </c>
      <c r="AF550" s="95">
        <f t="shared" si="803"/>
        <v>107</v>
      </c>
      <c r="AG550" s="95">
        <f t="shared" si="804"/>
        <v>107</v>
      </c>
      <c r="AH550" s="95">
        <f t="shared" si="805"/>
        <v>106</v>
      </c>
      <c r="AI550" s="95">
        <f t="shared" si="806"/>
        <v>106</v>
      </c>
      <c r="AJ550" s="95">
        <f t="shared" si="807"/>
        <v>106</v>
      </c>
      <c r="AK550" s="95">
        <f t="shared" si="808"/>
        <v>106</v>
      </c>
      <c r="AL550" s="95">
        <f t="shared" si="809"/>
        <v>108</v>
      </c>
      <c r="AM550" s="95">
        <f t="shared" si="810"/>
        <v>108</v>
      </c>
      <c r="AN550" s="95">
        <f t="shared" si="811"/>
        <v>107</v>
      </c>
      <c r="AO550" s="95">
        <f t="shared" si="812"/>
        <v>107</v>
      </c>
      <c r="AP550" s="95">
        <f t="shared" si="813"/>
        <v>107</v>
      </c>
      <c r="AQ550" s="95">
        <f t="shared" si="814"/>
        <v>107</v>
      </c>
      <c r="AR550" s="95">
        <f t="shared" si="815"/>
        <v>107</v>
      </c>
      <c r="AS550" s="95">
        <f t="shared" si="816"/>
        <v>107</v>
      </c>
      <c r="AT550" s="95">
        <f t="shared" si="817"/>
        <v>113</v>
      </c>
      <c r="BA550" s="93">
        <v>700</v>
      </c>
      <c r="BB550" s="95">
        <f t="shared" si="818"/>
        <v>47</v>
      </c>
      <c r="BC550" s="95">
        <f t="shared" si="819"/>
        <v>54</v>
      </c>
      <c r="BD550" s="95">
        <f t="shared" si="820"/>
        <v>60</v>
      </c>
      <c r="BE550" s="95">
        <f t="shared" si="821"/>
        <v>67</v>
      </c>
      <c r="BF550" s="95">
        <f t="shared" si="822"/>
        <v>74</v>
      </c>
      <c r="BG550" s="95">
        <f t="shared" si="823"/>
        <v>81</v>
      </c>
      <c r="BH550" s="95">
        <f t="shared" si="824"/>
        <v>87</v>
      </c>
      <c r="BI550" s="95">
        <f t="shared" si="825"/>
        <v>94</v>
      </c>
      <c r="BJ550" s="95">
        <f t="shared" si="826"/>
        <v>102</v>
      </c>
      <c r="BK550" s="95">
        <f t="shared" si="827"/>
        <v>108</v>
      </c>
      <c r="BL550" s="95">
        <f t="shared" si="828"/>
        <v>115</v>
      </c>
      <c r="BM550" s="95">
        <f t="shared" si="829"/>
        <v>122</v>
      </c>
      <c r="BN550" s="95">
        <f t="shared" si="830"/>
        <v>129</v>
      </c>
      <c r="BO550" s="95">
        <f t="shared" si="831"/>
        <v>136</v>
      </c>
      <c r="BP550" s="95">
        <f t="shared" si="832"/>
        <v>142</v>
      </c>
      <c r="BQ550" s="95">
        <f t="shared" si="833"/>
        <v>149</v>
      </c>
      <c r="BR550" s="95">
        <f t="shared" si="834"/>
        <v>155</v>
      </c>
      <c r="BS550" s="95">
        <f t="shared" si="835"/>
        <v>163</v>
      </c>
      <c r="BT550" s="95">
        <f t="shared" si="836"/>
        <v>171</v>
      </c>
      <c r="BU550" s="95">
        <f t="shared" si="837"/>
        <v>177</v>
      </c>
      <c r="BV550" s="95">
        <f t="shared" si="838"/>
        <v>183</v>
      </c>
      <c r="BW550" s="95">
        <f t="shared" si="839"/>
        <v>193</v>
      </c>
      <c r="BX550" s="95">
        <f t="shared" si="840"/>
        <v>198</v>
      </c>
      <c r="BY550" s="95">
        <f t="shared" si="841"/>
        <v>204</v>
      </c>
      <c r="BZ550" s="95">
        <f t="shared" si="842"/>
        <v>212</v>
      </c>
      <c r="CA550" s="95">
        <f t="shared" si="843"/>
        <v>219</v>
      </c>
      <c r="CB550" s="95">
        <f t="shared" si="844"/>
        <v>227</v>
      </c>
      <c r="CC550" s="95">
        <f t="shared" si="845"/>
        <v>232</v>
      </c>
      <c r="CD550" s="95">
        <f t="shared" si="846"/>
        <v>240</v>
      </c>
      <c r="CE550" s="95">
        <f t="shared" si="847"/>
        <v>247</v>
      </c>
      <c r="CF550" s="95">
        <f t="shared" si="848"/>
        <v>255</v>
      </c>
      <c r="CG550" s="95">
        <f t="shared" si="849"/>
        <v>260</v>
      </c>
      <c r="CH550" s="95">
        <f t="shared" si="850"/>
        <v>267</v>
      </c>
      <c r="CI550" s="95">
        <f t="shared" si="851"/>
        <v>275</v>
      </c>
      <c r="CJ550" s="95">
        <f t="shared" si="852"/>
        <v>282</v>
      </c>
      <c r="CK550" s="95">
        <f t="shared" si="853"/>
        <v>295</v>
      </c>
      <c r="CL550" s="95">
        <f t="shared" si="854"/>
        <v>302</v>
      </c>
      <c r="CM550" s="95">
        <f t="shared" si="855"/>
        <v>307</v>
      </c>
      <c r="CN550" s="95">
        <f t="shared" si="856"/>
        <v>315</v>
      </c>
      <c r="CO550" s="95">
        <f t="shared" si="857"/>
        <v>322</v>
      </c>
      <c r="CP550" s="95">
        <f t="shared" si="858"/>
        <v>330</v>
      </c>
      <c r="CQ550" s="95">
        <f t="shared" si="859"/>
        <v>337</v>
      </c>
      <c r="CR550" s="95">
        <f t="shared" si="860"/>
        <v>345</v>
      </c>
      <c r="CS550" s="95">
        <f t="shared" si="861"/>
        <v>372</v>
      </c>
    </row>
    <row r="551" spans="2:97" ht="15">
      <c r="B551" s="93">
        <v>800</v>
      </c>
      <c r="C551" s="95">
        <f t="shared" si="774"/>
        <v>160</v>
      </c>
      <c r="D551" s="95">
        <f t="shared" si="775"/>
        <v>146</v>
      </c>
      <c r="E551" s="95">
        <f t="shared" si="776"/>
        <v>137</v>
      </c>
      <c r="F551" s="95">
        <f t="shared" si="777"/>
        <v>131</v>
      </c>
      <c r="G551" s="95">
        <f t="shared" si="778"/>
        <v>126</v>
      </c>
      <c r="H551" s="95">
        <f t="shared" si="779"/>
        <v>122</v>
      </c>
      <c r="I551" s="95">
        <f t="shared" si="780"/>
        <v>119</v>
      </c>
      <c r="J551" s="95">
        <f t="shared" si="781"/>
        <v>117</v>
      </c>
      <c r="K551" s="95">
        <f t="shared" si="782"/>
        <v>115</v>
      </c>
      <c r="L551" s="95">
        <f t="shared" si="783"/>
        <v>114</v>
      </c>
      <c r="M551" s="95">
        <f t="shared" si="784"/>
        <v>112</v>
      </c>
      <c r="N551" s="95">
        <f t="shared" si="785"/>
        <v>111</v>
      </c>
      <c r="O551" s="95">
        <f t="shared" si="786"/>
        <v>110</v>
      </c>
      <c r="P551" s="95">
        <f t="shared" si="787"/>
        <v>109</v>
      </c>
      <c r="Q551" s="95">
        <f t="shared" si="788"/>
        <v>108</v>
      </c>
      <c r="R551" s="95">
        <f t="shared" si="789"/>
        <v>108</v>
      </c>
      <c r="S551" s="95">
        <f t="shared" si="790"/>
        <v>107</v>
      </c>
      <c r="T551" s="95">
        <f t="shared" si="791"/>
        <v>107</v>
      </c>
      <c r="U551" s="95">
        <f t="shared" si="792"/>
        <v>106</v>
      </c>
      <c r="V551" s="95">
        <f t="shared" si="793"/>
        <v>105</v>
      </c>
      <c r="W551" s="95">
        <f t="shared" si="794"/>
        <v>105</v>
      </c>
      <c r="X551" s="95">
        <f t="shared" si="795"/>
        <v>105</v>
      </c>
      <c r="Y551" s="95">
        <f t="shared" si="796"/>
        <v>104</v>
      </c>
      <c r="Z551" s="95">
        <f t="shared" si="797"/>
        <v>104</v>
      </c>
      <c r="AA551" s="95">
        <f t="shared" si="798"/>
        <v>104</v>
      </c>
      <c r="AB551" s="95">
        <f t="shared" si="799"/>
        <v>103</v>
      </c>
      <c r="AC551" s="95">
        <f t="shared" si="800"/>
        <v>103</v>
      </c>
      <c r="AD551" s="95">
        <f t="shared" si="801"/>
        <v>103</v>
      </c>
      <c r="AE551" s="95">
        <f t="shared" si="802"/>
        <v>103</v>
      </c>
      <c r="AF551" s="95">
        <f t="shared" si="803"/>
        <v>102</v>
      </c>
      <c r="AG551" s="95">
        <f t="shared" si="804"/>
        <v>102</v>
      </c>
      <c r="AH551" s="95">
        <f t="shared" si="805"/>
        <v>102</v>
      </c>
      <c r="AI551" s="95">
        <f t="shared" si="806"/>
        <v>102</v>
      </c>
      <c r="AJ551" s="95">
        <f t="shared" si="807"/>
        <v>103</v>
      </c>
      <c r="AK551" s="95">
        <f t="shared" si="808"/>
        <v>103</v>
      </c>
      <c r="AL551" s="95">
        <f t="shared" si="809"/>
        <v>103</v>
      </c>
      <c r="AM551" s="95">
        <f t="shared" si="810"/>
        <v>103</v>
      </c>
      <c r="AN551" s="95">
        <f t="shared" si="811"/>
        <v>103</v>
      </c>
      <c r="AO551" s="95">
        <f t="shared" si="812"/>
        <v>102</v>
      </c>
      <c r="AP551" s="95">
        <f t="shared" si="813"/>
        <v>103</v>
      </c>
      <c r="AQ551" s="95">
        <f t="shared" si="814"/>
        <v>102</v>
      </c>
      <c r="AR551" s="95">
        <f t="shared" si="815"/>
        <v>108</v>
      </c>
      <c r="AS551" s="95">
        <f t="shared" si="816"/>
        <v>108</v>
      </c>
      <c r="AT551" s="95">
        <f t="shared" si="817"/>
        <v>107</v>
      </c>
      <c r="BA551" s="93">
        <v>800</v>
      </c>
      <c r="BB551" s="95">
        <f t="shared" si="818"/>
        <v>51</v>
      </c>
      <c r="BC551" s="95">
        <f t="shared" si="819"/>
        <v>58</v>
      </c>
      <c r="BD551" s="95">
        <f t="shared" si="820"/>
        <v>66</v>
      </c>
      <c r="BE551" s="95">
        <f t="shared" si="821"/>
        <v>73</v>
      </c>
      <c r="BF551" s="95">
        <f t="shared" si="822"/>
        <v>81</v>
      </c>
      <c r="BG551" s="95">
        <f t="shared" si="823"/>
        <v>88</v>
      </c>
      <c r="BH551" s="95">
        <f t="shared" si="824"/>
        <v>95</v>
      </c>
      <c r="BI551" s="95">
        <f t="shared" si="825"/>
        <v>103</v>
      </c>
      <c r="BJ551" s="95">
        <f t="shared" si="826"/>
        <v>110</v>
      </c>
      <c r="BK551" s="95">
        <f t="shared" si="827"/>
        <v>119</v>
      </c>
      <c r="BL551" s="95">
        <f t="shared" si="828"/>
        <v>125</v>
      </c>
      <c r="BM551" s="95">
        <f t="shared" si="829"/>
        <v>133</v>
      </c>
      <c r="BN551" s="95">
        <f t="shared" si="830"/>
        <v>141</v>
      </c>
      <c r="BO551" s="95">
        <f t="shared" si="831"/>
        <v>148</v>
      </c>
      <c r="BP551" s="95">
        <f t="shared" si="832"/>
        <v>156</v>
      </c>
      <c r="BQ551" s="95">
        <f t="shared" si="833"/>
        <v>164</v>
      </c>
      <c r="BR551" s="95">
        <f t="shared" si="834"/>
        <v>171</v>
      </c>
      <c r="BS551" s="95">
        <f t="shared" si="835"/>
        <v>180</v>
      </c>
      <c r="BT551" s="95">
        <f t="shared" si="836"/>
        <v>187</v>
      </c>
      <c r="BU551" s="95">
        <f t="shared" si="837"/>
        <v>193</v>
      </c>
      <c r="BV551" s="95">
        <f t="shared" si="838"/>
        <v>202</v>
      </c>
      <c r="BW551" s="95">
        <f t="shared" si="839"/>
        <v>210</v>
      </c>
      <c r="BX551" s="95">
        <f t="shared" si="840"/>
        <v>216</v>
      </c>
      <c r="BY551" s="95">
        <f t="shared" si="841"/>
        <v>225</v>
      </c>
      <c r="BZ551" s="95">
        <f t="shared" si="842"/>
        <v>233</v>
      </c>
      <c r="CA551" s="95">
        <f t="shared" si="843"/>
        <v>239</v>
      </c>
      <c r="CB551" s="95">
        <f t="shared" si="844"/>
        <v>247</v>
      </c>
      <c r="CC551" s="95">
        <f t="shared" si="845"/>
        <v>255</v>
      </c>
      <c r="CD551" s="95">
        <f t="shared" si="846"/>
        <v>264</v>
      </c>
      <c r="CE551" s="95">
        <f t="shared" si="847"/>
        <v>269</v>
      </c>
      <c r="CF551" s="95">
        <f t="shared" si="848"/>
        <v>277</v>
      </c>
      <c r="CG551" s="95">
        <f t="shared" si="849"/>
        <v>286</v>
      </c>
      <c r="CH551" s="95">
        <f t="shared" si="850"/>
        <v>294</v>
      </c>
      <c r="CI551" s="95">
        <f t="shared" si="851"/>
        <v>305</v>
      </c>
      <c r="CJ551" s="95">
        <f t="shared" si="852"/>
        <v>313</v>
      </c>
      <c r="CK551" s="95">
        <f t="shared" si="853"/>
        <v>321</v>
      </c>
      <c r="CL551" s="95">
        <f t="shared" si="854"/>
        <v>330</v>
      </c>
      <c r="CM551" s="95">
        <f t="shared" si="855"/>
        <v>338</v>
      </c>
      <c r="CN551" s="95">
        <f t="shared" si="856"/>
        <v>343</v>
      </c>
      <c r="CO551" s="95">
        <f t="shared" si="857"/>
        <v>354</v>
      </c>
      <c r="CP551" s="95">
        <f t="shared" si="858"/>
        <v>359</v>
      </c>
      <c r="CQ551" s="95">
        <f t="shared" si="859"/>
        <v>389</v>
      </c>
      <c r="CR551" s="95">
        <f t="shared" si="860"/>
        <v>397</v>
      </c>
      <c r="CS551" s="95">
        <f t="shared" si="861"/>
        <v>402</v>
      </c>
    </row>
    <row r="552" spans="2:97" ht="15">
      <c r="B552" s="93">
        <v>900</v>
      </c>
      <c r="C552" s="95">
        <f t="shared" si="774"/>
        <v>154</v>
      </c>
      <c r="D552" s="95">
        <f t="shared" si="775"/>
        <v>141</v>
      </c>
      <c r="E552" s="95">
        <f t="shared" si="776"/>
        <v>132</v>
      </c>
      <c r="F552" s="95">
        <f t="shared" si="777"/>
        <v>126</v>
      </c>
      <c r="G552" s="95">
        <f t="shared" si="778"/>
        <v>121</v>
      </c>
      <c r="H552" s="95">
        <f t="shared" si="779"/>
        <v>118</v>
      </c>
      <c r="I552" s="95">
        <f t="shared" si="780"/>
        <v>115</v>
      </c>
      <c r="J552" s="95">
        <f t="shared" si="781"/>
        <v>113</v>
      </c>
      <c r="K552" s="95">
        <f t="shared" si="782"/>
        <v>111</v>
      </c>
      <c r="L552" s="95">
        <f t="shared" si="783"/>
        <v>110</v>
      </c>
      <c r="M552" s="95">
        <f t="shared" si="784"/>
        <v>108</v>
      </c>
      <c r="N552" s="95">
        <f t="shared" si="785"/>
        <v>107</v>
      </c>
      <c r="O552" s="95">
        <f t="shared" si="786"/>
        <v>107</v>
      </c>
      <c r="P552" s="95">
        <f t="shared" si="787"/>
        <v>106</v>
      </c>
      <c r="Q552" s="95">
        <f t="shared" si="788"/>
        <v>105</v>
      </c>
      <c r="R552" s="95">
        <f t="shared" si="789"/>
        <v>104</v>
      </c>
      <c r="S552" s="95">
        <f t="shared" si="790"/>
        <v>103</v>
      </c>
      <c r="T552" s="95">
        <f t="shared" si="791"/>
        <v>103</v>
      </c>
      <c r="U552" s="95">
        <f t="shared" si="792"/>
        <v>102</v>
      </c>
      <c r="V552" s="95">
        <f t="shared" si="793"/>
        <v>102</v>
      </c>
      <c r="W552" s="95">
        <f t="shared" si="794"/>
        <v>101</v>
      </c>
      <c r="X552" s="95">
        <f t="shared" si="795"/>
        <v>101</v>
      </c>
      <c r="Y552" s="95">
        <f t="shared" si="796"/>
        <v>101</v>
      </c>
      <c r="Z552" s="95">
        <f t="shared" si="797"/>
        <v>100</v>
      </c>
      <c r="AA552" s="95">
        <f t="shared" si="798"/>
        <v>100</v>
      </c>
      <c r="AB552" s="95">
        <f t="shared" si="799"/>
        <v>100</v>
      </c>
      <c r="AC552" s="95">
        <f t="shared" si="800"/>
        <v>100</v>
      </c>
      <c r="AD552" s="95">
        <f t="shared" si="801"/>
        <v>99</v>
      </c>
      <c r="AE552" s="95">
        <f t="shared" si="802"/>
        <v>99</v>
      </c>
      <c r="AF552" s="95">
        <f t="shared" si="803"/>
        <v>99</v>
      </c>
      <c r="AG552" s="95">
        <f t="shared" si="804"/>
        <v>99</v>
      </c>
      <c r="AH552" s="95">
        <f t="shared" si="805"/>
        <v>100</v>
      </c>
      <c r="AI552" s="95">
        <f t="shared" si="806"/>
        <v>100</v>
      </c>
      <c r="AJ552" s="95">
        <f t="shared" si="807"/>
        <v>100</v>
      </c>
      <c r="AK552" s="95">
        <f t="shared" si="808"/>
        <v>99</v>
      </c>
      <c r="AL552" s="95">
        <f t="shared" si="809"/>
        <v>100</v>
      </c>
      <c r="AM552" s="95">
        <f t="shared" si="810"/>
        <v>99</v>
      </c>
      <c r="AN552" s="95">
        <f t="shared" si="811"/>
        <v>99</v>
      </c>
      <c r="AO552" s="95">
        <f t="shared" si="812"/>
        <v>99</v>
      </c>
      <c r="AP552" s="95">
        <f t="shared" si="813"/>
        <v>104</v>
      </c>
      <c r="AQ552" s="95">
        <f t="shared" si="814"/>
        <v>104</v>
      </c>
      <c r="AR552" s="95">
        <f t="shared" si="815"/>
        <v>104</v>
      </c>
      <c r="AS552" s="95">
        <f t="shared" si="816"/>
        <v>103</v>
      </c>
      <c r="AT552" s="95">
        <f t="shared" si="817"/>
        <v>103</v>
      </c>
      <c r="BA552" s="93">
        <v>900</v>
      </c>
      <c r="BB552" s="95">
        <f t="shared" si="818"/>
        <v>55</v>
      </c>
      <c r="BC552" s="95">
        <f t="shared" si="819"/>
        <v>63</v>
      </c>
      <c r="BD552" s="95">
        <f t="shared" si="820"/>
        <v>71</v>
      </c>
      <c r="BE552" s="95">
        <f t="shared" si="821"/>
        <v>79</v>
      </c>
      <c r="BF552" s="95">
        <f t="shared" si="822"/>
        <v>87</v>
      </c>
      <c r="BG552" s="95">
        <f t="shared" si="823"/>
        <v>96</v>
      </c>
      <c r="BH552" s="95">
        <f t="shared" si="824"/>
        <v>104</v>
      </c>
      <c r="BI552" s="95">
        <f t="shared" si="825"/>
        <v>112</v>
      </c>
      <c r="BJ552" s="95">
        <f t="shared" si="826"/>
        <v>120</v>
      </c>
      <c r="BK552" s="95">
        <f t="shared" si="827"/>
        <v>129</v>
      </c>
      <c r="BL552" s="95">
        <f t="shared" si="828"/>
        <v>136</v>
      </c>
      <c r="BM552" s="95">
        <f t="shared" si="829"/>
        <v>144</v>
      </c>
      <c r="BN552" s="95">
        <f t="shared" si="830"/>
        <v>154</v>
      </c>
      <c r="BO552" s="95">
        <f t="shared" si="831"/>
        <v>162</v>
      </c>
      <c r="BP552" s="95">
        <f t="shared" si="832"/>
        <v>170</v>
      </c>
      <c r="BQ552" s="95">
        <f t="shared" si="833"/>
        <v>178</v>
      </c>
      <c r="BR552" s="95">
        <f t="shared" si="834"/>
        <v>185</v>
      </c>
      <c r="BS552" s="95">
        <f t="shared" si="835"/>
        <v>195</v>
      </c>
      <c r="BT552" s="95">
        <f t="shared" si="836"/>
        <v>202</v>
      </c>
      <c r="BU552" s="95">
        <f t="shared" si="837"/>
        <v>211</v>
      </c>
      <c r="BV552" s="95">
        <f t="shared" si="838"/>
        <v>218</v>
      </c>
      <c r="BW552" s="95">
        <f t="shared" si="839"/>
        <v>227</v>
      </c>
      <c r="BX552" s="95">
        <f t="shared" si="840"/>
        <v>236</v>
      </c>
      <c r="BY552" s="95">
        <f t="shared" si="841"/>
        <v>243</v>
      </c>
      <c r="BZ552" s="95">
        <f t="shared" si="842"/>
        <v>252</v>
      </c>
      <c r="CA552" s="95">
        <f t="shared" si="843"/>
        <v>261</v>
      </c>
      <c r="CB552" s="95">
        <f t="shared" si="844"/>
        <v>270</v>
      </c>
      <c r="CC552" s="95">
        <f t="shared" si="845"/>
        <v>276</v>
      </c>
      <c r="CD552" s="95">
        <f t="shared" si="846"/>
        <v>285</v>
      </c>
      <c r="CE552" s="95">
        <f t="shared" si="847"/>
        <v>294</v>
      </c>
      <c r="CF552" s="95">
        <f t="shared" si="848"/>
        <v>303</v>
      </c>
      <c r="CG552" s="95">
        <f t="shared" si="849"/>
        <v>315</v>
      </c>
      <c r="CH552" s="95">
        <f t="shared" si="850"/>
        <v>324</v>
      </c>
      <c r="CI552" s="95">
        <f t="shared" si="851"/>
        <v>333</v>
      </c>
      <c r="CJ552" s="95">
        <f t="shared" si="852"/>
        <v>339</v>
      </c>
      <c r="CK552" s="95">
        <f t="shared" si="853"/>
        <v>351</v>
      </c>
      <c r="CL552" s="95">
        <f t="shared" si="854"/>
        <v>356</v>
      </c>
      <c r="CM552" s="95">
        <f t="shared" si="855"/>
        <v>365</v>
      </c>
      <c r="CN552" s="95">
        <f t="shared" si="856"/>
        <v>374</v>
      </c>
      <c r="CO552" s="95">
        <f t="shared" si="857"/>
        <v>402</v>
      </c>
      <c r="CP552" s="95">
        <f t="shared" si="858"/>
        <v>412</v>
      </c>
      <c r="CQ552" s="95">
        <f t="shared" si="859"/>
        <v>421</v>
      </c>
      <c r="CR552" s="95">
        <f t="shared" si="860"/>
        <v>426</v>
      </c>
      <c r="CS552" s="95">
        <f t="shared" si="861"/>
        <v>436</v>
      </c>
    </row>
    <row r="553" spans="2:97" ht="15">
      <c r="B553" s="93">
        <v>1000</v>
      </c>
      <c r="C553" s="95">
        <f t="shared" si="774"/>
        <v>149</v>
      </c>
      <c r="D553" s="95">
        <f t="shared" si="775"/>
        <v>136</v>
      </c>
      <c r="E553" s="95">
        <f t="shared" si="776"/>
        <v>128</v>
      </c>
      <c r="F553" s="95">
        <f t="shared" si="777"/>
        <v>122</v>
      </c>
      <c r="G553" s="95">
        <f t="shared" si="778"/>
        <v>118</v>
      </c>
      <c r="H553" s="95">
        <f t="shared" si="779"/>
        <v>114</v>
      </c>
      <c r="I553" s="95">
        <f t="shared" si="780"/>
        <v>112</v>
      </c>
      <c r="J553" s="95">
        <f t="shared" si="781"/>
        <v>109</v>
      </c>
      <c r="K553" s="95">
        <f t="shared" si="782"/>
        <v>108</v>
      </c>
      <c r="L553" s="95">
        <f t="shared" si="783"/>
        <v>107</v>
      </c>
      <c r="M553" s="95">
        <f t="shared" si="784"/>
        <v>105</v>
      </c>
      <c r="N553" s="95">
        <f t="shared" si="785"/>
        <v>104</v>
      </c>
      <c r="O553" s="95">
        <f t="shared" si="786"/>
        <v>104</v>
      </c>
      <c r="P553" s="95">
        <f t="shared" si="787"/>
        <v>103</v>
      </c>
      <c r="Q553" s="95">
        <f t="shared" si="788"/>
        <v>102</v>
      </c>
      <c r="R553" s="95">
        <f t="shared" si="789"/>
        <v>101</v>
      </c>
      <c r="S553" s="95">
        <f t="shared" si="790"/>
        <v>100</v>
      </c>
      <c r="T553" s="95">
        <f t="shared" si="791"/>
        <v>100</v>
      </c>
      <c r="U553" s="95">
        <f t="shared" si="792"/>
        <v>100</v>
      </c>
      <c r="V553" s="95">
        <f t="shared" si="793"/>
        <v>99</v>
      </c>
      <c r="W553" s="95">
        <f t="shared" si="794"/>
        <v>99</v>
      </c>
      <c r="X553" s="95">
        <f t="shared" si="795"/>
        <v>99</v>
      </c>
      <c r="Y553" s="95">
        <f t="shared" si="796"/>
        <v>98</v>
      </c>
      <c r="Z553" s="95">
        <f t="shared" si="797"/>
        <v>98</v>
      </c>
      <c r="AA553" s="95">
        <f t="shared" si="798"/>
        <v>97</v>
      </c>
      <c r="AB553" s="95">
        <f t="shared" si="799"/>
        <v>97</v>
      </c>
      <c r="AC553" s="95">
        <f t="shared" si="800"/>
        <v>97</v>
      </c>
      <c r="AD553" s="95">
        <f t="shared" si="801"/>
        <v>97</v>
      </c>
      <c r="AE553" s="95">
        <f t="shared" si="802"/>
        <v>96</v>
      </c>
      <c r="AF553" s="95">
        <f t="shared" si="803"/>
        <v>96</v>
      </c>
      <c r="AG553" s="95">
        <f t="shared" si="804"/>
        <v>98</v>
      </c>
      <c r="AH553" s="95">
        <f t="shared" si="805"/>
        <v>97</v>
      </c>
      <c r="AI553" s="95">
        <f t="shared" si="806"/>
        <v>97</v>
      </c>
      <c r="AJ553" s="95">
        <f t="shared" si="807"/>
        <v>97</v>
      </c>
      <c r="AK553" s="95">
        <f t="shared" si="808"/>
        <v>97</v>
      </c>
      <c r="AL553" s="95">
        <f t="shared" si="809"/>
        <v>97</v>
      </c>
      <c r="AM553" s="95">
        <f t="shared" si="810"/>
        <v>96</v>
      </c>
      <c r="AN553" s="95">
        <f t="shared" si="811"/>
        <v>96</v>
      </c>
      <c r="AO553" s="95">
        <f t="shared" si="812"/>
        <v>101</v>
      </c>
      <c r="AP553" s="95">
        <f t="shared" si="813"/>
        <v>101</v>
      </c>
      <c r="AQ553" s="95">
        <f t="shared" si="814"/>
        <v>100</v>
      </c>
      <c r="AR553" s="95">
        <f t="shared" si="815"/>
        <v>100</v>
      </c>
      <c r="AS553" s="95">
        <f t="shared" si="816"/>
        <v>100</v>
      </c>
      <c r="AT553" s="95">
        <f t="shared" si="817"/>
        <v>100</v>
      </c>
      <c r="BA553" s="93">
        <v>1000</v>
      </c>
      <c r="BB553" s="95">
        <f t="shared" si="818"/>
        <v>60</v>
      </c>
      <c r="BC553" s="95">
        <f t="shared" si="819"/>
        <v>68</v>
      </c>
      <c r="BD553" s="95">
        <f t="shared" si="820"/>
        <v>77</v>
      </c>
      <c r="BE553" s="95">
        <f t="shared" si="821"/>
        <v>85</v>
      </c>
      <c r="BF553" s="95">
        <f t="shared" si="822"/>
        <v>94</v>
      </c>
      <c r="BG553" s="95">
        <f t="shared" si="823"/>
        <v>103</v>
      </c>
      <c r="BH553" s="95">
        <f t="shared" si="824"/>
        <v>112</v>
      </c>
      <c r="BI553" s="95">
        <f t="shared" si="825"/>
        <v>120</v>
      </c>
      <c r="BJ553" s="95">
        <f t="shared" si="826"/>
        <v>130</v>
      </c>
      <c r="BK553" s="95">
        <f t="shared" si="827"/>
        <v>139</v>
      </c>
      <c r="BL553" s="95">
        <f t="shared" si="828"/>
        <v>147</v>
      </c>
      <c r="BM553" s="95">
        <f t="shared" si="829"/>
        <v>156</v>
      </c>
      <c r="BN553" s="95">
        <f t="shared" si="830"/>
        <v>166</v>
      </c>
      <c r="BO553" s="95">
        <f t="shared" si="831"/>
        <v>175</v>
      </c>
      <c r="BP553" s="95">
        <f t="shared" si="832"/>
        <v>184</v>
      </c>
      <c r="BQ553" s="95">
        <f t="shared" si="833"/>
        <v>192</v>
      </c>
      <c r="BR553" s="95">
        <f t="shared" si="834"/>
        <v>200</v>
      </c>
      <c r="BS553" s="95">
        <f t="shared" si="835"/>
        <v>210</v>
      </c>
      <c r="BT553" s="95">
        <f t="shared" si="836"/>
        <v>220</v>
      </c>
      <c r="BU553" s="95">
        <f t="shared" si="837"/>
        <v>228</v>
      </c>
      <c r="BV553" s="95">
        <f t="shared" si="838"/>
        <v>238</v>
      </c>
      <c r="BW553" s="95">
        <f t="shared" si="839"/>
        <v>248</v>
      </c>
      <c r="BX553" s="95">
        <f t="shared" si="840"/>
        <v>255</v>
      </c>
      <c r="BY553" s="95">
        <f t="shared" si="841"/>
        <v>265</v>
      </c>
      <c r="BZ553" s="95">
        <f t="shared" si="842"/>
        <v>272</v>
      </c>
      <c r="CA553" s="95">
        <f t="shared" si="843"/>
        <v>281</v>
      </c>
      <c r="CB553" s="95">
        <f t="shared" si="844"/>
        <v>291</v>
      </c>
      <c r="CC553" s="95">
        <f t="shared" si="845"/>
        <v>301</v>
      </c>
      <c r="CD553" s="95">
        <f t="shared" si="846"/>
        <v>307</v>
      </c>
      <c r="CE553" s="95">
        <f t="shared" si="847"/>
        <v>317</v>
      </c>
      <c r="CF553" s="95">
        <f t="shared" si="848"/>
        <v>333</v>
      </c>
      <c r="CG553" s="95">
        <f t="shared" si="849"/>
        <v>340</v>
      </c>
      <c r="CH553" s="95">
        <f t="shared" si="850"/>
        <v>349</v>
      </c>
      <c r="CI553" s="95">
        <f t="shared" si="851"/>
        <v>359</v>
      </c>
      <c r="CJ553" s="95">
        <f t="shared" si="852"/>
        <v>369</v>
      </c>
      <c r="CK553" s="95">
        <f t="shared" si="853"/>
        <v>378</v>
      </c>
      <c r="CL553" s="95">
        <f t="shared" si="854"/>
        <v>384</v>
      </c>
      <c r="CM553" s="95">
        <f t="shared" si="855"/>
        <v>394</v>
      </c>
      <c r="CN553" s="95">
        <f t="shared" si="856"/>
        <v>424</v>
      </c>
      <c r="CO553" s="95">
        <f t="shared" si="857"/>
        <v>434</v>
      </c>
      <c r="CP553" s="95">
        <f t="shared" si="858"/>
        <v>440</v>
      </c>
      <c r="CQ553" s="95">
        <f t="shared" si="859"/>
        <v>450</v>
      </c>
      <c r="CR553" s="95">
        <f t="shared" si="860"/>
        <v>460</v>
      </c>
      <c r="CS553" s="95">
        <f t="shared" si="861"/>
        <v>470</v>
      </c>
    </row>
    <row r="554" spans="2:97" ht="15">
      <c r="B554" s="93">
        <v>1100</v>
      </c>
      <c r="C554" s="95">
        <f t="shared" si="774"/>
        <v>145</v>
      </c>
      <c r="D554" s="95">
        <f t="shared" si="775"/>
        <v>133</v>
      </c>
      <c r="E554" s="95">
        <f t="shared" si="776"/>
        <v>125</v>
      </c>
      <c r="F554" s="95">
        <f t="shared" si="777"/>
        <v>119</v>
      </c>
      <c r="G554" s="95">
        <f t="shared" si="778"/>
        <v>115</v>
      </c>
      <c r="H554" s="95">
        <f t="shared" si="779"/>
        <v>111</v>
      </c>
      <c r="I554" s="95">
        <f t="shared" si="780"/>
        <v>109</v>
      </c>
      <c r="J554" s="95">
        <f t="shared" si="781"/>
        <v>107</v>
      </c>
      <c r="K554" s="95">
        <f t="shared" si="782"/>
        <v>106</v>
      </c>
      <c r="L554" s="95">
        <f t="shared" si="783"/>
        <v>104</v>
      </c>
      <c r="M554" s="95">
        <f t="shared" si="784"/>
        <v>103</v>
      </c>
      <c r="N554" s="95">
        <f t="shared" si="785"/>
        <v>101</v>
      </c>
      <c r="O554" s="95">
        <f t="shared" si="786"/>
        <v>101</v>
      </c>
      <c r="P554" s="95">
        <f t="shared" si="787"/>
        <v>100</v>
      </c>
      <c r="Q554" s="95">
        <f t="shared" si="788"/>
        <v>99</v>
      </c>
      <c r="R554" s="95">
        <f t="shared" si="789"/>
        <v>99</v>
      </c>
      <c r="S554" s="95">
        <f t="shared" si="790"/>
        <v>98</v>
      </c>
      <c r="T554" s="95">
        <f t="shared" si="791"/>
        <v>98</v>
      </c>
      <c r="U554" s="95">
        <f t="shared" si="792"/>
        <v>97</v>
      </c>
      <c r="V554" s="95">
        <f t="shared" si="793"/>
        <v>97</v>
      </c>
      <c r="W554" s="95">
        <f t="shared" si="794"/>
        <v>96</v>
      </c>
      <c r="X554" s="95">
        <f t="shared" si="795"/>
        <v>96</v>
      </c>
      <c r="Y554" s="95">
        <f t="shared" si="796"/>
        <v>96</v>
      </c>
      <c r="Z554" s="95">
        <f t="shared" si="797"/>
        <v>95</v>
      </c>
      <c r="AA554" s="95">
        <f t="shared" si="798"/>
        <v>95</v>
      </c>
      <c r="AB554" s="95">
        <f t="shared" si="799"/>
        <v>95</v>
      </c>
      <c r="AC554" s="95">
        <f t="shared" si="800"/>
        <v>95</v>
      </c>
      <c r="AD554" s="95">
        <f t="shared" si="801"/>
        <v>94</v>
      </c>
      <c r="AE554" s="95">
        <f t="shared" si="802"/>
        <v>94</v>
      </c>
      <c r="AF554" s="95">
        <f t="shared" si="803"/>
        <v>95</v>
      </c>
      <c r="AG554" s="95">
        <f t="shared" si="804"/>
        <v>95</v>
      </c>
      <c r="AH554" s="95">
        <f t="shared" si="805"/>
        <v>95</v>
      </c>
      <c r="AI554" s="95">
        <f t="shared" si="806"/>
        <v>95</v>
      </c>
      <c r="AJ554" s="95">
        <f t="shared" si="807"/>
        <v>94</v>
      </c>
      <c r="AK554" s="95">
        <f t="shared" si="808"/>
        <v>94</v>
      </c>
      <c r="AL554" s="95">
        <f t="shared" si="809"/>
        <v>94</v>
      </c>
      <c r="AM554" s="95">
        <f t="shared" si="810"/>
        <v>98</v>
      </c>
      <c r="AN554" s="95">
        <f t="shared" si="811"/>
        <v>98</v>
      </c>
      <c r="AO554" s="95">
        <f t="shared" si="812"/>
        <v>98</v>
      </c>
      <c r="AP554" s="95">
        <f t="shared" si="813"/>
        <v>98</v>
      </c>
      <c r="AQ554" s="95">
        <f t="shared" si="814"/>
        <v>98</v>
      </c>
      <c r="AR554" s="95">
        <f t="shared" si="815"/>
        <v>98</v>
      </c>
      <c r="AS554" s="95">
        <f t="shared" si="816"/>
        <v>98</v>
      </c>
      <c r="AT554" s="95">
        <f t="shared" si="817"/>
        <v>98</v>
      </c>
      <c r="BA554" s="93">
        <v>1100</v>
      </c>
      <c r="BB554" s="95">
        <f t="shared" si="818"/>
        <v>64</v>
      </c>
      <c r="BC554" s="95">
        <f t="shared" si="819"/>
        <v>73</v>
      </c>
      <c r="BD554" s="95">
        <f t="shared" si="820"/>
        <v>83</v>
      </c>
      <c r="BE554" s="95">
        <f t="shared" si="821"/>
        <v>92</v>
      </c>
      <c r="BF554" s="95">
        <f t="shared" si="822"/>
        <v>101</v>
      </c>
      <c r="BG554" s="95">
        <f t="shared" si="823"/>
        <v>110</v>
      </c>
      <c r="BH554" s="95">
        <f t="shared" si="824"/>
        <v>120</v>
      </c>
      <c r="BI554" s="95">
        <f t="shared" si="825"/>
        <v>129</v>
      </c>
      <c r="BJ554" s="95">
        <f t="shared" si="826"/>
        <v>140</v>
      </c>
      <c r="BK554" s="95">
        <f t="shared" si="827"/>
        <v>149</v>
      </c>
      <c r="BL554" s="95">
        <f t="shared" si="828"/>
        <v>159</v>
      </c>
      <c r="BM554" s="95">
        <f t="shared" si="829"/>
        <v>167</v>
      </c>
      <c r="BN554" s="95">
        <f t="shared" si="830"/>
        <v>178</v>
      </c>
      <c r="BO554" s="95">
        <f t="shared" si="831"/>
        <v>187</v>
      </c>
      <c r="BP554" s="95">
        <f t="shared" si="832"/>
        <v>196</v>
      </c>
      <c r="BQ554" s="95">
        <f t="shared" si="833"/>
        <v>207</v>
      </c>
      <c r="BR554" s="95">
        <f t="shared" si="834"/>
        <v>216</v>
      </c>
      <c r="BS554" s="95">
        <f t="shared" si="835"/>
        <v>226</v>
      </c>
      <c r="BT554" s="95">
        <f t="shared" si="836"/>
        <v>235</v>
      </c>
      <c r="BU554" s="95">
        <f t="shared" si="837"/>
        <v>245</v>
      </c>
      <c r="BV554" s="95">
        <f t="shared" si="838"/>
        <v>253</v>
      </c>
      <c r="BW554" s="95">
        <f t="shared" si="839"/>
        <v>264</v>
      </c>
      <c r="BX554" s="95">
        <f t="shared" si="840"/>
        <v>275</v>
      </c>
      <c r="BY554" s="95">
        <f t="shared" si="841"/>
        <v>282</v>
      </c>
      <c r="BZ554" s="95">
        <f t="shared" si="842"/>
        <v>293</v>
      </c>
      <c r="CA554" s="95">
        <f t="shared" si="843"/>
        <v>303</v>
      </c>
      <c r="CB554" s="95">
        <f t="shared" si="844"/>
        <v>314</v>
      </c>
      <c r="CC554" s="95">
        <f t="shared" si="845"/>
        <v>321</v>
      </c>
      <c r="CD554" s="95">
        <f t="shared" si="846"/>
        <v>331</v>
      </c>
      <c r="CE554" s="95">
        <f t="shared" si="847"/>
        <v>345</v>
      </c>
      <c r="CF554" s="95">
        <f t="shared" si="848"/>
        <v>355</v>
      </c>
      <c r="CG554" s="95">
        <f t="shared" si="849"/>
        <v>366</v>
      </c>
      <c r="CH554" s="95">
        <f t="shared" si="850"/>
        <v>376</v>
      </c>
      <c r="CI554" s="95">
        <f t="shared" si="851"/>
        <v>383</v>
      </c>
      <c r="CJ554" s="95">
        <f t="shared" si="852"/>
        <v>393</v>
      </c>
      <c r="CK554" s="95">
        <f t="shared" si="853"/>
        <v>403</v>
      </c>
      <c r="CL554" s="95">
        <f t="shared" si="854"/>
        <v>431</v>
      </c>
      <c r="CM554" s="95">
        <f t="shared" si="855"/>
        <v>442</v>
      </c>
      <c r="CN554" s="95">
        <f t="shared" si="856"/>
        <v>453</v>
      </c>
      <c r="CO554" s="95">
        <f t="shared" si="857"/>
        <v>464</v>
      </c>
      <c r="CP554" s="95">
        <f t="shared" si="858"/>
        <v>474</v>
      </c>
      <c r="CQ554" s="95">
        <f t="shared" si="859"/>
        <v>485</v>
      </c>
      <c r="CR554" s="95">
        <f t="shared" si="860"/>
        <v>496</v>
      </c>
      <c r="CS554" s="95">
        <f t="shared" si="861"/>
        <v>507</v>
      </c>
    </row>
    <row r="555" spans="2:97" ht="15">
      <c r="B555" s="93">
        <v>1200</v>
      </c>
      <c r="C555" s="95">
        <f t="shared" si="774"/>
        <v>139</v>
      </c>
      <c r="D555" s="95">
        <f t="shared" si="775"/>
        <v>127</v>
      </c>
      <c r="E555" s="95">
        <f t="shared" si="776"/>
        <v>120</v>
      </c>
      <c r="F555" s="95">
        <f t="shared" si="777"/>
        <v>114</v>
      </c>
      <c r="G555" s="95">
        <f t="shared" si="778"/>
        <v>110</v>
      </c>
      <c r="H555" s="95">
        <f t="shared" si="779"/>
        <v>107</v>
      </c>
      <c r="I555" s="95">
        <f t="shared" si="780"/>
        <v>104</v>
      </c>
      <c r="J555" s="95">
        <f t="shared" si="781"/>
        <v>102</v>
      </c>
      <c r="K555" s="95">
        <f t="shared" si="782"/>
        <v>101</v>
      </c>
      <c r="L555" s="95">
        <f t="shared" si="783"/>
        <v>99</v>
      </c>
      <c r="M555" s="95">
        <f t="shared" si="784"/>
        <v>98</v>
      </c>
      <c r="N555" s="95">
        <f t="shared" si="785"/>
        <v>97</v>
      </c>
      <c r="O555" s="95">
        <f t="shared" si="786"/>
        <v>96</v>
      </c>
      <c r="P555" s="95">
        <f t="shared" si="787"/>
        <v>95</v>
      </c>
      <c r="Q555" s="95">
        <f t="shared" si="788"/>
        <v>95</v>
      </c>
      <c r="R555" s="95">
        <f t="shared" si="789"/>
        <v>94</v>
      </c>
      <c r="S555" s="95">
        <f t="shared" si="790"/>
        <v>93</v>
      </c>
      <c r="T555" s="95">
        <f t="shared" si="791"/>
        <v>93</v>
      </c>
      <c r="U555" s="95">
        <f t="shared" si="792"/>
        <v>93</v>
      </c>
      <c r="V555" s="95">
        <f t="shared" si="793"/>
        <v>92</v>
      </c>
      <c r="W555" s="95">
        <f t="shared" si="794"/>
        <v>92</v>
      </c>
      <c r="X555" s="95">
        <f t="shared" si="795"/>
        <v>92</v>
      </c>
      <c r="Y555" s="95">
        <f t="shared" si="796"/>
        <v>91</v>
      </c>
      <c r="Z555" s="95">
        <f t="shared" si="797"/>
        <v>91</v>
      </c>
      <c r="AA555" s="95">
        <f t="shared" si="798"/>
        <v>90</v>
      </c>
      <c r="AB555" s="95">
        <f t="shared" si="799"/>
        <v>90</v>
      </c>
      <c r="AC555" s="95">
        <f t="shared" si="800"/>
        <v>90</v>
      </c>
      <c r="AD555" s="95">
        <f t="shared" si="801"/>
        <v>90</v>
      </c>
      <c r="AE555" s="95">
        <f t="shared" si="802"/>
        <v>91</v>
      </c>
      <c r="AF555" s="95">
        <f t="shared" si="803"/>
        <v>90</v>
      </c>
      <c r="AG555" s="95">
        <f t="shared" si="804"/>
        <v>90</v>
      </c>
      <c r="AH555" s="95">
        <f t="shared" si="805"/>
        <v>90</v>
      </c>
      <c r="AI555" s="95">
        <f t="shared" si="806"/>
        <v>90</v>
      </c>
      <c r="AJ555" s="95">
        <f t="shared" si="807"/>
        <v>90</v>
      </c>
      <c r="AK555" s="95">
        <f t="shared" si="808"/>
        <v>90</v>
      </c>
      <c r="AL555" s="95">
        <f t="shared" si="809"/>
        <v>95</v>
      </c>
      <c r="AM555" s="95">
        <f t="shared" si="810"/>
        <v>94</v>
      </c>
      <c r="AN555" s="95">
        <f t="shared" si="811"/>
        <v>95</v>
      </c>
      <c r="AO555" s="95">
        <f t="shared" si="812"/>
        <v>94</v>
      </c>
      <c r="AP555" s="95">
        <f t="shared" si="813"/>
        <v>94</v>
      </c>
      <c r="AQ555" s="95">
        <f t="shared" si="814"/>
        <v>94</v>
      </c>
      <c r="AR555" s="95">
        <f t="shared" si="815"/>
        <v>94</v>
      </c>
      <c r="AS555" s="95">
        <f t="shared" si="816"/>
        <v>94</v>
      </c>
      <c r="AT555" s="95">
        <f t="shared" si="817"/>
        <v>94</v>
      </c>
      <c r="BA555" s="93">
        <v>1200</v>
      </c>
      <c r="BB555" s="95">
        <f t="shared" si="818"/>
        <v>67</v>
      </c>
      <c r="BC555" s="95">
        <f t="shared" si="819"/>
        <v>76</v>
      </c>
      <c r="BD555" s="95">
        <f t="shared" si="820"/>
        <v>86</v>
      </c>
      <c r="BE555" s="95">
        <f t="shared" si="821"/>
        <v>96</v>
      </c>
      <c r="BF555" s="95">
        <f t="shared" si="822"/>
        <v>106</v>
      </c>
      <c r="BG555" s="95">
        <f t="shared" si="823"/>
        <v>116</v>
      </c>
      <c r="BH555" s="95">
        <f t="shared" si="824"/>
        <v>125</v>
      </c>
      <c r="BI555" s="95">
        <f t="shared" si="825"/>
        <v>135</v>
      </c>
      <c r="BJ555" s="95">
        <f t="shared" si="826"/>
        <v>145</v>
      </c>
      <c r="BK555" s="95">
        <f t="shared" si="827"/>
        <v>154</v>
      </c>
      <c r="BL555" s="95">
        <f t="shared" si="828"/>
        <v>165</v>
      </c>
      <c r="BM555" s="95">
        <f t="shared" si="829"/>
        <v>175</v>
      </c>
      <c r="BN555" s="95">
        <f t="shared" si="830"/>
        <v>184</v>
      </c>
      <c r="BO555" s="95">
        <f t="shared" si="831"/>
        <v>194</v>
      </c>
      <c r="BP555" s="95">
        <f t="shared" si="832"/>
        <v>205</v>
      </c>
      <c r="BQ555" s="95">
        <f t="shared" si="833"/>
        <v>214</v>
      </c>
      <c r="BR555" s="95">
        <f t="shared" si="834"/>
        <v>223</v>
      </c>
      <c r="BS555" s="95">
        <f t="shared" si="835"/>
        <v>234</v>
      </c>
      <c r="BT555" s="95">
        <f t="shared" si="836"/>
        <v>246</v>
      </c>
      <c r="BU555" s="95">
        <f t="shared" si="837"/>
        <v>254</v>
      </c>
      <c r="BV555" s="95">
        <f t="shared" si="838"/>
        <v>265</v>
      </c>
      <c r="BW555" s="95">
        <f t="shared" si="839"/>
        <v>276</v>
      </c>
      <c r="BX555" s="95">
        <f t="shared" si="840"/>
        <v>284</v>
      </c>
      <c r="BY555" s="95">
        <f t="shared" si="841"/>
        <v>295</v>
      </c>
      <c r="BZ555" s="95">
        <f t="shared" si="842"/>
        <v>302</v>
      </c>
      <c r="CA555" s="95">
        <f t="shared" si="843"/>
        <v>313</v>
      </c>
      <c r="CB555" s="95">
        <f t="shared" si="844"/>
        <v>324</v>
      </c>
      <c r="CC555" s="95">
        <f t="shared" si="845"/>
        <v>335</v>
      </c>
      <c r="CD555" s="95">
        <f t="shared" si="846"/>
        <v>349</v>
      </c>
      <c r="CE555" s="95">
        <f t="shared" si="847"/>
        <v>356</v>
      </c>
      <c r="CF555" s="95">
        <f t="shared" si="848"/>
        <v>367</v>
      </c>
      <c r="CG555" s="95">
        <f t="shared" si="849"/>
        <v>378</v>
      </c>
      <c r="CH555" s="95">
        <f t="shared" si="850"/>
        <v>389</v>
      </c>
      <c r="CI555" s="95">
        <f t="shared" si="851"/>
        <v>400</v>
      </c>
      <c r="CJ555" s="95">
        <f t="shared" si="852"/>
        <v>410</v>
      </c>
      <c r="CK555" s="95">
        <f t="shared" si="853"/>
        <v>445</v>
      </c>
      <c r="CL555" s="95">
        <f t="shared" si="854"/>
        <v>451</v>
      </c>
      <c r="CM555" s="95">
        <f t="shared" si="855"/>
        <v>467</v>
      </c>
      <c r="CN555" s="95">
        <f t="shared" si="856"/>
        <v>474</v>
      </c>
      <c r="CO555" s="95">
        <f t="shared" si="857"/>
        <v>485</v>
      </c>
      <c r="CP555" s="95">
        <f t="shared" si="858"/>
        <v>496</v>
      </c>
      <c r="CQ555" s="95">
        <f t="shared" si="859"/>
        <v>508</v>
      </c>
      <c r="CR555" s="95">
        <f t="shared" si="860"/>
        <v>519</v>
      </c>
      <c r="CS555" s="95">
        <f t="shared" si="861"/>
        <v>530</v>
      </c>
    </row>
    <row r="556" spans="2:97" ht="15">
      <c r="B556" s="93">
        <v>1300</v>
      </c>
      <c r="C556" s="95">
        <f t="shared" si="774"/>
        <v>136</v>
      </c>
      <c r="D556" s="95">
        <f t="shared" si="775"/>
        <v>125</v>
      </c>
      <c r="E556" s="95">
        <f t="shared" si="776"/>
        <v>117</v>
      </c>
      <c r="F556" s="95">
        <f t="shared" si="777"/>
        <v>112</v>
      </c>
      <c r="G556" s="95">
        <f t="shared" si="778"/>
        <v>108</v>
      </c>
      <c r="H556" s="95">
        <f t="shared" si="779"/>
        <v>105</v>
      </c>
      <c r="I556" s="95">
        <f t="shared" si="780"/>
        <v>102</v>
      </c>
      <c r="J556" s="95">
        <f t="shared" si="781"/>
        <v>100</v>
      </c>
      <c r="K556" s="95">
        <f t="shared" si="782"/>
        <v>99</v>
      </c>
      <c r="L556" s="95">
        <f t="shared" si="783"/>
        <v>98</v>
      </c>
      <c r="M556" s="95">
        <f t="shared" si="784"/>
        <v>96</v>
      </c>
      <c r="N556" s="95">
        <f t="shared" si="785"/>
        <v>95</v>
      </c>
      <c r="O556" s="95">
        <f t="shared" si="786"/>
        <v>95</v>
      </c>
      <c r="P556" s="95">
        <f t="shared" si="787"/>
        <v>94</v>
      </c>
      <c r="Q556" s="95">
        <f t="shared" si="788"/>
        <v>93</v>
      </c>
      <c r="R556" s="95">
        <f t="shared" si="789"/>
        <v>92</v>
      </c>
      <c r="S556" s="95">
        <f t="shared" si="790"/>
        <v>92</v>
      </c>
      <c r="T556" s="95">
        <f t="shared" si="791"/>
        <v>92</v>
      </c>
      <c r="U556" s="95">
        <f t="shared" si="792"/>
        <v>91</v>
      </c>
      <c r="V556" s="95">
        <f t="shared" si="793"/>
        <v>91</v>
      </c>
      <c r="W556" s="95">
        <f t="shared" si="794"/>
        <v>90</v>
      </c>
      <c r="X556" s="95">
        <f t="shared" si="795"/>
        <v>90</v>
      </c>
      <c r="Y556" s="95">
        <f t="shared" si="796"/>
        <v>90</v>
      </c>
      <c r="Z556" s="95">
        <f t="shared" si="797"/>
        <v>89</v>
      </c>
      <c r="AA556" s="95">
        <f t="shared" si="798"/>
        <v>89</v>
      </c>
      <c r="AB556" s="95">
        <f t="shared" si="799"/>
        <v>89</v>
      </c>
      <c r="AC556" s="95">
        <f t="shared" si="800"/>
        <v>89</v>
      </c>
      <c r="AD556" s="95">
        <f t="shared" si="801"/>
        <v>89</v>
      </c>
      <c r="AE556" s="95">
        <f t="shared" si="802"/>
        <v>89</v>
      </c>
      <c r="AF556" s="95">
        <f t="shared" si="803"/>
        <v>89</v>
      </c>
      <c r="AG556" s="95">
        <f t="shared" si="804"/>
        <v>89</v>
      </c>
      <c r="AH556" s="95">
        <f t="shared" si="805"/>
        <v>89</v>
      </c>
      <c r="AI556" s="95">
        <f t="shared" si="806"/>
        <v>89</v>
      </c>
      <c r="AJ556" s="95">
        <f t="shared" si="807"/>
        <v>88</v>
      </c>
      <c r="AK556" s="95">
        <f t="shared" si="808"/>
        <v>93</v>
      </c>
      <c r="AL556" s="95">
        <f t="shared" si="809"/>
        <v>93</v>
      </c>
      <c r="AM556" s="95">
        <f t="shared" si="810"/>
        <v>93</v>
      </c>
      <c r="AN556" s="95">
        <f t="shared" si="811"/>
        <v>93</v>
      </c>
      <c r="AO556" s="95">
        <f t="shared" si="812"/>
        <v>93</v>
      </c>
      <c r="AP556" s="95">
        <f t="shared" si="813"/>
        <v>93</v>
      </c>
      <c r="AQ556" s="95">
        <f t="shared" si="814"/>
        <v>92</v>
      </c>
      <c r="AR556" s="95">
        <f t="shared" si="815"/>
        <v>92</v>
      </c>
      <c r="AS556" s="95">
        <f t="shared" si="816"/>
        <v>92</v>
      </c>
      <c r="AT556" s="95">
        <f t="shared" si="817"/>
        <v>92</v>
      </c>
      <c r="BA556" s="93">
        <v>1300</v>
      </c>
      <c r="BB556" s="95">
        <f t="shared" si="818"/>
        <v>71</v>
      </c>
      <c r="BC556" s="95">
        <f t="shared" si="819"/>
        <v>81</v>
      </c>
      <c r="BD556" s="95">
        <f t="shared" si="820"/>
        <v>91</v>
      </c>
      <c r="BE556" s="95">
        <f t="shared" si="821"/>
        <v>102</v>
      </c>
      <c r="BF556" s="95">
        <f t="shared" si="822"/>
        <v>112</v>
      </c>
      <c r="BG556" s="95">
        <f t="shared" si="823"/>
        <v>123</v>
      </c>
      <c r="BH556" s="95">
        <f t="shared" si="824"/>
        <v>133</v>
      </c>
      <c r="BI556" s="95">
        <f t="shared" si="825"/>
        <v>143</v>
      </c>
      <c r="BJ556" s="95">
        <f t="shared" si="826"/>
        <v>154</v>
      </c>
      <c r="BK556" s="95">
        <f t="shared" si="827"/>
        <v>166</v>
      </c>
      <c r="BL556" s="95">
        <f t="shared" si="828"/>
        <v>175</v>
      </c>
      <c r="BM556" s="95">
        <f t="shared" si="829"/>
        <v>185</v>
      </c>
      <c r="BN556" s="95">
        <f t="shared" si="830"/>
        <v>198</v>
      </c>
      <c r="BO556" s="95">
        <f t="shared" si="831"/>
        <v>208</v>
      </c>
      <c r="BP556" s="95">
        <f t="shared" si="832"/>
        <v>218</v>
      </c>
      <c r="BQ556" s="95">
        <f t="shared" si="833"/>
        <v>227</v>
      </c>
      <c r="BR556" s="95">
        <f t="shared" si="834"/>
        <v>239</v>
      </c>
      <c r="BS556" s="95">
        <f t="shared" si="835"/>
        <v>251</v>
      </c>
      <c r="BT556" s="95">
        <f t="shared" si="836"/>
        <v>260</v>
      </c>
      <c r="BU556" s="95">
        <f t="shared" si="837"/>
        <v>272</v>
      </c>
      <c r="BV556" s="95">
        <f t="shared" si="838"/>
        <v>281</v>
      </c>
      <c r="BW556" s="95">
        <f t="shared" si="839"/>
        <v>293</v>
      </c>
      <c r="BX556" s="95">
        <f t="shared" si="840"/>
        <v>304</v>
      </c>
      <c r="BY556" s="95">
        <f t="shared" si="841"/>
        <v>312</v>
      </c>
      <c r="BZ556" s="95">
        <f t="shared" si="842"/>
        <v>324</v>
      </c>
      <c r="CA556" s="95">
        <f t="shared" si="843"/>
        <v>336</v>
      </c>
      <c r="CB556" s="95">
        <f t="shared" si="844"/>
        <v>347</v>
      </c>
      <c r="CC556" s="95">
        <f t="shared" si="845"/>
        <v>359</v>
      </c>
      <c r="CD556" s="95">
        <f t="shared" si="846"/>
        <v>370</v>
      </c>
      <c r="CE556" s="95">
        <f t="shared" si="847"/>
        <v>382</v>
      </c>
      <c r="CF556" s="95">
        <f t="shared" si="848"/>
        <v>393</v>
      </c>
      <c r="CG556" s="95">
        <f t="shared" si="849"/>
        <v>405</v>
      </c>
      <c r="CH556" s="95">
        <f t="shared" si="850"/>
        <v>417</v>
      </c>
      <c r="CI556" s="95">
        <f t="shared" si="851"/>
        <v>423</v>
      </c>
      <c r="CJ556" s="95">
        <f t="shared" si="852"/>
        <v>459</v>
      </c>
      <c r="CK556" s="95">
        <f t="shared" si="853"/>
        <v>472</v>
      </c>
      <c r="CL556" s="95">
        <f t="shared" si="854"/>
        <v>484</v>
      </c>
      <c r="CM556" s="95">
        <f t="shared" si="855"/>
        <v>496</v>
      </c>
      <c r="CN556" s="95">
        <f t="shared" si="856"/>
        <v>508</v>
      </c>
      <c r="CO556" s="95">
        <f t="shared" si="857"/>
        <v>520</v>
      </c>
      <c r="CP556" s="95">
        <f t="shared" si="858"/>
        <v>526</v>
      </c>
      <c r="CQ556" s="95">
        <f t="shared" si="859"/>
        <v>538</v>
      </c>
      <c r="CR556" s="95">
        <f t="shared" si="860"/>
        <v>550</v>
      </c>
      <c r="CS556" s="95">
        <f t="shared" si="861"/>
        <v>562</v>
      </c>
    </row>
    <row r="557" spans="2:97" ht="15">
      <c r="B557" s="93">
        <v>1400</v>
      </c>
      <c r="C557" s="95">
        <f t="shared" si="774"/>
        <v>137</v>
      </c>
      <c r="D557" s="95">
        <f t="shared" si="775"/>
        <v>125</v>
      </c>
      <c r="E557" s="95">
        <f t="shared" si="776"/>
        <v>118</v>
      </c>
      <c r="F557" s="95">
        <f t="shared" si="777"/>
        <v>112</v>
      </c>
      <c r="G557" s="95">
        <f t="shared" si="778"/>
        <v>108</v>
      </c>
      <c r="H557" s="95">
        <f t="shared" si="779"/>
        <v>105</v>
      </c>
      <c r="I557" s="95">
        <f t="shared" si="780"/>
        <v>102</v>
      </c>
      <c r="J557" s="95">
        <f t="shared" si="781"/>
        <v>100</v>
      </c>
      <c r="K557" s="95">
        <f t="shared" si="782"/>
        <v>99</v>
      </c>
      <c r="L557" s="95">
        <f t="shared" si="783"/>
        <v>98</v>
      </c>
      <c r="M557" s="95">
        <f t="shared" si="784"/>
        <v>96</v>
      </c>
      <c r="N557" s="95">
        <f t="shared" si="785"/>
        <v>95</v>
      </c>
      <c r="O557" s="95">
        <f t="shared" si="786"/>
        <v>95</v>
      </c>
      <c r="P557" s="95">
        <f t="shared" si="787"/>
        <v>94</v>
      </c>
      <c r="Q557" s="95">
        <f t="shared" si="788"/>
        <v>93</v>
      </c>
      <c r="R557" s="95">
        <f t="shared" si="789"/>
        <v>92</v>
      </c>
      <c r="S557" s="95">
        <f t="shared" si="790"/>
        <v>92</v>
      </c>
      <c r="T557" s="95">
        <f t="shared" si="791"/>
        <v>92</v>
      </c>
      <c r="U557" s="95">
        <f t="shared" si="792"/>
        <v>91</v>
      </c>
      <c r="V557" s="95">
        <f t="shared" si="793"/>
        <v>91</v>
      </c>
      <c r="W557" s="95">
        <f t="shared" si="794"/>
        <v>90</v>
      </c>
      <c r="X557" s="95">
        <f t="shared" si="795"/>
        <v>90</v>
      </c>
      <c r="Y557" s="95">
        <f t="shared" si="796"/>
        <v>90</v>
      </c>
      <c r="Z557" s="95">
        <f t="shared" si="797"/>
        <v>89</v>
      </c>
      <c r="AA557" s="95">
        <f t="shared" si="798"/>
        <v>89</v>
      </c>
      <c r="AB557" s="95">
        <f t="shared" si="799"/>
        <v>89</v>
      </c>
      <c r="AC557" s="95">
        <f t="shared" si="800"/>
        <v>90</v>
      </c>
      <c r="AD557" s="95">
        <f t="shared" si="801"/>
        <v>89</v>
      </c>
      <c r="AE557" s="95">
        <f t="shared" si="802"/>
        <v>89</v>
      </c>
      <c r="AF557" s="95">
        <f t="shared" si="803"/>
        <v>89</v>
      </c>
      <c r="AG557" s="95">
        <f t="shared" si="804"/>
        <v>89</v>
      </c>
      <c r="AH557" s="95">
        <f t="shared" si="805"/>
        <v>88</v>
      </c>
      <c r="AI557" s="95">
        <f t="shared" si="806"/>
        <v>88</v>
      </c>
      <c r="AJ557" s="95">
        <f t="shared" si="807"/>
        <v>92</v>
      </c>
      <c r="AK557" s="95">
        <f t="shared" si="808"/>
        <v>92</v>
      </c>
      <c r="AL557" s="95">
        <f t="shared" si="809"/>
        <v>92</v>
      </c>
      <c r="AM557" s="95">
        <f t="shared" si="810"/>
        <v>91</v>
      </c>
      <c r="AN557" s="95">
        <f t="shared" si="811"/>
        <v>91</v>
      </c>
      <c r="AO557" s="95">
        <f t="shared" si="812"/>
        <v>91</v>
      </c>
      <c r="AP557" s="95">
        <f t="shared" si="813"/>
        <v>91</v>
      </c>
      <c r="AQ557" s="95">
        <f t="shared" si="814"/>
        <v>91</v>
      </c>
      <c r="AR557" s="95">
        <f t="shared" si="815"/>
        <v>91</v>
      </c>
      <c r="AS557" s="95">
        <f t="shared" si="816"/>
        <v>90</v>
      </c>
      <c r="AT557" s="95">
        <f t="shared" si="817"/>
        <v>122</v>
      </c>
      <c r="BA557" s="93">
        <v>1400</v>
      </c>
      <c r="BB557" s="95">
        <f t="shared" si="818"/>
        <v>77</v>
      </c>
      <c r="BC557" s="95">
        <f t="shared" si="819"/>
        <v>88</v>
      </c>
      <c r="BD557" s="95">
        <f t="shared" si="820"/>
        <v>99</v>
      </c>
      <c r="BE557" s="95">
        <f t="shared" si="821"/>
        <v>110</v>
      </c>
      <c r="BF557" s="95">
        <f t="shared" si="822"/>
        <v>121</v>
      </c>
      <c r="BG557" s="95">
        <f t="shared" si="823"/>
        <v>132</v>
      </c>
      <c r="BH557" s="95">
        <f t="shared" si="824"/>
        <v>143</v>
      </c>
      <c r="BI557" s="95">
        <f t="shared" si="825"/>
        <v>154</v>
      </c>
      <c r="BJ557" s="95">
        <f t="shared" si="826"/>
        <v>166</v>
      </c>
      <c r="BK557" s="95">
        <f t="shared" si="827"/>
        <v>178</v>
      </c>
      <c r="BL557" s="95">
        <f t="shared" si="828"/>
        <v>188</v>
      </c>
      <c r="BM557" s="95">
        <f t="shared" si="829"/>
        <v>200</v>
      </c>
      <c r="BN557" s="95">
        <f t="shared" si="830"/>
        <v>213</v>
      </c>
      <c r="BO557" s="95">
        <f t="shared" si="831"/>
        <v>224</v>
      </c>
      <c r="BP557" s="95">
        <f t="shared" si="832"/>
        <v>234</v>
      </c>
      <c r="BQ557" s="95">
        <f t="shared" si="833"/>
        <v>245</v>
      </c>
      <c r="BR557" s="95">
        <f t="shared" si="834"/>
        <v>258</v>
      </c>
      <c r="BS557" s="95">
        <f t="shared" si="835"/>
        <v>270</v>
      </c>
      <c r="BT557" s="95">
        <f t="shared" si="836"/>
        <v>280</v>
      </c>
      <c r="BU557" s="95">
        <f t="shared" si="837"/>
        <v>293</v>
      </c>
      <c r="BV557" s="95">
        <f t="shared" si="838"/>
        <v>302</v>
      </c>
      <c r="BW557" s="95">
        <f t="shared" si="839"/>
        <v>315</v>
      </c>
      <c r="BX557" s="95">
        <f t="shared" si="840"/>
        <v>328</v>
      </c>
      <c r="BY557" s="95">
        <f t="shared" si="841"/>
        <v>336</v>
      </c>
      <c r="BZ557" s="95">
        <f t="shared" si="842"/>
        <v>349</v>
      </c>
      <c r="CA557" s="95">
        <f t="shared" si="843"/>
        <v>361</v>
      </c>
      <c r="CB557" s="95">
        <f t="shared" si="844"/>
        <v>378</v>
      </c>
      <c r="CC557" s="95">
        <f t="shared" si="845"/>
        <v>386</v>
      </c>
      <c r="CD557" s="95">
        <f t="shared" si="846"/>
        <v>399</v>
      </c>
      <c r="CE557" s="95">
        <f t="shared" si="847"/>
        <v>411</v>
      </c>
      <c r="CF557" s="95">
        <f t="shared" si="848"/>
        <v>424</v>
      </c>
      <c r="CG557" s="95">
        <f t="shared" si="849"/>
        <v>431</v>
      </c>
      <c r="CH557" s="95">
        <f t="shared" si="850"/>
        <v>444</v>
      </c>
      <c r="CI557" s="95">
        <f t="shared" si="851"/>
        <v>477</v>
      </c>
      <c r="CJ557" s="95">
        <f t="shared" si="852"/>
        <v>489</v>
      </c>
      <c r="CK557" s="95">
        <f t="shared" si="853"/>
        <v>502</v>
      </c>
      <c r="CL557" s="95">
        <f t="shared" si="854"/>
        <v>510</v>
      </c>
      <c r="CM557" s="95">
        <f t="shared" si="855"/>
        <v>522</v>
      </c>
      <c r="CN557" s="95">
        <f t="shared" si="856"/>
        <v>535</v>
      </c>
      <c r="CO557" s="95">
        <f t="shared" si="857"/>
        <v>548</v>
      </c>
      <c r="CP557" s="95">
        <f t="shared" si="858"/>
        <v>561</v>
      </c>
      <c r="CQ557" s="95">
        <f t="shared" si="859"/>
        <v>573</v>
      </c>
      <c r="CR557" s="95">
        <f t="shared" si="860"/>
        <v>580</v>
      </c>
      <c r="CS557" s="95">
        <f t="shared" si="861"/>
        <v>803</v>
      </c>
    </row>
    <row r="558" spans="2:97" ht="15">
      <c r="B558" s="93">
        <v>1500</v>
      </c>
      <c r="C558" s="95">
        <f t="shared" si="774"/>
        <v>134</v>
      </c>
      <c r="D558" s="95">
        <f t="shared" si="775"/>
        <v>123</v>
      </c>
      <c r="E558" s="95">
        <f t="shared" si="776"/>
        <v>116</v>
      </c>
      <c r="F558" s="95">
        <f t="shared" si="777"/>
        <v>111</v>
      </c>
      <c r="G558" s="95">
        <f t="shared" si="778"/>
        <v>107</v>
      </c>
      <c r="H558" s="95">
        <f t="shared" si="779"/>
        <v>103</v>
      </c>
      <c r="I558" s="95">
        <f t="shared" si="780"/>
        <v>101</v>
      </c>
      <c r="J558" s="95">
        <f t="shared" si="781"/>
        <v>99</v>
      </c>
      <c r="K558" s="95">
        <f t="shared" si="782"/>
        <v>98</v>
      </c>
      <c r="L558" s="95">
        <f t="shared" si="783"/>
        <v>96</v>
      </c>
      <c r="M558" s="95">
        <f t="shared" si="784"/>
        <v>95</v>
      </c>
      <c r="N558" s="95">
        <f t="shared" si="785"/>
        <v>94</v>
      </c>
      <c r="O558" s="95">
        <f t="shared" si="786"/>
        <v>94</v>
      </c>
      <c r="P558" s="95">
        <f t="shared" si="787"/>
        <v>93</v>
      </c>
      <c r="Q558" s="95">
        <f t="shared" si="788"/>
        <v>92</v>
      </c>
      <c r="R558" s="95">
        <f t="shared" si="789"/>
        <v>91</v>
      </c>
      <c r="S558" s="95">
        <f t="shared" si="790"/>
        <v>91</v>
      </c>
      <c r="T558" s="95">
        <f t="shared" si="791"/>
        <v>90</v>
      </c>
      <c r="U558" s="95">
        <f t="shared" si="792"/>
        <v>90</v>
      </c>
      <c r="V558" s="95">
        <f t="shared" si="793"/>
        <v>89</v>
      </c>
      <c r="W558" s="95">
        <f t="shared" si="794"/>
        <v>89</v>
      </c>
      <c r="X558" s="95">
        <f t="shared" si="795"/>
        <v>89</v>
      </c>
      <c r="Y558" s="95">
        <f t="shared" si="796"/>
        <v>88</v>
      </c>
      <c r="Z558" s="95">
        <f t="shared" si="797"/>
        <v>88</v>
      </c>
      <c r="AA558" s="95">
        <f t="shared" si="798"/>
        <v>88</v>
      </c>
      <c r="AB558" s="95">
        <f t="shared" si="799"/>
        <v>87</v>
      </c>
      <c r="AC558" s="95">
        <f t="shared" si="800"/>
        <v>88</v>
      </c>
      <c r="AD558" s="95">
        <f t="shared" si="801"/>
        <v>88</v>
      </c>
      <c r="AE558" s="95">
        <f t="shared" si="802"/>
        <v>88</v>
      </c>
      <c r="AF558" s="95">
        <f t="shared" si="803"/>
        <v>88</v>
      </c>
      <c r="AG558" s="95">
        <f t="shared" si="804"/>
        <v>88</v>
      </c>
      <c r="AH558" s="95">
        <f t="shared" si="805"/>
        <v>87</v>
      </c>
      <c r="AI558" s="95">
        <f t="shared" si="806"/>
        <v>91</v>
      </c>
      <c r="AJ558" s="95">
        <f t="shared" si="807"/>
        <v>90</v>
      </c>
      <c r="AK558" s="95">
        <f t="shared" si="808"/>
        <v>90</v>
      </c>
      <c r="AL558" s="95">
        <f t="shared" si="809"/>
        <v>90</v>
      </c>
      <c r="AM558" s="95">
        <f t="shared" si="810"/>
        <v>90</v>
      </c>
      <c r="AN558" s="95">
        <f t="shared" si="811"/>
        <v>90</v>
      </c>
      <c r="AO558" s="95">
        <f t="shared" si="812"/>
        <v>90</v>
      </c>
      <c r="AP558" s="95">
        <f t="shared" si="813"/>
        <v>90</v>
      </c>
      <c r="AQ558" s="95">
        <f t="shared" si="814"/>
        <v>89</v>
      </c>
      <c r="AR558" s="95">
        <f t="shared" si="815"/>
        <v>89</v>
      </c>
      <c r="AS558" s="95">
        <f t="shared" si="816"/>
        <v>119</v>
      </c>
      <c r="AT558" s="95">
        <f t="shared" si="817"/>
        <v>119</v>
      </c>
      <c r="BA558" s="93">
        <v>1500</v>
      </c>
      <c r="BB558" s="95">
        <f t="shared" si="818"/>
        <v>80</v>
      </c>
      <c r="BC558" s="95">
        <f t="shared" si="819"/>
        <v>92</v>
      </c>
      <c r="BD558" s="95">
        <f t="shared" si="820"/>
        <v>104</v>
      </c>
      <c r="BE558" s="95">
        <f t="shared" si="821"/>
        <v>117</v>
      </c>
      <c r="BF558" s="95">
        <f t="shared" si="822"/>
        <v>128</v>
      </c>
      <c r="BG558" s="95">
        <f t="shared" si="823"/>
        <v>139</v>
      </c>
      <c r="BH558" s="95">
        <f t="shared" si="824"/>
        <v>152</v>
      </c>
      <c r="BI558" s="95">
        <f t="shared" si="825"/>
        <v>163</v>
      </c>
      <c r="BJ558" s="95">
        <f t="shared" si="826"/>
        <v>176</v>
      </c>
      <c r="BK558" s="95">
        <f t="shared" si="827"/>
        <v>187</v>
      </c>
      <c r="BL558" s="95">
        <f t="shared" si="828"/>
        <v>200</v>
      </c>
      <c r="BM558" s="95">
        <f t="shared" si="829"/>
        <v>212</v>
      </c>
      <c r="BN558" s="95">
        <f t="shared" si="830"/>
        <v>226</v>
      </c>
      <c r="BO558" s="95">
        <f t="shared" si="831"/>
        <v>237</v>
      </c>
      <c r="BP558" s="95">
        <f t="shared" si="832"/>
        <v>248</v>
      </c>
      <c r="BQ558" s="95">
        <f t="shared" si="833"/>
        <v>259</v>
      </c>
      <c r="BR558" s="95">
        <f t="shared" si="834"/>
        <v>273</v>
      </c>
      <c r="BS558" s="95">
        <f t="shared" si="835"/>
        <v>284</v>
      </c>
      <c r="BT558" s="95">
        <f t="shared" si="836"/>
        <v>297</v>
      </c>
      <c r="BU558" s="95">
        <f t="shared" si="837"/>
        <v>307</v>
      </c>
      <c r="BV558" s="95">
        <f t="shared" si="838"/>
        <v>320</v>
      </c>
      <c r="BW558" s="95">
        <f t="shared" si="839"/>
        <v>334</v>
      </c>
      <c r="BX558" s="95">
        <f t="shared" si="840"/>
        <v>343</v>
      </c>
      <c r="BY558" s="95">
        <f t="shared" si="841"/>
        <v>356</v>
      </c>
      <c r="BZ558" s="95">
        <f t="shared" si="842"/>
        <v>370</v>
      </c>
      <c r="CA558" s="95">
        <f t="shared" si="843"/>
        <v>378</v>
      </c>
      <c r="CB558" s="95">
        <f t="shared" si="844"/>
        <v>396</v>
      </c>
      <c r="CC558" s="95">
        <f t="shared" si="845"/>
        <v>409</v>
      </c>
      <c r="CD558" s="95">
        <f t="shared" si="846"/>
        <v>422</v>
      </c>
      <c r="CE558" s="95">
        <f t="shared" si="847"/>
        <v>436</v>
      </c>
      <c r="CF558" s="95">
        <f t="shared" si="848"/>
        <v>449</v>
      </c>
      <c r="CG558" s="95">
        <f t="shared" si="849"/>
        <v>457</v>
      </c>
      <c r="CH558" s="95">
        <f t="shared" si="850"/>
        <v>491</v>
      </c>
      <c r="CI558" s="95">
        <f t="shared" si="851"/>
        <v>500</v>
      </c>
      <c r="CJ558" s="95">
        <f t="shared" si="852"/>
        <v>513</v>
      </c>
      <c r="CK558" s="95">
        <f t="shared" si="853"/>
        <v>527</v>
      </c>
      <c r="CL558" s="95">
        <f t="shared" si="854"/>
        <v>540</v>
      </c>
      <c r="CM558" s="95">
        <f t="shared" si="855"/>
        <v>554</v>
      </c>
      <c r="CN558" s="95">
        <f t="shared" si="856"/>
        <v>567</v>
      </c>
      <c r="CO558" s="95">
        <f t="shared" si="857"/>
        <v>581</v>
      </c>
      <c r="CP558" s="95">
        <f t="shared" si="858"/>
        <v>587</v>
      </c>
      <c r="CQ558" s="95">
        <f t="shared" si="859"/>
        <v>601</v>
      </c>
      <c r="CR558" s="95">
        <f t="shared" si="860"/>
        <v>821</v>
      </c>
      <c r="CS558" s="95">
        <f t="shared" si="861"/>
        <v>839</v>
      </c>
    </row>
    <row r="559" spans="2:97" ht="15">
      <c r="B559" s="93">
        <v>1600</v>
      </c>
      <c r="C559" s="95">
        <f t="shared" si="774"/>
        <v>133</v>
      </c>
      <c r="D559" s="95">
        <f t="shared" si="775"/>
        <v>122</v>
      </c>
      <c r="E559" s="95">
        <f t="shared" si="776"/>
        <v>114</v>
      </c>
      <c r="F559" s="95">
        <f t="shared" si="777"/>
        <v>109</v>
      </c>
      <c r="G559" s="95">
        <f t="shared" si="778"/>
        <v>105</v>
      </c>
      <c r="H559" s="95">
        <f t="shared" si="779"/>
        <v>102</v>
      </c>
      <c r="I559" s="95">
        <f t="shared" si="780"/>
        <v>100</v>
      </c>
      <c r="J559" s="95">
        <f t="shared" si="781"/>
        <v>98</v>
      </c>
      <c r="K559" s="95">
        <f t="shared" si="782"/>
        <v>97</v>
      </c>
      <c r="L559" s="95">
        <f t="shared" si="783"/>
        <v>95</v>
      </c>
      <c r="M559" s="95">
        <f t="shared" si="784"/>
        <v>94</v>
      </c>
      <c r="N559" s="95">
        <f t="shared" si="785"/>
        <v>93</v>
      </c>
      <c r="O559" s="95">
        <f t="shared" si="786"/>
        <v>92</v>
      </c>
      <c r="P559" s="95">
        <f t="shared" si="787"/>
        <v>92</v>
      </c>
      <c r="Q559" s="95">
        <f t="shared" si="788"/>
        <v>91</v>
      </c>
      <c r="R559" s="95">
        <f t="shared" si="789"/>
        <v>90</v>
      </c>
      <c r="S559" s="95">
        <f t="shared" si="790"/>
        <v>90</v>
      </c>
      <c r="T559" s="95">
        <f t="shared" si="791"/>
        <v>89</v>
      </c>
      <c r="U559" s="95">
        <f t="shared" si="792"/>
        <v>89</v>
      </c>
      <c r="V559" s="95">
        <f t="shared" si="793"/>
        <v>88</v>
      </c>
      <c r="W559" s="95">
        <f t="shared" si="794"/>
        <v>88</v>
      </c>
      <c r="X559" s="95">
        <f t="shared" si="795"/>
        <v>88</v>
      </c>
      <c r="Y559" s="95">
        <f t="shared" si="796"/>
        <v>87</v>
      </c>
      <c r="Z559" s="95">
        <f t="shared" si="797"/>
        <v>87</v>
      </c>
      <c r="AA559" s="95">
        <f t="shared" si="798"/>
        <v>87</v>
      </c>
      <c r="AB559" s="95">
        <f t="shared" si="799"/>
        <v>87</v>
      </c>
      <c r="AC559" s="95">
        <f t="shared" si="800"/>
        <v>87</v>
      </c>
      <c r="AD559" s="95">
        <f t="shared" si="801"/>
        <v>87</v>
      </c>
      <c r="AE559" s="95">
        <f t="shared" si="802"/>
        <v>87</v>
      </c>
      <c r="AF559" s="95">
        <f t="shared" si="803"/>
        <v>87</v>
      </c>
      <c r="AG559" s="95">
        <f t="shared" si="804"/>
        <v>87</v>
      </c>
      <c r="AH559" s="95">
        <f t="shared" si="805"/>
        <v>86</v>
      </c>
      <c r="AI559" s="95">
        <f t="shared" si="806"/>
        <v>94</v>
      </c>
      <c r="AJ559" s="95">
        <f t="shared" si="807"/>
        <v>94</v>
      </c>
      <c r="AK559" s="95">
        <f t="shared" si="808"/>
        <v>93</v>
      </c>
      <c r="AL559" s="95">
        <f t="shared" si="809"/>
        <v>93</v>
      </c>
      <c r="AM559" s="95">
        <f t="shared" si="810"/>
        <v>93</v>
      </c>
      <c r="AN559" s="95">
        <f t="shared" si="811"/>
        <v>93</v>
      </c>
      <c r="AO559" s="95">
        <f t="shared" si="812"/>
        <v>93</v>
      </c>
      <c r="AP559" s="95">
        <f t="shared" si="813"/>
        <v>93</v>
      </c>
      <c r="AQ559" s="95">
        <f t="shared" si="814"/>
        <v>93</v>
      </c>
      <c r="AR559" s="95">
        <f t="shared" si="815"/>
        <v>116</v>
      </c>
      <c r="AS559" s="95">
        <f t="shared" si="816"/>
        <v>116</v>
      </c>
      <c r="AT559" s="95">
        <f t="shared" si="817"/>
        <v>116</v>
      </c>
      <c r="BA559" s="93">
        <v>1600</v>
      </c>
      <c r="BB559" s="95">
        <f t="shared" si="818"/>
        <v>85</v>
      </c>
      <c r="BC559" s="95">
        <f t="shared" si="819"/>
        <v>98</v>
      </c>
      <c r="BD559" s="95">
        <f t="shared" si="820"/>
        <v>109</v>
      </c>
      <c r="BE559" s="95">
        <f t="shared" si="821"/>
        <v>122</v>
      </c>
      <c r="BF559" s="95">
        <f t="shared" si="822"/>
        <v>134</v>
      </c>
      <c r="BG559" s="95">
        <f t="shared" si="823"/>
        <v>147</v>
      </c>
      <c r="BH559" s="95">
        <f t="shared" si="824"/>
        <v>160</v>
      </c>
      <c r="BI559" s="95">
        <f t="shared" si="825"/>
        <v>172</v>
      </c>
      <c r="BJ559" s="95">
        <f t="shared" si="826"/>
        <v>186</v>
      </c>
      <c r="BK559" s="95">
        <f t="shared" si="827"/>
        <v>198</v>
      </c>
      <c r="BL559" s="95">
        <f t="shared" si="828"/>
        <v>211</v>
      </c>
      <c r="BM559" s="95">
        <f t="shared" si="829"/>
        <v>223</v>
      </c>
      <c r="BN559" s="95">
        <f t="shared" si="830"/>
        <v>236</v>
      </c>
      <c r="BO559" s="95">
        <f t="shared" si="831"/>
        <v>250</v>
      </c>
      <c r="BP559" s="95">
        <f t="shared" si="832"/>
        <v>262</v>
      </c>
      <c r="BQ559" s="95">
        <f t="shared" si="833"/>
        <v>274</v>
      </c>
      <c r="BR559" s="95">
        <f t="shared" si="834"/>
        <v>288</v>
      </c>
      <c r="BS559" s="95">
        <f t="shared" si="835"/>
        <v>299</v>
      </c>
      <c r="BT559" s="95">
        <f t="shared" si="836"/>
        <v>313</v>
      </c>
      <c r="BU559" s="95">
        <f t="shared" si="837"/>
        <v>324</v>
      </c>
      <c r="BV559" s="95">
        <f t="shared" si="838"/>
        <v>338</v>
      </c>
      <c r="BW559" s="95">
        <f t="shared" si="839"/>
        <v>352</v>
      </c>
      <c r="BX559" s="95">
        <f t="shared" si="840"/>
        <v>362</v>
      </c>
      <c r="BY559" s="95">
        <f t="shared" si="841"/>
        <v>376</v>
      </c>
      <c r="BZ559" s="95">
        <f t="shared" si="842"/>
        <v>390</v>
      </c>
      <c r="CA559" s="95">
        <f t="shared" si="843"/>
        <v>404</v>
      </c>
      <c r="CB559" s="95">
        <f t="shared" si="844"/>
        <v>418</v>
      </c>
      <c r="CC559" s="95">
        <f t="shared" si="845"/>
        <v>432</v>
      </c>
      <c r="CD559" s="95">
        <f t="shared" si="846"/>
        <v>445</v>
      </c>
      <c r="CE559" s="95">
        <f t="shared" si="847"/>
        <v>459</v>
      </c>
      <c r="CF559" s="95">
        <f t="shared" si="848"/>
        <v>473</v>
      </c>
      <c r="CG559" s="95">
        <f t="shared" si="849"/>
        <v>482</v>
      </c>
      <c r="CH559" s="95">
        <f t="shared" si="850"/>
        <v>541</v>
      </c>
      <c r="CI559" s="95">
        <f t="shared" si="851"/>
        <v>556</v>
      </c>
      <c r="CJ559" s="95">
        <f t="shared" si="852"/>
        <v>565</v>
      </c>
      <c r="CK559" s="95">
        <f t="shared" si="853"/>
        <v>580</v>
      </c>
      <c r="CL559" s="95">
        <f t="shared" si="854"/>
        <v>595</v>
      </c>
      <c r="CM559" s="95">
        <f t="shared" si="855"/>
        <v>610</v>
      </c>
      <c r="CN559" s="95">
        <f t="shared" si="856"/>
        <v>625</v>
      </c>
      <c r="CO559" s="95">
        <f t="shared" si="857"/>
        <v>640</v>
      </c>
      <c r="CP559" s="95">
        <f t="shared" si="858"/>
        <v>655</v>
      </c>
      <c r="CQ559" s="95">
        <f t="shared" si="859"/>
        <v>835</v>
      </c>
      <c r="CR559" s="95">
        <f t="shared" si="860"/>
        <v>854</v>
      </c>
      <c r="CS559" s="95">
        <f t="shared" si="861"/>
        <v>872</v>
      </c>
    </row>
    <row r="560" spans="2:97" ht="15">
      <c r="B560" s="93">
        <v>1700</v>
      </c>
      <c r="C560" s="95">
        <f t="shared" si="774"/>
        <v>129</v>
      </c>
      <c r="D560" s="95">
        <f t="shared" si="775"/>
        <v>118</v>
      </c>
      <c r="E560" s="95">
        <f t="shared" si="776"/>
        <v>111</v>
      </c>
      <c r="F560" s="95">
        <f t="shared" si="777"/>
        <v>106</v>
      </c>
      <c r="G560" s="95">
        <f t="shared" si="778"/>
        <v>102</v>
      </c>
      <c r="H560" s="95">
        <f t="shared" si="779"/>
        <v>99</v>
      </c>
      <c r="I560" s="95">
        <f t="shared" si="780"/>
        <v>97</v>
      </c>
      <c r="J560" s="95">
        <f t="shared" si="781"/>
        <v>95</v>
      </c>
      <c r="K560" s="95">
        <f t="shared" si="782"/>
        <v>94</v>
      </c>
      <c r="L560" s="95">
        <f t="shared" si="783"/>
        <v>92</v>
      </c>
      <c r="M560" s="95">
        <f t="shared" si="784"/>
        <v>91</v>
      </c>
      <c r="N560" s="95">
        <f t="shared" si="785"/>
        <v>90</v>
      </c>
      <c r="O560" s="95">
        <f t="shared" si="786"/>
        <v>90</v>
      </c>
      <c r="P560" s="95">
        <f t="shared" si="787"/>
        <v>89</v>
      </c>
      <c r="Q560" s="95">
        <f t="shared" si="788"/>
        <v>88</v>
      </c>
      <c r="R560" s="95">
        <f t="shared" si="789"/>
        <v>87</v>
      </c>
      <c r="S560" s="95">
        <f t="shared" si="790"/>
        <v>87</v>
      </c>
      <c r="T560" s="95">
        <f t="shared" si="791"/>
        <v>87</v>
      </c>
      <c r="U560" s="95">
        <f t="shared" si="792"/>
        <v>86</v>
      </c>
      <c r="V560" s="95">
        <f t="shared" si="793"/>
        <v>86</v>
      </c>
      <c r="W560" s="95">
        <f t="shared" si="794"/>
        <v>85</v>
      </c>
      <c r="X560" s="95">
        <f t="shared" si="795"/>
        <v>85</v>
      </c>
      <c r="Y560" s="95">
        <f t="shared" si="796"/>
        <v>85</v>
      </c>
      <c r="Z560" s="95">
        <f t="shared" si="797"/>
        <v>84</v>
      </c>
      <c r="AA560" s="95">
        <f t="shared" si="798"/>
        <v>85</v>
      </c>
      <c r="AB560" s="95">
        <f t="shared" si="799"/>
        <v>85</v>
      </c>
      <c r="AC560" s="95">
        <f t="shared" si="800"/>
        <v>84</v>
      </c>
      <c r="AD560" s="95">
        <f t="shared" si="801"/>
        <v>84</v>
      </c>
      <c r="AE560" s="95">
        <f t="shared" si="802"/>
        <v>84</v>
      </c>
      <c r="AF560" s="95">
        <f t="shared" si="803"/>
        <v>84</v>
      </c>
      <c r="AG560" s="95">
        <f t="shared" si="804"/>
        <v>84</v>
      </c>
      <c r="AH560" s="95">
        <f t="shared" si="805"/>
        <v>91</v>
      </c>
      <c r="AI560" s="95">
        <f t="shared" si="806"/>
        <v>90</v>
      </c>
      <c r="AJ560" s="95">
        <f t="shared" si="807"/>
        <v>90</v>
      </c>
      <c r="AK560" s="95">
        <f t="shared" si="808"/>
        <v>90</v>
      </c>
      <c r="AL560" s="95">
        <f t="shared" si="809"/>
        <v>90</v>
      </c>
      <c r="AM560" s="95">
        <f t="shared" si="810"/>
        <v>90</v>
      </c>
      <c r="AN560" s="95">
        <f t="shared" si="811"/>
        <v>90</v>
      </c>
      <c r="AO560" s="95">
        <f t="shared" si="812"/>
        <v>89</v>
      </c>
      <c r="AP560" s="95">
        <f t="shared" si="813"/>
        <v>89</v>
      </c>
      <c r="AQ560" s="95">
        <f t="shared" si="814"/>
        <v>112</v>
      </c>
      <c r="AR560" s="95">
        <f t="shared" si="815"/>
        <v>111</v>
      </c>
      <c r="AS560" s="95">
        <f t="shared" si="816"/>
        <v>111</v>
      </c>
      <c r="AT560" s="95">
        <f t="shared" si="817"/>
        <v>111</v>
      </c>
      <c r="BA560" s="93">
        <v>1700</v>
      </c>
      <c r="BB560" s="95">
        <f t="shared" si="818"/>
        <v>88</v>
      </c>
      <c r="BC560" s="95">
        <f t="shared" si="819"/>
        <v>100</v>
      </c>
      <c r="BD560" s="95">
        <f t="shared" si="820"/>
        <v>113</v>
      </c>
      <c r="BE560" s="95">
        <f t="shared" si="821"/>
        <v>126</v>
      </c>
      <c r="BF560" s="95">
        <f t="shared" si="822"/>
        <v>139</v>
      </c>
      <c r="BG560" s="95">
        <f t="shared" si="823"/>
        <v>151</v>
      </c>
      <c r="BH560" s="95">
        <f t="shared" si="824"/>
        <v>165</v>
      </c>
      <c r="BI560" s="95">
        <f t="shared" si="825"/>
        <v>178</v>
      </c>
      <c r="BJ560" s="95">
        <f t="shared" si="826"/>
        <v>192</v>
      </c>
      <c r="BK560" s="95">
        <f t="shared" si="827"/>
        <v>203</v>
      </c>
      <c r="BL560" s="95">
        <f t="shared" si="828"/>
        <v>217</v>
      </c>
      <c r="BM560" s="95">
        <f t="shared" si="829"/>
        <v>230</v>
      </c>
      <c r="BN560" s="95">
        <f t="shared" si="830"/>
        <v>245</v>
      </c>
      <c r="BO560" s="95">
        <f t="shared" si="831"/>
        <v>257</v>
      </c>
      <c r="BP560" s="95">
        <f t="shared" si="832"/>
        <v>269</v>
      </c>
      <c r="BQ560" s="95">
        <f t="shared" si="833"/>
        <v>281</v>
      </c>
      <c r="BR560" s="95">
        <f t="shared" si="834"/>
        <v>296</v>
      </c>
      <c r="BS560" s="95">
        <f t="shared" si="835"/>
        <v>311</v>
      </c>
      <c r="BT560" s="95">
        <f t="shared" si="836"/>
        <v>322</v>
      </c>
      <c r="BU560" s="95">
        <f t="shared" si="837"/>
        <v>336</v>
      </c>
      <c r="BV560" s="95">
        <f t="shared" si="838"/>
        <v>347</v>
      </c>
      <c r="BW560" s="95">
        <f t="shared" si="839"/>
        <v>361</v>
      </c>
      <c r="BX560" s="95">
        <f t="shared" si="840"/>
        <v>376</v>
      </c>
      <c r="BY560" s="95">
        <f t="shared" si="841"/>
        <v>386</v>
      </c>
      <c r="BZ560" s="95">
        <f t="shared" si="842"/>
        <v>405</v>
      </c>
      <c r="CA560" s="95">
        <f t="shared" si="843"/>
        <v>419</v>
      </c>
      <c r="CB560" s="95">
        <f t="shared" si="844"/>
        <v>428</v>
      </c>
      <c r="CC560" s="95">
        <f t="shared" si="845"/>
        <v>443</v>
      </c>
      <c r="CD560" s="95">
        <f t="shared" si="846"/>
        <v>457</v>
      </c>
      <c r="CE560" s="95">
        <f t="shared" si="847"/>
        <v>471</v>
      </c>
      <c r="CF560" s="95">
        <f t="shared" si="848"/>
        <v>486</v>
      </c>
      <c r="CG560" s="95">
        <f t="shared" si="849"/>
        <v>541</v>
      </c>
      <c r="CH560" s="95">
        <f t="shared" si="850"/>
        <v>551</v>
      </c>
      <c r="CI560" s="95">
        <f t="shared" si="851"/>
        <v>566</v>
      </c>
      <c r="CJ560" s="95">
        <f t="shared" si="852"/>
        <v>581</v>
      </c>
      <c r="CK560" s="95">
        <f t="shared" si="853"/>
        <v>597</v>
      </c>
      <c r="CL560" s="95">
        <f t="shared" si="854"/>
        <v>612</v>
      </c>
      <c r="CM560" s="95">
        <f t="shared" si="855"/>
        <v>627</v>
      </c>
      <c r="CN560" s="95">
        <f t="shared" si="856"/>
        <v>635</v>
      </c>
      <c r="CO560" s="95">
        <f t="shared" si="857"/>
        <v>651</v>
      </c>
      <c r="CP560" s="95">
        <f t="shared" si="858"/>
        <v>838</v>
      </c>
      <c r="CQ560" s="95">
        <f t="shared" si="859"/>
        <v>849</v>
      </c>
      <c r="CR560" s="95">
        <f t="shared" si="860"/>
        <v>868</v>
      </c>
      <c r="CS560" s="95">
        <f t="shared" si="861"/>
        <v>887</v>
      </c>
    </row>
    <row r="561" spans="2:97" ht="15">
      <c r="B561" s="93">
        <v>1800</v>
      </c>
      <c r="C561" s="95">
        <f t="shared" si="774"/>
        <v>128</v>
      </c>
      <c r="D561" s="95">
        <f t="shared" si="775"/>
        <v>117</v>
      </c>
      <c r="E561" s="95">
        <f t="shared" si="776"/>
        <v>110</v>
      </c>
      <c r="F561" s="95">
        <f t="shared" si="777"/>
        <v>105</v>
      </c>
      <c r="G561" s="95">
        <f t="shared" si="778"/>
        <v>101</v>
      </c>
      <c r="H561" s="95">
        <f t="shared" si="779"/>
        <v>98</v>
      </c>
      <c r="I561" s="95">
        <f t="shared" si="780"/>
        <v>96</v>
      </c>
      <c r="J561" s="95">
        <f t="shared" si="781"/>
        <v>94</v>
      </c>
      <c r="K561" s="95">
        <f t="shared" si="782"/>
        <v>93</v>
      </c>
      <c r="L561" s="95">
        <f t="shared" si="783"/>
        <v>92</v>
      </c>
      <c r="M561" s="95">
        <f t="shared" si="784"/>
        <v>90</v>
      </c>
      <c r="N561" s="95">
        <f t="shared" si="785"/>
        <v>89</v>
      </c>
      <c r="O561" s="95">
        <f t="shared" si="786"/>
        <v>89</v>
      </c>
      <c r="P561" s="95">
        <f t="shared" si="787"/>
        <v>88</v>
      </c>
      <c r="Q561" s="95">
        <f t="shared" si="788"/>
        <v>87</v>
      </c>
      <c r="R561" s="95">
        <f t="shared" si="789"/>
        <v>87</v>
      </c>
      <c r="S561" s="95">
        <f t="shared" si="790"/>
        <v>86</v>
      </c>
      <c r="T561" s="95">
        <f t="shared" si="791"/>
        <v>86</v>
      </c>
      <c r="U561" s="95">
        <f t="shared" si="792"/>
        <v>85</v>
      </c>
      <c r="V561" s="95">
        <f t="shared" si="793"/>
        <v>85</v>
      </c>
      <c r="W561" s="95">
        <f t="shared" si="794"/>
        <v>84</v>
      </c>
      <c r="X561" s="95">
        <f t="shared" si="795"/>
        <v>84</v>
      </c>
      <c r="Y561" s="95">
        <f t="shared" si="796"/>
        <v>84</v>
      </c>
      <c r="Z561" s="95">
        <f t="shared" si="797"/>
        <v>84</v>
      </c>
      <c r="AA561" s="95">
        <f t="shared" si="798"/>
        <v>84</v>
      </c>
      <c r="AB561" s="95">
        <f t="shared" si="799"/>
        <v>84</v>
      </c>
      <c r="AC561" s="95">
        <f t="shared" si="800"/>
        <v>84</v>
      </c>
      <c r="AD561" s="95">
        <f t="shared" si="801"/>
        <v>84</v>
      </c>
      <c r="AE561" s="95">
        <f t="shared" si="802"/>
        <v>83</v>
      </c>
      <c r="AF561" s="95">
        <f t="shared" si="803"/>
        <v>83</v>
      </c>
      <c r="AG561" s="95">
        <f t="shared" si="804"/>
        <v>90</v>
      </c>
      <c r="AH561" s="95">
        <f t="shared" si="805"/>
        <v>90</v>
      </c>
      <c r="AI561" s="95">
        <f t="shared" si="806"/>
        <v>89</v>
      </c>
      <c r="AJ561" s="95">
        <f t="shared" si="807"/>
        <v>89</v>
      </c>
      <c r="AK561" s="95">
        <f t="shared" si="808"/>
        <v>89</v>
      </c>
      <c r="AL561" s="95">
        <f t="shared" si="809"/>
        <v>89</v>
      </c>
      <c r="AM561" s="95">
        <f t="shared" si="810"/>
        <v>89</v>
      </c>
      <c r="AN561" s="95">
        <f t="shared" si="811"/>
        <v>89</v>
      </c>
      <c r="AO561" s="95">
        <f t="shared" si="812"/>
        <v>88</v>
      </c>
      <c r="AP561" s="95">
        <f t="shared" si="813"/>
        <v>110</v>
      </c>
      <c r="AQ561" s="95">
        <f t="shared" si="814"/>
        <v>109</v>
      </c>
      <c r="AR561" s="95">
        <f t="shared" si="815"/>
        <v>109</v>
      </c>
      <c r="AS561" s="95">
        <f t="shared" si="816"/>
        <v>110</v>
      </c>
      <c r="AT561" s="95">
        <f t="shared" si="817"/>
        <v>110</v>
      </c>
      <c r="BA561" s="93">
        <v>1800</v>
      </c>
      <c r="BB561" s="95">
        <f t="shared" si="818"/>
        <v>92</v>
      </c>
      <c r="BC561" s="95">
        <f t="shared" si="819"/>
        <v>105</v>
      </c>
      <c r="BD561" s="95">
        <f t="shared" si="820"/>
        <v>119</v>
      </c>
      <c r="BE561" s="95">
        <f t="shared" si="821"/>
        <v>132</v>
      </c>
      <c r="BF561" s="95">
        <f t="shared" si="822"/>
        <v>145</v>
      </c>
      <c r="BG561" s="95">
        <f t="shared" si="823"/>
        <v>159</v>
      </c>
      <c r="BH561" s="95">
        <f t="shared" si="824"/>
        <v>173</v>
      </c>
      <c r="BI561" s="95">
        <f t="shared" si="825"/>
        <v>186</v>
      </c>
      <c r="BJ561" s="95">
        <f t="shared" si="826"/>
        <v>201</v>
      </c>
      <c r="BK561" s="95">
        <f t="shared" si="827"/>
        <v>215</v>
      </c>
      <c r="BL561" s="95">
        <f t="shared" si="828"/>
        <v>227</v>
      </c>
      <c r="BM561" s="95">
        <f t="shared" si="829"/>
        <v>240</v>
      </c>
      <c r="BN561" s="95">
        <f t="shared" si="830"/>
        <v>256</v>
      </c>
      <c r="BO561" s="95">
        <f t="shared" si="831"/>
        <v>269</v>
      </c>
      <c r="BP561" s="95">
        <f t="shared" si="832"/>
        <v>282</v>
      </c>
      <c r="BQ561" s="95">
        <f t="shared" si="833"/>
        <v>298</v>
      </c>
      <c r="BR561" s="95">
        <f t="shared" si="834"/>
        <v>310</v>
      </c>
      <c r="BS561" s="95">
        <f t="shared" si="835"/>
        <v>325</v>
      </c>
      <c r="BT561" s="95">
        <f t="shared" si="836"/>
        <v>337</v>
      </c>
      <c r="BU561" s="95">
        <f t="shared" si="837"/>
        <v>352</v>
      </c>
      <c r="BV561" s="95">
        <f t="shared" si="838"/>
        <v>363</v>
      </c>
      <c r="BW561" s="95">
        <f t="shared" si="839"/>
        <v>378</v>
      </c>
      <c r="BX561" s="95">
        <f t="shared" si="840"/>
        <v>393</v>
      </c>
      <c r="BY561" s="95">
        <f t="shared" si="841"/>
        <v>408</v>
      </c>
      <c r="BZ561" s="95">
        <f t="shared" si="842"/>
        <v>423</v>
      </c>
      <c r="CA561" s="95">
        <f t="shared" si="843"/>
        <v>438</v>
      </c>
      <c r="CB561" s="95">
        <f t="shared" si="844"/>
        <v>454</v>
      </c>
      <c r="CC561" s="95">
        <f t="shared" si="845"/>
        <v>469</v>
      </c>
      <c r="CD561" s="95">
        <f t="shared" si="846"/>
        <v>478</v>
      </c>
      <c r="CE561" s="95">
        <f t="shared" si="847"/>
        <v>493</v>
      </c>
      <c r="CF561" s="95">
        <f t="shared" si="848"/>
        <v>551</v>
      </c>
      <c r="CG561" s="95">
        <f t="shared" si="849"/>
        <v>567</v>
      </c>
      <c r="CH561" s="95">
        <f t="shared" si="850"/>
        <v>577</v>
      </c>
      <c r="CI561" s="95">
        <f t="shared" si="851"/>
        <v>593</v>
      </c>
      <c r="CJ561" s="95">
        <f t="shared" si="852"/>
        <v>609</v>
      </c>
      <c r="CK561" s="95">
        <f t="shared" si="853"/>
        <v>625</v>
      </c>
      <c r="CL561" s="95">
        <f t="shared" si="854"/>
        <v>641</v>
      </c>
      <c r="CM561" s="95">
        <f t="shared" si="855"/>
        <v>657</v>
      </c>
      <c r="CN561" s="95">
        <f t="shared" si="856"/>
        <v>665</v>
      </c>
      <c r="CO561" s="95">
        <f t="shared" si="857"/>
        <v>851</v>
      </c>
      <c r="CP561" s="95">
        <f t="shared" si="858"/>
        <v>863</v>
      </c>
      <c r="CQ561" s="95">
        <f t="shared" si="859"/>
        <v>883</v>
      </c>
      <c r="CR561" s="95">
        <f t="shared" si="860"/>
        <v>911</v>
      </c>
      <c r="CS561" s="95">
        <f t="shared" si="861"/>
        <v>931</v>
      </c>
    </row>
    <row r="562" spans="2:97" ht="15">
      <c r="B562" s="93">
        <v>1900</v>
      </c>
      <c r="C562" s="95">
        <f t="shared" si="774"/>
        <v>133</v>
      </c>
      <c r="D562" s="95">
        <f t="shared" si="775"/>
        <v>122</v>
      </c>
      <c r="E562" s="95">
        <f t="shared" si="776"/>
        <v>114</v>
      </c>
      <c r="F562" s="95">
        <f t="shared" si="777"/>
        <v>109</v>
      </c>
      <c r="G562" s="95">
        <f t="shared" si="778"/>
        <v>105</v>
      </c>
      <c r="H562" s="95">
        <f t="shared" si="779"/>
        <v>102</v>
      </c>
      <c r="I562" s="95">
        <f t="shared" si="780"/>
        <v>100</v>
      </c>
      <c r="J562" s="95">
        <f t="shared" si="781"/>
        <v>98</v>
      </c>
      <c r="K562" s="95">
        <f t="shared" si="782"/>
        <v>96</v>
      </c>
      <c r="L562" s="95">
        <f t="shared" si="783"/>
        <v>95</v>
      </c>
      <c r="M562" s="95">
        <f t="shared" si="784"/>
        <v>94</v>
      </c>
      <c r="N562" s="95">
        <f t="shared" si="785"/>
        <v>93</v>
      </c>
      <c r="O562" s="95">
        <f t="shared" si="786"/>
        <v>92</v>
      </c>
      <c r="P562" s="95">
        <f t="shared" si="787"/>
        <v>91</v>
      </c>
      <c r="Q562" s="95">
        <f t="shared" si="788"/>
        <v>91</v>
      </c>
      <c r="R562" s="95">
        <f t="shared" si="789"/>
        <v>90</v>
      </c>
      <c r="S562" s="95">
        <f t="shared" si="790"/>
        <v>89</v>
      </c>
      <c r="T562" s="95">
        <f t="shared" si="791"/>
        <v>89</v>
      </c>
      <c r="U562" s="95">
        <f t="shared" si="792"/>
        <v>89</v>
      </c>
      <c r="V562" s="95">
        <f t="shared" si="793"/>
        <v>88</v>
      </c>
      <c r="W562" s="95">
        <f t="shared" si="794"/>
        <v>88</v>
      </c>
      <c r="X562" s="95">
        <f t="shared" si="795"/>
        <v>88</v>
      </c>
      <c r="Y562" s="95">
        <f t="shared" si="796"/>
        <v>87</v>
      </c>
      <c r="Z562" s="95">
        <f t="shared" si="797"/>
        <v>88</v>
      </c>
      <c r="AA562" s="95">
        <f t="shared" si="798"/>
        <v>87</v>
      </c>
      <c r="AB562" s="95">
        <f t="shared" si="799"/>
        <v>87</v>
      </c>
      <c r="AC562" s="95">
        <f t="shared" si="800"/>
        <v>87</v>
      </c>
      <c r="AD562" s="95">
        <f t="shared" si="801"/>
        <v>87</v>
      </c>
      <c r="AE562" s="95">
        <f t="shared" si="802"/>
        <v>86</v>
      </c>
      <c r="AF562" s="95">
        <f t="shared" si="803"/>
        <v>89</v>
      </c>
      <c r="AG562" s="95">
        <f t="shared" si="804"/>
        <v>89</v>
      </c>
      <c r="AH562" s="95">
        <f t="shared" si="805"/>
        <v>89</v>
      </c>
      <c r="AI562" s="95">
        <f t="shared" si="806"/>
        <v>88</v>
      </c>
      <c r="AJ562" s="95">
        <f t="shared" si="807"/>
        <v>88</v>
      </c>
      <c r="AK562" s="95">
        <f t="shared" si="808"/>
        <v>88</v>
      </c>
      <c r="AL562" s="95">
        <f t="shared" si="809"/>
        <v>88</v>
      </c>
      <c r="AM562" s="95">
        <f t="shared" si="810"/>
        <v>88</v>
      </c>
      <c r="AN562" s="95">
        <f t="shared" si="811"/>
        <v>88</v>
      </c>
      <c r="AO562" s="95">
        <f t="shared" si="812"/>
        <v>107</v>
      </c>
      <c r="AP562" s="95">
        <f t="shared" si="813"/>
        <v>109</v>
      </c>
      <c r="AQ562" s="95">
        <f t="shared" si="814"/>
        <v>109</v>
      </c>
      <c r="AR562" s="95">
        <f t="shared" si="815"/>
        <v>108</v>
      </c>
      <c r="AS562" s="95">
        <f t="shared" si="816"/>
        <v>108</v>
      </c>
      <c r="AT562" s="95">
        <f t="shared" si="817"/>
        <v>108</v>
      </c>
      <c r="BA562" s="93">
        <v>1900</v>
      </c>
      <c r="BB562" s="95">
        <f t="shared" si="818"/>
        <v>101</v>
      </c>
      <c r="BC562" s="95">
        <f t="shared" si="819"/>
        <v>116</v>
      </c>
      <c r="BD562" s="95">
        <f t="shared" si="820"/>
        <v>130</v>
      </c>
      <c r="BE562" s="95">
        <f t="shared" si="821"/>
        <v>145</v>
      </c>
      <c r="BF562" s="95">
        <f t="shared" si="822"/>
        <v>160</v>
      </c>
      <c r="BG562" s="95">
        <f t="shared" si="823"/>
        <v>174</v>
      </c>
      <c r="BH562" s="95">
        <f t="shared" si="824"/>
        <v>190</v>
      </c>
      <c r="BI562" s="95">
        <f t="shared" si="825"/>
        <v>205</v>
      </c>
      <c r="BJ562" s="95">
        <f t="shared" si="826"/>
        <v>219</v>
      </c>
      <c r="BK562" s="95">
        <f t="shared" si="827"/>
        <v>235</v>
      </c>
      <c r="BL562" s="95">
        <f t="shared" si="828"/>
        <v>250</v>
      </c>
      <c r="BM562" s="95">
        <f t="shared" si="829"/>
        <v>265</v>
      </c>
      <c r="BN562" s="95">
        <f t="shared" si="830"/>
        <v>280</v>
      </c>
      <c r="BO562" s="95">
        <f t="shared" si="831"/>
        <v>294</v>
      </c>
      <c r="BP562" s="95">
        <f t="shared" si="832"/>
        <v>311</v>
      </c>
      <c r="BQ562" s="95">
        <f t="shared" si="833"/>
        <v>325</v>
      </c>
      <c r="BR562" s="95">
        <f t="shared" si="834"/>
        <v>338</v>
      </c>
      <c r="BS562" s="95">
        <f t="shared" si="835"/>
        <v>355</v>
      </c>
      <c r="BT562" s="95">
        <f t="shared" si="836"/>
        <v>372</v>
      </c>
      <c r="BU562" s="95">
        <f t="shared" si="837"/>
        <v>385</v>
      </c>
      <c r="BV562" s="95">
        <f t="shared" si="838"/>
        <v>401</v>
      </c>
      <c r="BW562" s="95">
        <f t="shared" si="839"/>
        <v>418</v>
      </c>
      <c r="BX562" s="95">
        <f t="shared" si="840"/>
        <v>430</v>
      </c>
      <c r="BY562" s="95">
        <f t="shared" si="841"/>
        <v>451</v>
      </c>
      <c r="BZ562" s="95">
        <f t="shared" si="842"/>
        <v>463</v>
      </c>
      <c r="CA562" s="95">
        <f t="shared" si="843"/>
        <v>479</v>
      </c>
      <c r="CB562" s="95">
        <f t="shared" si="844"/>
        <v>496</v>
      </c>
      <c r="CC562" s="95">
        <f t="shared" si="845"/>
        <v>512</v>
      </c>
      <c r="CD562" s="95">
        <f t="shared" si="846"/>
        <v>523</v>
      </c>
      <c r="CE562" s="95">
        <f t="shared" si="847"/>
        <v>558</v>
      </c>
      <c r="CF562" s="95">
        <f t="shared" si="848"/>
        <v>575</v>
      </c>
      <c r="CG562" s="95">
        <f t="shared" si="849"/>
        <v>592</v>
      </c>
      <c r="CH562" s="95">
        <f t="shared" si="850"/>
        <v>602</v>
      </c>
      <c r="CI562" s="95">
        <f t="shared" si="851"/>
        <v>619</v>
      </c>
      <c r="CJ562" s="95">
        <f t="shared" si="852"/>
        <v>635</v>
      </c>
      <c r="CK562" s="95">
        <f t="shared" si="853"/>
        <v>652</v>
      </c>
      <c r="CL562" s="95">
        <f t="shared" si="854"/>
        <v>669</v>
      </c>
      <c r="CM562" s="95">
        <f t="shared" si="855"/>
        <v>686</v>
      </c>
      <c r="CN562" s="95">
        <f t="shared" si="856"/>
        <v>854</v>
      </c>
      <c r="CO562" s="95">
        <f t="shared" si="857"/>
        <v>891</v>
      </c>
      <c r="CP562" s="95">
        <f t="shared" si="858"/>
        <v>911</v>
      </c>
      <c r="CQ562" s="95">
        <f t="shared" si="859"/>
        <v>923</v>
      </c>
      <c r="CR562" s="95">
        <f t="shared" si="860"/>
        <v>944</v>
      </c>
      <c r="CS562" s="95">
        <f t="shared" si="861"/>
        <v>964</v>
      </c>
    </row>
    <row r="563" spans="2:97" ht="15">
      <c r="B563" s="93">
        <v>2000</v>
      </c>
      <c r="C563" s="95">
        <f t="shared" si="774"/>
        <v>131</v>
      </c>
      <c r="D563" s="95">
        <f t="shared" si="775"/>
        <v>120</v>
      </c>
      <c r="E563" s="95">
        <f t="shared" si="776"/>
        <v>113</v>
      </c>
      <c r="F563" s="95">
        <f t="shared" si="777"/>
        <v>108</v>
      </c>
      <c r="G563" s="95">
        <f t="shared" si="778"/>
        <v>104</v>
      </c>
      <c r="H563" s="95">
        <f t="shared" si="779"/>
        <v>101</v>
      </c>
      <c r="I563" s="95">
        <f t="shared" si="780"/>
        <v>99</v>
      </c>
      <c r="J563" s="95">
        <f t="shared" si="781"/>
        <v>97</v>
      </c>
      <c r="K563" s="95">
        <f t="shared" si="782"/>
        <v>96</v>
      </c>
      <c r="L563" s="95">
        <f t="shared" si="783"/>
        <v>94</v>
      </c>
      <c r="M563" s="95">
        <f t="shared" si="784"/>
        <v>93</v>
      </c>
      <c r="N563" s="95">
        <f t="shared" si="785"/>
        <v>92</v>
      </c>
      <c r="O563" s="95">
        <f t="shared" si="786"/>
        <v>91</v>
      </c>
      <c r="P563" s="95">
        <f t="shared" si="787"/>
        <v>91</v>
      </c>
      <c r="Q563" s="95">
        <f t="shared" si="788"/>
        <v>90</v>
      </c>
      <c r="R563" s="95">
        <f t="shared" si="789"/>
        <v>89</v>
      </c>
      <c r="S563" s="95">
        <f t="shared" si="790"/>
        <v>89</v>
      </c>
      <c r="T563" s="95">
        <f t="shared" si="791"/>
        <v>88</v>
      </c>
      <c r="U563" s="95">
        <f t="shared" si="792"/>
        <v>88</v>
      </c>
      <c r="V563" s="95">
        <f t="shared" si="793"/>
        <v>87</v>
      </c>
      <c r="W563" s="95">
        <f t="shared" si="794"/>
        <v>87</v>
      </c>
      <c r="X563" s="95">
        <f t="shared" si="795"/>
        <v>87</v>
      </c>
      <c r="Y563" s="95">
        <f t="shared" si="796"/>
        <v>86</v>
      </c>
      <c r="Z563" s="95">
        <f t="shared" si="797"/>
        <v>87</v>
      </c>
      <c r="AA563" s="95">
        <f t="shared" si="798"/>
        <v>86</v>
      </c>
      <c r="AB563" s="95">
        <f t="shared" si="799"/>
        <v>86</v>
      </c>
      <c r="AC563" s="95">
        <f t="shared" si="800"/>
        <v>86</v>
      </c>
      <c r="AD563" s="95">
        <f t="shared" si="801"/>
        <v>86</v>
      </c>
      <c r="AE563" s="95">
        <f t="shared" si="802"/>
        <v>86</v>
      </c>
      <c r="AF563" s="95">
        <f t="shared" si="803"/>
        <v>88</v>
      </c>
      <c r="AG563" s="95">
        <f t="shared" si="804"/>
        <v>88</v>
      </c>
      <c r="AH563" s="95">
        <f t="shared" si="805"/>
        <v>88</v>
      </c>
      <c r="AI563" s="95">
        <f t="shared" si="806"/>
        <v>88</v>
      </c>
      <c r="AJ563" s="95">
        <f t="shared" si="807"/>
        <v>87</v>
      </c>
      <c r="AK563" s="95">
        <f t="shared" si="808"/>
        <v>87</v>
      </c>
      <c r="AL563" s="95">
        <f t="shared" si="809"/>
        <v>87</v>
      </c>
      <c r="AM563" s="95">
        <f t="shared" si="810"/>
        <v>87</v>
      </c>
      <c r="AN563" s="95">
        <f t="shared" si="811"/>
        <v>88</v>
      </c>
      <c r="AO563" s="95">
        <f t="shared" si="812"/>
        <v>107</v>
      </c>
      <c r="AP563" s="95">
        <f t="shared" si="813"/>
        <v>107</v>
      </c>
      <c r="AQ563" s="95">
        <f t="shared" si="814"/>
        <v>107</v>
      </c>
      <c r="AR563" s="95">
        <f t="shared" si="815"/>
        <v>107</v>
      </c>
      <c r="AS563" s="95">
        <f t="shared" si="816"/>
        <v>106</v>
      </c>
      <c r="AT563" s="95">
        <f t="shared" si="817"/>
        <v>106</v>
      </c>
      <c r="BA563" s="93">
        <v>2000</v>
      </c>
      <c r="BB563" s="95">
        <f t="shared" si="818"/>
        <v>105</v>
      </c>
      <c r="BC563" s="95">
        <f t="shared" si="819"/>
        <v>120</v>
      </c>
      <c r="BD563" s="95">
        <f t="shared" si="820"/>
        <v>136</v>
      </c>
      <c r="BE563" s="95">
        <f t="shared" si="821"/>
        <v>151</v>
      </c>
      <c r="BF563" s="95">
        <f t="shared" si="822"/>
        <v>166</v>
      </c>
      <c r="BG563" s="95">
        <f t="shared" si="823"/>
        <v>182</v>
      </c>
      <c r="BH563" s="95">
        <f t="shared" si="824"/>
        <v>198</v>
      </c>
      <c r="BI563" s="95">
        <f t="shared" si="825"/>
        <v>213</v>
      </c>
      <c r="BJ563" s="95">
        <f t="shared" si="826"/>
        <v>230</v>
      </c>
      <c r="BK563" s="95">
        <f t="shared" si="827"/>
        <v>244</v>
      </c>
      <c r="BL563" s="95">
        <f t="shared" si="828"/>
        <v>260</v>
      </c>
      <c r="BM563" s="95">
        <f t="shared" si="829"/>
        <v>276</v>
      </c>
      <c r="BN563" s="95">
        <f t="shared" si="830"/>
        <v>291</v>
      </c>
      <c r="BO563" s="95">
        <f t="shared" si="831"/>
        <v>309</v>
      </c>
      <c r="BP563" s="95">
        <f t="shared" si="832"/>
        <v>324</v>
      </c>
      <c r="BQ563" s="95">
        <f t="shared" si="833"/>
        <v>338</v>
      </c>
      <c r="BR563" s="95">
        <f t="shared" si="834"/>
        <v>356</v>
      </c>
      <c r="BS563" s="95">
        <f t="shared" si="835"/>
        <v>370</v>
      </c>
      <c r="BT563" s="95">
        <f t="shared" si="836"/>
        <v>387</v>
      </c>
      <c r="BU563" s="95">
        <f t="shared" si="837"/>
        <v>400</v>
      </c>
      <c r="BV563" s="95">
        <f t="shared" si="838"/>
        <v>418</v>
      </c>
      <c r="BW563" s="95">
        <f t="shared" si="839"/>
        <v>435</v>
      </c>
      <c r="BX563" s="95">
        <f t="shared" si="840"/>
        <v>447</v>
      </c>
      <c r="BY563" s="95">
        <f t="shared" si="841"/>
        <v>470</v>
      </c>
      <c r="BZ563" s="95">
        <f t="shared" si="842"/>
        <v>482</v>
      </c>
      <c r="CA563" s="95">
        <f t="shared" si="843"/>
        <v>499</v>
      </c>
      <c r="CB563" s="95">
        <f t="shared" si="844"/>
        <v>516</v>
      </c>
      <c r="CC563" s="95">
        <f t="shared" si="845"/>
        <v>533</v>
      </c>
      <c r="CD563" s="95">
        <f t="shared" si="846"/>
        <v>550</v>
      </c>
      <c r="CE563" s="95">
        <f t="shared" si="847"/>
        <v>581</v>
      </c>
      <c r="CF563" s="95">
        <f t="shared" si="848"/>
        <v>598</v>
      </c>
      <c r="CG563" s="95">
        <f t="shared" si="849"/>
        <v>616</v>
      </c>
      <c r="CH563" s="95">
        <f t="shared" si="850"/>
        <v>634</v>
      </c>
      <c r="CI563" s="95">
        <f t="shared" si="851"/>
        <v>644</v>
      </c>
      <c r="CJ563" s="95">
        <f t="shared" si="852"/>
        <v>661</v>
      </c>
      <c r="CK563" s="95">
        <f t="shared" si="853"/>
        <v>679</v>
      </c>
      <c r="CL563" s="95">
        <f t="shared" si="854"/>
        <v>696</v>
      </c>
      <c r="CM563" s="95">
        <f t="shared" si="855"/>
        <v>722</v>
      </c>
      <c r="CN563" s="95">
        <f t="shared" si="856"/>
        <v>899</v>
      </c>
      <c r="CO563" s="95">
        <f t="shared" si="857"/>
        <v>920</v>
      </c>
      <c r="CP563" s="95">
        <f t="shared" si="858"/>
        <v>942</v>
      </c>
      <c r="CQ563" s="95">
        <f t="shared" si="859"/>
        <v>963</v>
      </c>
      <c r="CR563" s="95">
        <f t="shared" si="860"/>
        <v>975</v>
      </c>
      <c r="CS563" s="95">
        <f t="shared" si="861"/>
        <v>996</v>
      </c>
    </row>
    <row r="564" spans="2:97" ht="15">
      <c r="B564" s="93">
        <v>2100</v>
      </c>
      <c r="C564" s="95">
        <f t="shared" si="774"/>
        <v>130</v>
      </c>
      <c r="D564" s="95">
        <f t="shared" si="775"/>
        <v>119</v>
      </c>
      <c r="E564" s="95">
        <f t="shared" si="776"/>
        <v>112</v>
      </c>
      <c r="F564" s="95">
        <f t="shared" si="777"/>
        <v>107</v>
      </c>
      <c r="G564" s="95">
        <f t="shared" si="778"/>
        <v>103</v>
      </c>
      <c r="H564" s="95">
        <f t="shared" si="779"/>
        <v>100</v>
      </c>
      <c r="I564" s="95">
        <f t="shared" si="780"/>
        <v>98</v>
      </c>
      <c r="J564" s="95">
        <f t="shared" si="781"/>
        <v>96</v>
      </c>
      <c r="K564" s="95">
        <f t="shared" si="782"/>
        <v>95</v>
      </c>
      <c r="L564" s="95">
        <f t="shared" si="783"/>
        <v>93</v>
      </c>
      <c r="M564" s="95">
        <f t="shared" si="784"/>
        <v>92</v>
      </c>
      <c r="N564" s="95">
        <f t="shared" si="785"/>
        <v>91</v>
      </c>
      <c r="O564" s="95">
        <f t="shared" si="786"/>
        <v>91</v>
      </c>
      <c r="P564" s="95">
        <f t="shared" si="787"/>
        <v>90</v>
      </c>
      <c r="Q564" s="95">
        <f t="shared" si="788"/>
        <v>89</v>
      </c>
      <c r="R564" s="95">
        <f t="shared" si="789"/>
        <v>88</v>
      </c>
      <c r="S564" s="95">
        <f t="shared" si="790"/>
        <v>88</v>
      </c>
      <c r="T564" s="95">
        <f t="shared" si="791"/>
        <v>88</v>
      </c>
      <c r="U564" s="95">
        <f t="shared" si="792"/>
        <v>87</v>
      </c>
      <c r="V564" s="95">
        <f t="shared" si="793"/>
        <v>87</v>
      </c>
      <c r="W564" s="95">
        <f t="shared" si="794"/>
        <v>86</v>
      </c>
      <c r="X564" s="95">
        <f t="shared" si="795"/>
        <v>86</v>
      </c>
      <c r="Y564" s="95">
        <f t="shared" si="796"/>
        <v>86</v>
      </c>
      <c r="Z564" s="95">
        <f t="shared" si="797"/>
        <v>86</v>
      </c>
      <c r="AA564" s="95">
        <f t="shared" si="798"/>
        <v>86</v>
      </c>
      <c r="AB564" s="95">
        <f t="shared" si="799"/>
        <v>86</v>
      </c>
      <c r="AC564" s="95">
        <f t="shared" si="800"/>
        <v>85</v>
      </c>
      <c r="AD564" s="95">
        <f t="shared" si="801"/>
        <v>85</v>
      </c>
      <c r="AE564" s="95">
        <f t="shared" si="802"/>
        <v>88</v>
      </c>
      <c r="AF564" s="95">
        <f t="shared" si="803"/>
        <v>87</v>
      </c>
      <c r="AG564" s="95">
        <f t="shared" si="804"/>
        <v>87</v>
      </c>
      <c r="AH564" s="95">
        <f t="shared" si="805"/>
        <v>87</v>
      </c>
      <c r="AI564" s="95">
        <f t="shared" si="806"/>
        <v>87</v>
      </c>
      <c r="AJ564" s="95">
        <f t="shared" si="807"/>
        <v>87</v>
      </c>
      <c r="AK564" s="95">
        <f t="shared" si="808"/>
        <v>86</v>
      </c>
      <c r="AL564" s="95">
        <f t="shared" si="809"/>
        <v>88</v>
      </c>
      <c r="AM564" s="95">
        <f t="shared" si="810"/>
        <v>88</v>
      </c>
      <c r="AN564" s="95">
        <f t="shared" si="811"/>
        <v>105</v>
      </c>
      <c r="AO564" s="95">
        <f t="shared" si="812"/>
        <v>105</v>
      </c>
      <c r="AP564" s="95">
        <f t="shared" si="813"/>
        <v>105</v>
      </c>
      <c r="AQ564" s="95">
        <f t="shared" si="814"/>
        <v>105</v>
      </c>
      <c r="AR564" s="95">
        <f t="shared" si="815"/>
        <v>105</v>
      </c>
      <c r="AS564" s="95">
        <f t="shared" si="816"/>
        <v>105</v>
      </c>
      <c r="AT564" s="95">
        <f t="shared" si="817"/>
        <v>104</v>
      </c>
      <c r="BA564" s="93">
        <v>2100</v>
      </c>
      <c r="BB564" s="95">
        <f t="shared" si="818"/>
        <v>109</v>
      </c>
      <c r="BC564" s="95">
        <f t="shared" si="819"/>
        <v>125</v>
      </c>
      <c r="BD564" s="95">
        <f t="shared" si="820"/>
        <v>141</v>
      </c>
      <c r="BE564" s="95">
        <f t="shared" si="821"/>
        <v>157</v>
      </c>
      <c r="BF564" s="95">
        <f t="shared" si="822"/>
        <v>173</v>
      </c>
      <c r="BG564" s="95">
        <f t="shared" si="823"/>
        <v>189</v>
      </c>
      <c r="BH564" s="95">
        <f t="shared" si="824"/>
        <v>206</v>
      </c>
      <c r="BI564" s="95">
        <f t="shared" si="825"/>
        <v>222</v>
      </c>
      <c r="BJ564" s="95">
        <f t="shared" si="826"/>
        <v>239</v>
      </c>
      <c r="BK564" s="95">
        <f t="shared" si="827"/>
        <v>254</v>
      </c>
      <c r="BL564" s="95">
        <f t="shared" si="828"/>
        <v>270</v>
      </c>
      <c r="BM564" s="95">
        <f t="shared" si="829"/>
        <v>287</v>
      </c>
      <c r="BN564" s="95">
        <f t="shared" si="830"/>
        <v>306</v>
      </c>
      <c r="BO564" s="95">
        <f t="shared" si="831"/>
        <v>321</v>
      </c>
      <c r="BP564" s="95">
        <f t="shared" si="832"/>
        <v>336</v>
      </c>
      <c r="BQ564" s="95">
        <f t="shared" si="833"/>
        <v>351</v>
      </c>
      <c r="BR564" s="95">
        <f t="shared" si="834"/>
        <v>370</v>
      </c>
      <c r="BS564" s="95">
        <f t="shared" si="835"/>
        <v>388</v>
      </c>
      <c r="BT564" s="95">
        <f t="shared" si="836"/>
        <v>402</v>
      </c>
      <c r="BU564" s="95">
        <f t="shared" si="837"/>
        <v>420</v>
      </c>
      <c r="BV564" s="95">
        <f t="shared" si="838"/>
        <v>433</v>
      </c>
      <c r="BW564" s="95">
        <f t="shared" si="839"/>
        <v>452</v>
      </c>
      <c r="BX564" s="95">
        <f t="shared" si="840"/>
        <v>470</v>
      </c>
      <c r="BY564" s="95">
        <f t="shared" si="841"/>
        <v>488</v>
      </c>
      <c r="BZ564" s="95">
        <f t="shared" si="842"/>
        <v>506</v>
      </c>
      <c r="CA564" s="95">
        <f t="shared" si="843"/>
        <v>524</v>
      </c>
      <c r="CB564" s="95">
        <f t="shared" si="844"/>
        <v>536</v>
      </c>
      <c r="CC564" s="95">
        <f t="shared" si="845"/>
        <v>553</v>
      </c>
      <c r="CD564" s="95">
        <f t="shared" si="846"/>
        <v>591</v>
      </c>
      <c r="CE564" s="95">
        <f t="shared" si="847"/>
        <v>603</v>
      </c>
      <c r="CF564" s="95">
        <f t="shared" si="848"/>
        <v>621</v>
      </c>
      <c r="CG564" s="95">
        <f t="shared" si="849"/>
        <v>639</v>
      </c>
      <c r="CH564" s="95">
        <f t="shared" si="850"/>
        <v>658</v>
      </c>
      <c r="CI564" s="95">
        <f t="shared" si="851"/>
        <v>676</v>
      </c>
      <c r="CJ564" s="95">
        <f t="shared" si="852"/>
        <v>686</v>
      </c>
      <c r="CK564" s="95">
        <f t="shared" si="853"/>
        <v>721</v>
      </c>
      <c r="CL564" s="95">
        <f t="shared" si="854"/>
        <v>739</v>
      </c>
      <c r="CM564" s="95">
        <f t="shared" si="855"/>
        <v>904</v>
      </c>
      <c r="CN564" s="95">
        <f t="shared" si="856"/>
        <v>926</v>
      </c>
      <c r="CO564" s="95">
        <f t="shared" si="857"/>
        <v>948</v>
      </c>
      <c r="CP564" s="95">
        <f t="shared" si="858"/>
        <v>970</v>
      </c>
      <c r="CQ564" s="95">
        <f t="shared" si="859"/>
        <v>992</v>
      </c>
      <c r="CR564" s="95">
        <f t="shared" si="860"/>
        <v>1014</v>
      </c>
      <c r="CS564" s="95">
        <f t="shared" si="861"/>
        <v>1026</v>
      </c>
    </row>
    <row r="565" spans="2:97" ht="15">
      <c r="B565" s="93">
        <v>2200</v>
      </c>
      <c r="C565" s="95">
        <f t="shared" si="774"/>
        <v>129</v>
      </c>
      <c r="D565" s="95">
        <f t="shared" si="775"/>
        <v>118</v>
      </c>
      <c r="E565" s="95">
        <f t="shared" si="776"/>
        <v>111</v>
      </c>
      <c r="F565" s="95">
        <f t="shared" si="777"/>
        <v>106</v>
      </c>
      <c r="G565" s="95">
        <f t="shared" si="778"/>
        <v>102</v>
      </c>
      <c r="H565" s="95">
        <f t="shared" si="779"/>
        <v>100</v>
      </c>
      <c r="I565" s="95">
        <f t="shared" si="780"/>
        <v>97</v>
      </c>
      <c r="J565" s="95">
        <f t="shared" si="781"/>
        <v>95</v>
      </c>
      <c r="K565" s="95">
        <f t="shared" si="782"/>
        <v>94</v>
      </c>
      <c r="L565" s="95">
        <f t="shared" si="783"/>
        <v>93</v>
      </c>
      <c r="M565" s="95">
        <f t="shared" si="784"/>
        <v>92</v>
      </c>
      <c r="N565" s="95">
        <f t="shared" si="785"/>
        <v>91</v>
      </c>
      <c r="O565" s="95">
        <f t="shared" si="786"/>
        <v>90</v>
      </c>
      <c r="P565" s="95">
        <f t="shared" si="787"/>
        <v>89</v>
      </c>
      <c r="Q565" s="95">
        <f t="shared" si="788"/>
        <v>88</v>
      </c>
      <c r="R565" s="95">
        <f t="shared" si="789"/>
        <v>88</v>
      </c>
      <c r="S565" s="95">
        <f t="shared" si="790"/>
        <v>87</v>
      </c>
      <c r="T565" s="95">
        <f t="shared" si="791"/>
        <v>87</v>
      </c>
      <c r="U565" s="95">
        <f t="shared" si="792"/>
        <v>87</v>
      </c>
      <c r="V565" s="95">
        <f t="shared" si="793"/>
        <v>86</v>
      </c>
      <c r="W565" s="95">
        <f t="shared" si="794"/>
        <v>86</v>
      </c>
      <c r="X565" s="95">
        <f t="shared" si="795"/>
        <v>86</v>
      </c>
      <c r="Y565" s="95">
        <f t="shared" si="796"/>
        <v>86</v>
      </c>
      <c r="Z565" s="95">
        <f t="shared" si="797"/>
        <v>85</v>
      </c>
      <c r="AA565" s="95">
        <f t="shared" si="798"/>
        <v>85</v>
      </c>
      <c r="AB565" s="95">
        <f t="shared" si="799"/>
        <v>85</v>
      </c>
      <c r="AC565" s="95">
        <f t="shared" si="800"/>
        <v>85</v>
      </c>
      <c r="AD565" s="95">
        <f t="shared" si="801"/>
        <v>85</v>
      </c>
      <c r="AE565" s="95">
        <f t="shared" si="802"/>
        <v>87</v>
      </c>
      <c r="AF565" s="95">
        <f t="shared" si="803"/>
        <v>87</v>
      </c>
      <c r="AG565" s="95">
        <f t="shared" si="804"/>
        <v>87</v>
      </c>
      <c r="AH565" s="95">
        <f t="shared" si="805"/>
        <v>86</v>
      </c>
      <c r="AI565" s="95">
        <f t="shared" si="806"/>
        <v>86</v>
      </c>
      <c r="AJ565" s="95">
        <f t="shared" si="807"/>
        <v>87</v>
      </c>
      <c r="AK565" s="95">
        <f t="shared" si="808"/>
        <v>87</v>
      </c>
      <c r="AL565" s="95">
        <f t="shared" si="809"/>
        <v>87</v>
      </c>
      <c r="AM565" s="95">
        <f t="shared" si="810"/>
        <v>104</v>
      </c>
      <c r="AN565" s="95">
        <f t="shared" si="811"/>
        <v>104</v>
      </c>
      <c r="AO565" s="95">
        <f t="shared" si="812"/>
        <v>104</v>
      </c>
      <c r="AP565" s="95">
        <f t="shared" si="813"/>
        <v>104</v>
      </c>
      <c r="AQ565" s="95">
        <f t="shared" si="814"/>
        <v>103</v>
      </c>
      <c r="AR565" s="95">
        <f t="shared" si="815"/>
        <v>103</v>
      </c>
      <c r="AS565" s="95">
        <f t="shared" si="816"/>
        <v>103</v>
      </c>
      <c r="AT565" s="95">
        <f t="shared" si="817"/>
        <v>103</v>
      </c>
      <c r="BA565" s="93">
        <v>2200</v>
      </c>
      <c r="BB565" s="95">
        <f t="shared" si="818"/>
        <v>114</v>
      </c>
      <c r="BC565" s="95">
        <f t="shared" si="819"/>
        <v>130</v>
      </c>
      <c r="BD565" s="95">
        <f t="shared" si="820"/>
        <v>147</v>
      </c>
      <c r="BE565" s="95">
        <f t="shared" si="821"/>
        <v>163</v>
      </c>
      <c r="BF565" s="95">
        <f t="shared" si="822"/>
        <v>180</v>
      </c>
      <c r="BG565" s="95">
        <f t="shared" si="823"/>
        <v>198</v>
      </c>
      <c r="BH565" s="95">
        <f t="shared" si="824"/>
        <v>213</v>
      </c>
      <c r="BI565" s="95">
        <f t="shared" si="825"/>
        <v>230</v>
      </c>
      <c r="BJ565" s="95">
        <f t="shared" si="826"/>
        <v>248</v>
      </c>
      <c r="BK565" s="95">
        <f t="shared" si="827"/>
        <v>266</v>
      </c>
      <c r="BL565" s="95">
        <f t="shared" si="828"/>
        <v>283</v>
      </c>
      <c r="BM565" s="95">
        <f t="shared" si="829"/>
        <v>300</v>
      </c>
      <c r="BN565" s="95">
        <f t="shared" si="830"/>
        <v>317</v>
      </c>
      <c r="BO565" s="95">
        <f t="shared" si="831"/>
        <v>333</v>
      </c>
      <c r="BP565" s="95">
        <f t="shared" si="832"/>
        <v>348</v>
      </c>
      <c r="BQ565" s="95">
        <f t="shared" si="833"/>
        <v>368</v>
      </c>
      <c r="BR565" s="95">
        <f t="shared" si="834"/>
        <v>383</v>
      </c>
      <c r="BS565" s="95">
        <f t="shared" si="835"/>
        <v>402</v>
      </c>
      <c r="BT565" s="95">
        <f t="shared" si="836"/>
        <v>421</v>
      </c>
      <c r="BU565" s="95">
        <f t="shared" si="837"/>
        <v>435</v>
      </c>
      <c r="BV565" s="95">
        <f t="shared" si="838"/>
        <v>454</v>
      </c>
      <c r="BW565" s="95">
        <f t="shared" si="839"/>
        <v>473</v>
      </c>
      <c r="BX565" s="95">
        <f t="shared" si="840"/>
        <v>492</v>
      </c>
      <c r="BY565" s="95">
        <f t="shared" si="841"/>
        <v>505</v>
      </c>
      <c r="BZ565" s="95">
        <f t="shared" si="842"/>
        <v>524</v>
      </c>
      <c r="CA565" s="95">
        <f t="shared" si="843"/>
        <v>542</v>
      </c>
      <c r="CB565" s="95">
        <f t="shared" si="844"/>
        <v>561</v>
      </c>
      <c r="CC565" s="95">
        <f t="shared" si="845"/>
        <v>580</v>
      </c>
      <c r="CD565" s="95">
        <f t="shared" si="846"/>
        <v>612</v>
      </c>
      <c r="CE565" s="95">
        <f t="shared" si="847"/>
        <v>632</v>
      </c>
      <c r="CF565" s="95">
        <f t="shared" si="848"/>
        <v>651</v>
      </c>
      <c r="CG565" s="95">
        <f t="shared" si="849"/>
        <v>662</v>
      </c>
      <c r="CH565" s="95">
        <f t="shared" si="850"/>
        <v>681</v>
      </c>
      <c r="CI565" s="95">
        <f t="shared" si="851"/>
        <v>708</v>
      </c>
      <c r="CJ565" s="95">
        <f t="shared" si="852"/>
        <v>727</v>
      </c>
      <c r="CK565" s="95">
        <f t="shared" si="853"/>
        <v>746</v>
      </c>
      <c r="CL565" s="95">
        <f t="shared" si="854"/>
        <v>915</v>
      </c>
      <c r="CM565" s="95">
        <f t="shared" si="855"/>
        <v>938</v>
      </c>
      <c r="CN565" s="95">
        <f t="shared" si="856"/>
        <v>961</v>
      </c>
      <c r="CO565" s="95">
        <f t="shared" si="857"/>
        <v>984</v>
      </c>
      <c r="CP565" s="95">
        <f t="shared" si="858"/>
        <v>997</v>
      </c>
      <c r="CQ565" s="95">
        <f t="shared" si="859"/>
        <v>1020</v>
      </c>
      <c r="CR565" s="95">
        <f t="shared" si="860"/>
        <v>1042</v>
      </c>
      <c r="CS565" s="95">
        <f t="shared" si="861"/>
        <v>1065</v>
      </c>
    </row>
    <row r="566" spans="2:97" ht="15">
      <c r="B566" s="93">
        <v>2300</v>
      </c>
      <c r="C566" s="95">
        <f t="shared" si="774"/>
        <v>126</v>
      </c>
      <c r="D566" s="95">
        <f t="shared" si="775"/>
        <v>116</v>
      </c>
      <c r="E566" s="95">
        <f t="shared" si="776"/>
        <v>109</v>
      </c>
      <c r="F566" s="95">
        <f t="shared" si="777"/>
        <v>104</v>
      </c>
      <c r="G566" s="95">
        <f t="shared" si="778"/>
        <v>100</v>
      </c>
      <c r="H566" s="95">
        <f t="shared" si="779"/>
        <v>97</v>
      </c>
      <c r="I566" s="95">
        <f t="shared" si="780"/>
        <v>95</v>
      </c>
      <c r="J566" s="95">
        <f t="shared" si="781"/>
        <v>93</v>
      </c>
      <c r="K566" s="95">
        <f t="shared" si="782"/>
        <v>92</v>
      </c>
      <c r="L566" s="95">
        <f t="shared" si="783"/>
        <v>91</v>
      </c>
      <c r="M566" s="95">
        <f t="shared" si="784"/>
        <v>90</v>
      </c>
      <c r="N566" s="95">
        <f t="shared" si="785"/>
        <v>89</v>
      </c>
      <c r="O566" s="95">
        <f t="shared" si="786"/>
        <v>88</v>
      </c>
      <c r="P566" s="95">
        <f t="shared" si="787"/>
        <v>87</v>
      </c>
      <c r="Q566" s="95">
        <f t="shared" si="788"/>
        <v>87</v>
      </c>
      <c r="R566" s="95">
        <f t="shared" si="789"/>
        <v>86</v>
      </c>
      <c r="S566" s="95">
        <f t="shared" si="790"/>
        <v>85</v>
      </c>
      <c r="T566" s="95">
        <f t="shared" si="791"/>
        <v>85</v>
      </c>
      <c r="U566" s="95">
        <f t="shared" si="792"/>
        <v>85</v>
      </c>
      <c r="V566" s="95">
        <f t="shared" si="793"/>
        <v>84</v>
      </c>
      <c r="W566" s="95">
        <f t="shared" si="794"/>
        <v>84</v>
      </c>
      <c r="X566" s="95">
        <f t="shared" si="795"/>
        <v>84</v>
      </c>
      <c r="Y566" s="95">
        <f t="shared" si="796"/>
        <v>84</v>
      </c>
      <c r="Z566" s="95">
        <f t="shared" si="797"/>
        <v>83</v>
      </c>
      <c r="AA566" s="95">
        <f t="shared" si="798"/>
        <v>83</v>
      </c>
      <c r="AB566" s="95">
        <f t="shared" si="799"/>
        <v>83</v>
      </c>
      <c r="AC566" s="95">
        <f t="shared" si="800"/>
        <v>83</v>
      </c>
      <c r="AD566" s="95">
        <f t="shared" si="801"/>
        <v>85</v>
      </c>
      <c r="AE566" s="95">
        <f t="shared" si="802"/>
        <v>85</v>
      </c>
      <c r="AF566" s="95">
        <f t="shared" si="803"/>
        <v>85</v>
      </c>
      <c r="AG566" s="95">
        <f t="shared" si="804"/>
        <v>84</v>
      </c>
      <c r="AH566" s="95">
        <f t="shared" si="805"/>
        <v>84</v>
      </c>
      <c r="AI566" s="95">
        <f t="shared" si="806"/>
        <v>85</v>
      </c>
      <c r="AJ566" s="95">
        <f t="shared" si="807"/>
        <v>85</v>
      </c>
      <c r="AK566" s="95">
        <f t="shared" si="808"/>
        <v>85</v>
      </c>
      <c r="AL566" s="95">
        <f t="shared" si="809"/>
        <v>85</v>
      </c>
      <c r="AM566" s="95">
        <f t="shared" si="810"/>
        <v>101</v>
      </c>
      <c r="AN566" s="95">
        <f t="shared" si="811"/>
        <v>101</v>
      </c>
      <c r="AO566" s="95">
        <f t="shared" si="812"/>
        <v>101</v>
      </c>
      <c r="AP566" s="95">
        <f t="shared" si="813"/>
        <v>101</v>
      </c>
      <c r="AQ566" s="95">
        <f t="shared" si="814"/>
        <v>101</v>
      </c>
      <c r="AR566" s="95">
        <f t="shared" si="815"/>
        <v>100</v>
      </c>
      <c r="AS566" s="95">
        <f t="shared" si="816"/>
        <v>100</v>
      </c>
      <c r="AT566" s="95">
        <f t="shared" si="817"/>
        <v>100</v>
      </c>
      <c r="BA566" s="93">
        <v>2300</v>
      </c>
      <c r="BB566" s="95">
        <f t="shared" si="818"/>
        <v>116</v>
      </c>
      <c r="BC566" s="95">
        <f t="shared" si="819"/>
        <v>133</v>
      </c>
      <c r="BD566" s="95">
        <f t="shared" si="820"/>
        <v>150</v>
      </c>
      <c r="BE566" s="95">
        <f t="shared" si="821"/>
        <v>167</v>
      </c>
      <c r="BF566" s="95">
        <f t="shared" si="822"/>
        <v>184</v>
      </c>
      <c r="BG566" s="95">
        <f t="shared" si="823"/>
        <v>201</v>
      </c>
      <c r="BH566" s="95">
        <f t="shared" si="824"/>
        <v>219</v>
      </c>
      <c r="BI566" s="95">
        <f t="shared" si="825"/>
        <v>235</v>
      </c>
      <c r="BJ566" s="95">
        <f t="shared" si="826"/>
        <v>254</v>
      </c>
      <c r="BK566" s="95">
        <f t="shared" si="827"/>
        <v>272</v>
      </c>
      <c r="BL566" s="95">
        <f t="shared" si="828"/>
        <v>290</v>
      </c>
      <c r="BM566" s="95">
        <f t="shared" si="829"/>
        <v>307</v>
      </c>
      <c r="BN566" s="95">
        <f t="shared" si="830"/>
        <v>324</v>
      </c>
      <c r="BO566" s="95">
        <f t="shared" si="831"/>
        <v>340</v>
      </c>
      <c r="BP566" s="95">
        <f t="shared" si="832"/>
        <v>360</v>
      </c>
      <c r="BQ566" s="95">
        <f t="shared" si="833"/>
        <v>376</v>
      </c>
      <c r="BR566" s="95">
        <f t="shared" si="834"/>
        <v>391</v>
      </c>
      <c r="BS566" s="95">
        <f t="shared" si="835"/>
        <v>411</v>
      </c>
      <c r="BT566" s="95">
        <f t="shared" si="836"/>
        <v>430</v>
      </c>
      <c r="BU566" s="95">
        <f t="shared" si="837"/>
        <v>444</v>
      </c>
      <c r="BV566" s="95">
        <f t="shared" si="838"/>
        <v>464</v>
      </c>
      <c r="BW566" s="95">
        <f t="shared" si="839"/>
        <v>483</v>
      </c>
      <c r="BX566" s="95">
        <f t="shared" si="840"/>
        <v>502</v>
      </c>
      <c r="BY566" s="95">
        <f t="shared" si="841"/>
        <v>515</v>
      </c>
      <c r="BZ566" s="95">
        <f t="shared" si="842"/>
        <v>535</v>
      </c>
      <c r="CA566" s="95">
        <f t="shared" si="843"/>
        <v>554</v>
      </c>
      <c r="CB566" s="95">
        <f t="shared" si="844"/>
        <v>573</v>
      </c>
      <c r="CC566" s="95">
        <f t="shared" si="845"/>
        <v>606</v>
      </c>
      <c r="CD566" s="95">
        <f t="shared" si="846"/>
        <v>626</v>
      </c>
      <c r="CE566" s="95">
        <f t="shared" si="847"/>
        <v>645</v>
      </c>
      <c r="CF566" s="95">
        <f t="shared" si="848"/>
        <v>657</v>
      </c>
      <c r="CG566" s="95">
        <f t="shared" si="849"/>
        <v>676</v>
      </c>
      <c r="CH566" s="95">
        <f t="shared" si="850"/>
        <v>704</v>
      </c>
      <c r="CI566" s="95">
        <f t="shared" si="851"/>
        <v>723</v>
      </c>
      <c r="CJ566" s="95">
        <f t="shared" si="852"/>
        <v>743</v>
      </c>
      <c r="CK566" s="95">
        <f t="shared" si="853"/>
        <v>762</v>
      </c>
      <c r="CL566" s="95">
        <f t="shared" si="854"/>
        <v>929</v>
      </c>
      <c r="CM566" s="95">
        <f t="shared" si="855"/>
        <v>952</v>
      </c>
      <c r="CN566" s="95">
        <f t="shared" si="856"/>
        <v>976</v>
      </c>
      <c r="CO566" s="95">
        <f t="shared" si="857"/>
        <v>999</v>
      </c>
      <c r="CP566" s="95">
        <f t="shared" si="858"/>
        <v>1022</v>
      </c>
      <c r="CQ566" s="95">
        <f t="shared" si="859"/>
        <v>1035</v>
      </c>
      <c r="CR566" s="95">
        <f t="shared" si="860"/>
        <v>1058</v>
      </c>
      <c r="CS566" s="95">
        <f t="shared" si="861"/>
        <v>1081</v>
      </c>
    </row>
    <row r="567" spans="2:97" ht="15">
      <c r="B567" s="93">
        <v>2400</v>
      </c>
      <c r="C567" s="95">
        <f t="shared" si="774"/>
        <v>132</v>
      </c>
      <c r="D567" s="95">
        <f t="shared" si="775"/>
        <v>121</v>
      </c>
      <c r="E567" s="95">
        <f t="shared" si="776"/>
        <v>113</v>
      </c>
      <c r="F567" s="95">
        <f t="shared" si="777"/>
        <v>108</v>
      </c>
      <c r="G567" s="95">
        <f t="shared" si="778"/>
        <v>104</v>
      </c>
      <c r="H567" s="95">
        <f t="shared" si="779"/>
        <v>101</v>
      </c>
      <c r="I567" s="95">
        <f t="shared" si="780"/>
        <v>98</v>
      </c>
      <c r="J567" s="95">
        <f t="shared" si="781"/>
        <v>96</v>
      </c>
      <c r="K567" s="95">
        <f t="shared" si="782"/>
        <v>95</v>
      </c>
      <c r="L567" s="95">
        <f t="shared" si="783"/>
        <v>93</v>
      </c>
      <c r="M567" s="95">
        <f t="shared" si="784"/>
        <v>92</v>
      </c>
      <c r="N567" s="95">
        <f t="shared" si="785"/>
        <v>91</v>
      </c>
      <c r="O567" s="95">
        <f t="shared" si="786"/>
        <v>90</v>
      </c>
      <c r="P567" s="95">
        <f t="shared" si="787"/>
        <v>89</v>
      </c>
      <c r="Q567" s="95">
        <f t="shared" si="788"/>
        <v>89</v>
      </c>
      <c r="R567" s="95">
        <f t="shared" si="789"/>
        <v>88</v>
      </c>
      <c r="S567" s="95">
        <f t="shared" si="790"/>
        <v>87</v>
      </c>
      <c r="T567" s="95">
        <f t="shared" si="791"/>
        <v>87</v>
      </c>
      <c r="U567" s="95">
        <f t="shared" si="792"/>
        <v>86</v>
      </c>
      <c r="V567" s="95">
        <f t="shared" si="793"/>
        <v>86</v>
      </c>
      <c r="W567" s="95">
        <f t="shared" si="794"/>
        <v>86</v>
      </c>
      <c r="X567" s="95">
        <f t="shared" si="795"/>
        <v>86</v>
      </c>
      <c r="Y567" s="95">
        <f t="shared" si="796"/>
        <v>86</v>
      </c>
      <c r="Z567" s="95">
        <f t="shared" si="797"/>
        <v>85</v>
      </c>
      <c r="AA567" s="95">
        <f t="shared" si="798"/>
        <v>85</v>
      </c>
      <c r="AB567" s="95">
        <f t="shared" si="799"/>
        <v>85</v>
      </c>
      <c r="AC567" s="95">
        <f t="shared" si="800"/>
        <v>84</v>
      </c>
      <c r="AD567" s="95">
        <f t="shared" si="801"/>
        <v>84</v>
      </c>
      <c r="AE567" s="95">
        <f t="shared" si="802"/>
        <v>84</v>
      </c>
      <c r="AF567" s="95">
        <f t="shared" si="803"/>
        <v>84</v>
      </c>
      <c r="AG567" s="95">
        <f t="shared" si="804"/>
        <v>85</v>
      </c>
      <c r="AH567" s="95">
        <f t="shared" si="805"/>
        <v>85</v>
      </c>
      <c r="AI567" s="95">
        <f t="shared" si="806"/>
        <v>85</v>
      </c>
      <c r="AJ567" s="95">
        <f t="shared" si="807"/>
        <v>85</v>
      </c>
      <c r="AK567" s="95">
        <f t="shared" si="808"/>
        <v>84</v>
      </c>
      <c r="AL567" s="95">
        <f t="shared" si="809"/>
        <v>100</v>
      </c>
      <c r="AM567" s="95">
        <f t="shared" si="810"/>
        <v>100</v>
      </c>
      <c r="AN567" s="95">
        <f t="shared" si="811"/>
        <v>100</v>
      </c>
      <c r="AO567" s="95">
        <f t="shared" si="812"/>
        <v>100</v>
      </c>
      <c r="AP567" s="95">
        <f t="shared" si="813"/>
        <v>100</v>
      </c>
      <c r="AQ567" s="95">
        <f t="shared" si="814"/>
        <v>99</v>
      </c>
      <c r="AR567" s="95">
        <f t="shared" si="815"/>
        <v>99</v>
      </c>
      <c r="AS567" s="95">
        <f t="shared" si="816"/>
        <v>99</v>
      </c>
      <c r="AT567" s="95">
        <f t="shared" si="817"/>
        <v>99</v>
      </c>
      <c r="BA567" s="93">
        <v>2400</v>
      </c>
      <c r="BB567" s="95">
        <f t="shared" si="818"/>
        <v>127</v>
      </c>
      <c r="BC567" s="95">
        <f t="shared" si="819"/>
        <v>145</v>
      </c>
      <c r="BD567" s="95">
        <f t="shared" si="820"/>
        <v>163</v>
      </c>
      <c r="BE567" s="95">
        <f t="shared" si="821"/>
        <v>181</v>
      </c>
      <c r="BF567" s="95">
        <f t="shared" si="822"/>
        <v>200</v>
      </c>
      <c r="BG567" s="95">
        <f t="shared" si="823"/>
        <v>218</v>
      </c>
      <c r="BH567" s="95">
        <f t="shared" si="824"/>
        <v>235</v>
      </c>
      <c r="BI567" s="95">
        <f t="shared" si="825"/>
        <v>253</v>
      </c>
      <c r="BJ567" s="95">
        <f t="shared" si="826"/>
        <v>274</v>
      </c>
      <c r="BK567" s="95">
        <f t="shared" si="827"/>
        <v>290</v>
      </c>
      <c r="BL567" s="95">
        <f t="shared" si="828"/>
        <v>309</v>
      </c>
      <c r="BM567" s="95">
        <f t="shared" si="829"/>
        <v>328</v>
      </c>
      <c r="BN567" s="95">
        <f t="shared" si="830"/>
        <v>346</v>
      </c>
      <c r="BO567" s="95">
        <f t="shared" si="831"/>
        <v>363</v>
      </c>
      <c r="BP567" s="95">
        <f t="shared" si="832"/>
        <v>384</v>
      </c>
      <c r="BQ567" s="95">
        <f t="shared" si="833"/>
        <v>401</v>
      </c>
      <c r="BR567" s="95">
        <f t="shared" si="834"/>
        <v>418</v>
      </c>
      <c r="BS567" s="95">
        <f t="shared" si="835"/>
        <v>438</v>
      </c>
      <c r="BT567" s="95">
        <f t="shared" si="836"/>
        <v>454</v>
      </c>
      <c r="BU567" s="95">
        <f t="shared" si="837"/>
        <v>475</v>
      </c>
      <c r="BV567" s="95">
        <f t="shared" si="838"/>
        <v>495</v>
      </c>
      <c r="BW567" s="95">
        <f t="shared" si="839"/>
        <v>516</v>
      </c>
      <c r="BX567" s="95">
        <f t="shared" si="840"/>
        <v>537</v>
      </c>
      <c r="BY567" s="95">
        <f t="shared" si="841"/>
        <v>551</v>
      </c>
      <c r="BZ567" s="95">
        <f t="shared" si="842"/>
        <v>571</v>
      </c>
      <c r="CA567" s="95">
        <f t="shared" si="843"/>
        <v>592</v>
      </c>
      <c r="CB567" s="95">
        <f t="shared" si="844"/>
        <v>605</v>
      </c>
      <c r="CC567" s="95">
        <f t="shared" si="845"/>
        <v>625</v>
      </c>
      <c r="CD567" s="95">
        <f t="shared" si="846"/>
        <v>645</v>
      </c>
      <c r="CE567" s="95">
        <f t="shared" si="847"/>
        <v>665</v>
      </c>
      <c r="CF567" s="95">
        <f t="shared" si="848"/>
        <v>694</v>
      </c>
      <c r="CG567" s="95">
        <f t="shared" si="849"/>
        <v>714</v>
      </c>
      <c r="CH567" s="95">
        <f t="shared" si="850"/>
        <v>734</v>
      </c>
      <c r="CI567" s="95">
        <f t="shared" si="851"/>
        <v>755</v>
      </c>
      <c r="CJ567" s="95">
        <f t="shared" si="852"/>
        <v>766</v>
      </c>
      <c r="CK567" s="95">
        <f t="shared" si="853"/>
        <v>936</v>
      </c>
      <c r="CL567" s="95">
        <f t="shared" si="854"/>
        <v>960</v>
      </c>
      <c r="CM567" s="95">
        <f t="shared" si="855"/>
        <v>984</v>
      </c>
      <c r="CN567" s="95">
        <f t="shared" si="856"/>
        <v>1008</v>
      </c>
      <c r="CO567" s="95">
        <f t="shared" si="857"/>
        <v>1032</v>
      </c>
      <c r="CP567" s="95">
        <f t="shared" si="858"/>
        <v>1045</v>
      </c>
      <c r="CQ567" s="95">
        <f t="shared" si="859"/>
        <v>1069</v>
      </c>
      <c r="CR567" s="95">
        <f t="shared" si="860"/>
        <v>1093</v>
      </c>
      <c r="CS567" s="95">
        <f t="shared" si="861"/>
        <v>1117</v>
      </c>
    </row>
    <row r="568" spans="2:97" ht="15">
      <c r="B568" s="93">
        <v>2500</v>
      </c>
      <c r="C568" s="95">
        <f t="shared" si="774"/>
        <v>131</v>
      </c>
      <c r="D568" s="95">
        <f t="shared" si="775"/>
        <v>120</v>
      </c>
      <c r="E568" s="95">
        <f t="shared" si="776"/>
        <v>112</v>
      </c>
      <c r="F568" s="95">
        <f t="shared" si="777"/>
        <v>107</v>
      </c>
      <c r="G568" s="95">
        <f t="shared" si="778"/>
        <v>103</v>
      </c>
      <c r="H568" s="95">
        <f t="shared" si="779"/>
        <v>100</v>
      </c>
      <c r="I568" s="95">
        <f t="shared" si="780"/>
        <v>98</v>
      </c>
      <c r="J568" s="95">
        <f t="shared" si="781"/>
        <v>95</v>
      </c>
      <c r="K568" s="95">
        <f t="shared" si="782"/>
        <v>94</v>
      </c>
      <c r="L568" s="95">
        <f t="shared" si="783"/>
        <v>93</v>
      </c>
      <c r="M568" s="95">
        <f t="shared" si="784"/>
        <v>91</v>
      </c>
      <c r="N568" s="95">
        <f t="shared" si="785"/>
        <v>90</v>
      </c>
      <c r="O568" s="95">
        <f t="shared" si="786"/>
        <v>90</v>
      </c>
      <c r="P568" s="95">
        <f t="shared" si="787"/>
        <v>89</v>
      </c>
      <c r="Q568" s="95">
        <f t="shared" si="788"/>
        <v>88</v>
      </c>
      <c r="R568" s="95">
        <f t="shared" si="789"/>
        <v>87</v>
      </c>
      <c r="S568" s="95">
        <f t="shared" si="790"/>
        <v>87</v>
      </c>
      <c r="T568" s="95">
        <f t="shared" si="791"/>
        <v>86</v>
      </c>
      <c r="U568" s="95">
        <f t="shared" si="792"/>
        <v>86</v>
      </c>
      <c r="V568" s="95">
        <f t="shared" si="793"/>
        <v>85</v>
      </c>
      <c r="W568" s="95">
        <f t="shared" si="794"/>
        <v>85</v>
      </c>
      <c r="X568" s="95">
        <f t="shared" si="795"/>
        <v>85</v>
      </c>
      <c r="Y568" s="95">
        <f t="shared" si="796"/>
        <v>85</v>
      </c>
      <c r="Z568" s="95">
        <f t="shared" si="797"/>
        <v>85</v>
      </c>
      <c r="AA568" s="95">
        <f t="shared" si="798"/>
        <v>84</v>
      </c>
      <c r="AB568" s="95">
        <f t="shared" si="799"/>
        <v>84</v>
      </c>
      <c r="AC568" s="95">
        <f t="shared" si="800"/>
        <v>86</v>
      </c>
      <c r="AD568" s="95">
        <f t="shared" si="801"/>
        <v>86</v>
      </c>
      <c r="AE568" s="95">
        <f t="shared" si="802"/>
        <v>86</v>
      </c>
      <c r="AF568" s="95">
        <f t="shared" si="803"/>
        <v>87</v>
      </c>
      <c r="AG568" s="95">
        <f t="shared" si="804"/>
        <v>87</v>
      </c>
      <c r="AH568" s="95">
        <f t="shared" si="805"/>
        <v>86</v>
      </c>
      <c r="AI568" s="95">
        <f t="shared" si="806"/>
        <v>86</v>
      </c>
      <c r="AJ568" s="95">
        <f t="shared" si="807"/>
        <v>86</v>
      </c>
      <c r="AK568" s="95">
        <f t="shared" si="808"/>
        <v>86</v>
      </c>
      <c r="AL568" s="95">
        <f t="shared" si="809"/>
        <v>99</v>
      </c>
      <c r="AM568" s="95">
        <f t="shared" si="810"/>
        <v>99</v>
      </c>
      <c r="AN568" s="95">
        <f t="shared" si="811"/>
        <v>99</v>
      </c>
      <c r="AO568" s="95">
        <f t="shared" si="812"/>
        <v>98</v>
      </c>
      <c r="AP568" s="95">
        <f t="shared" si="813"/>
        <v>98</v>
      </c>
      <c r="AQ568" s="95">
        <f t="shared" si="814"/>
        <v>98</v>
      </c>
      <c r="AR568" s="95">
        <f t="shared" si="815"/>
        <v>98</v>
      </c>
      <c r="AS568" s="95">
        <f t="shared" si="816"/>
        <v>98</v>
      </c>
      <c r="AT568" s="95">
        <f t="shared" si="817"/>
        <v>98</v>
      </c>
      <c r="BA568" s="93">
        <v>2500</v>
      </c>
      <c r="BB568" s="95">
        <f t="shared" si="818"/>
        <v>131</v>
      </c>
      <c r="BC568" s="95">
        <f t="shared" si="819"/>
        <v>150</v>
      </c>
      <c r="BD568" s="95">
        <f t="shared" si="820"/>
        <v>168</v>
      </c>
      <c r="BE568" s="95">
        <f t="shared" si="821"/>
        <v>187</v>
      </c>
      <c r="BF568" s="95">
        <f t="shared" si="822"/>
        <v>206</v>
      </c>
      <c r="BG568" s="95">
        <f t="shared" si="823"/>
        <v>225</v>
      </c>
      <c r="BH568" s="95">
        <f t="shared" si="824"/>
        <v>245</v>
      </c>
      <c r="BI568" s="95">
        <f t="shared" si="825"/>
        <v>261</v>
      </c>
      <c r="BJ568" s="95">
        <f t="shared" si="826"/>
        <v>282</v>
      </c>
      <c r="BK568" s="95">
        <f t="shared" si="827"/>
        <v>302</v>
      </c>
      <c r="BL568" s="95">
        <f t="shared" si="828"/>
        <v>319</v>
      </c>
      <c r="BM568" s="95">
        <f t="shared" si="829"/>
        <v>338</v>
      </c>
      <c r="BN568" s="95">
        <f t="shared" si="830"/>
        <v>360</v>
      </c>
      <c r="BO568" s="95">
        <f t="shared" si="831"/>
        <v>378</v>
      </c>
      <c r="BP568" s="95">
        <f t="shared" si="832"/>
        <v>396</v>
      </c>
      <c r="BQ568" s="95">
        <f t="shared" si="833"/>
        <v>413</v>
      </c>
      <c r="BR568" s="95">
        <f t="shared" si="834"/>
        <v>435</v>
      </c>
      <c r="BS568" s="95">
        <f t="shared" si="835"/>
        <v>452</v>
      </c>
      <c r="BT568" s="95">
        <f t="shared" si="836"/>
        <v>473</v>
      </c>
      <c r="BU568" s="95">
        <f t="shared" si="837"/>
        <v>489</v>
      </c>
      <c r="BV568" s="95">
        <f t="shared" si="838"/>
        <v>510</v>
      </c>
      <c r="BW568" s="95">
        <f t="shared" si="839"/>
        <v>531</v>
      </c>
      <c r="BX568" s="95">
        <f t="shared" si="840"/>
        <v>553</v>
      </c>
      <c r="BY568" s="95">
        <f t="shared" si="841"/>
        <v>574</v>
      </c>
      <c r="BZ568" s="95">
        <f t="shared" si="842"/>
        <v>588</v>
      </c>
      <c r="CA568" s="95">
        <f t="shared" si="843"/>
        <v>609</v>
      </c>
      <c r="CB568" s="95">
        <f t="shared" si="844"/>
        <v>645</v>
      </c>
      <c r="CC568" s="95">
        <f t="shared" si="845"/>
        <v>667</v>
      </c>
      <c r="CD568" s="95">
        <f t="shared" si="846"/>
        <v>688</v>
      </c>
      <c r="CE568" s="95">
        <f t="shared" si="847"/>
        <v>718</v>
      </c>
      <c r="CF568" s="95">
        <f t="shared" si="848"/>
        <v>740</v>
      </c>
      <c r="CG568" s="95">
        <f t="shared" si="849"/>
        <v>753</v>
      </c>
      <c r="CH568" s="95">
        <f t="shared" si="850"/>
        <v>774</v>
      </c>
      <c r="CI568" s="95">
        <f t="shared" si="851"/>
        <v>796</v>
      </c>
      <c r="CJ568" s="95">
        <f t="shared" si="852"/>
        <v>817</v>
      </c>
      <c r="CK568" s="95">
        <f t="shared" si="853"/>
        <v>965</v>
      </c>
      <c r="CL568" s="95">
        <f t="shared" si="854"/>
        <v>990</v>
      </c>
      <c r="CM568" s="95">
        <f t="shared" si="855"/>
        <v>1015</v>
      </c>
      <c r="CN568" s="95">
        <f t="shared" si="856"/>
        <v>1029</v>
      </c>
      <c r="CO568" s="95">
        <f t="shared" si="857"/>
        <v>1054</v>
      </c>
      <c r="CP568" s="95">
        <f t="shared" si="858"/>
        <v>1078</v>
      </c>
      <c r="CQ568" s="95">
        <f t="shared" si="859"/>
        <v>1103</v>
      </c>
      <c r="CR568" s="95">
        <f t="shared" si="860"/>
        <v>1127</v>
      </c>
      <c r="CS568" s="95">
        <f t="shared" si="861"/>
        <v>1152</v>
      </c>
    </row>
    <row r="569" spans="2:97" ht="15">
      <c r="B569" s="93">
        <v>2600</v>
      </c>
      <c r="C569" s="95">
        <f t="shared" si="774"/>
        <v>130</v>
      </c>
      <c r="D569" s="95">
        <f t="shared" si="775"/>
        <v>119</v>
      </c>
      <c r="E569" s="95">
        <f t="shared" si="776"/>
        <v>112</v>
      </c>
      <c r="F569" s="95">
        <f t="shared" si="777"/>
        <v>106</v>
      </c>
      <c r="G569" s="95">
        <f t="shared" si="778"/>
        <v>102</v>
      </c>
      <c r="H569" s="95">
        <f t="shared" si="779"/>
        <v>99</v>
      </c>
      <c r="I569" s="95">
        <f t="shared" si="780"/>
        <v>97</v>
      </c>
      <c r="J569" s="95">
        <f t="shared" si="781"/>
        <v>95</v>
      </c>
      <c r="K569" s="95">
        <f t="shared" si="782"/>
        <v>94</v>
      </c>
      <c r="L569" s="95">
        <f t="shared" si="783"/>
        <v>92</v>
      </c>
      <c r="M569" s="95">
        <f t="shared" si="784"/>
        <v>91</v>
      </c>
      <c r="N569" s="95">
        <f t="shared" si="785"/>
        <v>90</v>
      </c>
      <c r="O569" s="95">
        <f t="shared" si="786"/>
        <v>89</v>
      </c>
      <c r="P569" s="95">
        <f t="shared" si="787"/>
        <v>88</v>
      </c>
      <c r="Q569" s="95">
        <f t="shared" si="788"/>
        <v>88</v>
      </c>
      <c r="R569" s="95">
        <f t="shared" si="789"/>
        <v>87</v>
      </c>
      <c r="S569" s="95">
        <f t="shared" si="790"/>
        <v>86</v>
      </c>
      <c r="T569" s="95">
        <f t="shared" si="791"/>
        <v>86</v>
      </c>
      <c r="U569" s="95">
        <f t="shared" si="792"/>
        <v>85</v>
      </c>
      <c r="V569" s="95">
        <f t="shared" si="793"/>
        <v>85</v>
      </c>
      <c r="W569" s="95">
        <f t="shared" si="794"/>
        <v>85</v>
      </c>
      <c r="X569" s="95">
        <f t="shared" si="795"/>
        <v>85</v>
      </c>
      <c r="Y569" s="95">
        <f t="shared" si="796"/>
        <v>85</v>
      </c>
      <c r="Z569" s="95">
        <f t="shared" si="797"/>
        <v>84</v>
      </c>
      <c r="AA569" s="95">
        <f t="shared" si="798"/>
        <v>84</v>
      </c>
      <c r="AB569" s="95">
        <f t="shared" si="799"/>
        <v>84</v>
      </c>
      <c r="AC569" s="95">
        <f t="shared" si="800"/>
        <v>86</v>
      </c>
      <c r="AD569" s="95">
        <f t="shared" si="801"/>
        <v>85</v>
      </c>
      <c r="AE569" s="95">
        <f t="shared" si="802"/>
        <v>87</v>
      </c>
      <c r="AF569" s="95">
        <f t="shared" si="803"/>
        <v>86</v>
      </c>
      <c r="AG569" s="95">
        <f t="shared" si="804"/>
        <v>86</v>
      </c>
      <c r="AH569" s="95">
        <f t="shared" si="805"/>
        <v>86</v>
      </c>
      <c r="AI569" s="95">
        <f t="shared" si="806"/>
        <v>86</v>
      </c>
      <c r="AJ569" s="95">
        <f t="shared" si="807"/>
        <v>85</v>
      </c>
      <c r="AK569" s="95">
        <f t="shared" si="808"/>
        <v>99</v>
      </c>
      <c r="AL569" s="95">
        <f t="shared" si="809"/>
        <v>99</v>
      </c>
      <c r="AM569" s="95">
        <f t="shared" si="810"/>
        <v>99</v>
      </c>
      <c r="AN569" s="95">
        <f t="shared" si="811"/>
        <v>99</v>
      </c>
      <c r="AO569" s="95">
        <f t="shared" si="812"/>
        <v>98</v>
      </c>
      <c r="AP569" s="95">
        <f t="shared" si="813"/>
        <v>98</v>
      </c>
      <c r="AQ569" s="95">
        <f t="shared" si="814"/>
        <v>98</v>
      </c>
      <c r="AR569" s="95">
        <f t="shared" si="815"/>
        <v>98</v>
      </c>
      <c r="AS569" s="95">
        <f t="shared" si="816"/>
        <v>98</v>
      </c>
      <c r="AT569" s="95">
        <f t="shared" si="817"/>
        <v>98</v>
      </c>
      <c r="BA569" s="93">
        <v>2600</v>
      </c>
      <c r="BB569" s="95">
        <f t="shared" si="818"/>
        <v>135</v>
      </c>
      <c r="BC569" s="95">
        <f t="shared" si="819"/>
        <v>155</v>
      </c>
      <c r="BD569" s="95">
        <f t="shared" si="820"/>
        <v>175</v>
      </c>
      <c r="BE569" s="95">
        <f t="shared" si="821"/>
        <v>193</v>
      </c>
      <c r="BF569" s="95">
        <f t="shared" si="822"/>
        <v>212</v>
      </c>
      <c r="BG569" s="95">
        <f t="shared" si="823"/>
        <v>232</v>
      </c>
      <c r="BH569" s="95">
        <f t="shared" si="824"/>
        <v>252</v>
      </c>
      <c r="BI569" s="95">
        <f t="shared" si="825"/>
        <v>272</v>
      </c>
      <c r="BJ569" s="95">
        <f t="shared" si="826"/>
        <v>293</v>
      </c>
      <c r="BK569" s="95">
        <f t="shared" si="827"/>
        <v>311</v>
      </c>
      <c r="BL569" s="95">
        <f t="shared" si="828"/>
        <v>331</v>
      </c>
      <c r="BM569" s="95">
        <f t="shared" si="829"/>
        <v>351</v>
      </c>
      <c r="BN569" s="95">
        <f t="shared" si="830"/>
        <v>370</v>
      </c>
      <c r="BO569" s="95">
        <f t="shared" si="831"/>
        <v>389</v>
      </c>
      <c r="BP569" s="95">
        <f t="shared" si="832"/>
        <v>412</v>
      </c>
      <c r="BQ569" s="95">
        <f t="shared" si="833"/>
        <v>430</v>
      </c>
      <c r="BR569" s="95">
        <f t="shared" si="834"/>
        <v>447</v>
      </c>
      <c r="BS569" s="95">
        <f t="shared" si="835"/>
        <v>470</v>
      </c>
      <c r="BT569" s="95">
        <f t="shared" si="836"/>
        <v>486</v>
      </c>
      <c r="BU569" s="95">
        <f t="shared" si="837"/>
        <v>508</v>
      </c>
      <c r="BV569" s="95">
        <f t="shared" si="838"/>
        <v>530</v>
      </c>
      <c r="BW569" s="95">
        <f t="shared" si="839"/>
        <v>553</v>
      </c>
      <c r="BX569" s="95">
        <f t="shared" si="840"/>
        <v>575</v>
      </c>
      <c r="BY569" s="95">
        <f t="shared" si="841"/>
        <v>590</v>
      </c>
      <c r="BZ569" s="95">
        <f t="shared" si="842"/>
        <v>612</v>
      </c>
      <c r="CA569" s="95">
        <f t="shared" si="843"/>
        <v>633</v>
      </c>
      <c r="CB569" s="95">
        <f t="shared" si="844"/>
        <v>671</v>
      </c>
      <c r="CC569" s="95">
        <f t="shared" si="845"/>
        <v>685</v>
      </c>
      <c r="CD569" s="95">
        <f t="shared" si="846"/>
        <v>724</v>
      </c>
      <c r="CE569" s="95">
        <f t="shared" si="847"/>
        <v>738</v>
      </c>
      <c r="CF569" s="95">
        <f t="shared" si="848"/>
        <v>760</v>
      </c>
      <c r="CG569" s="95">
        <f t="shared" si="849"/>
        <v>783</v>
      </c>
      <c r="CH569" s="95">
        <f t="shared" si="850"/>
        <v>805</v>
      </c>
      <c r="CI569" s="95">
        <f t="shared" si="851"/>
        <v>818</v>
      </c>
      <c r="CJ569" s="95">
        <f t="shared" si="852"/>
        <v>978</v>
      </c>
      <c r="CK569" s="95">
        <f t="shared" si="853"/>
        <v>1004</v>
      </c>
      <c r="CL569" s="95">
        <f t="shared" si="854"/>
        <v>1030</v>
      </c>
      <c r="CM569" s="95">
        <f t="shared" si="855"/>
        <v>1055</v>
      </c>
      <c r="CN569" s="95">
        <f t="shared" si="856"/>
        <v>1070</v>
      </c>
      <c r="CO569" s="95">
        <f t="shared" si="857"/>
        <v>1096</v>
      </c>
      <c r="CP569" s="95">
        <f t="shared" si="858"/>
        <v>1121</v>
      </c>
      <c r="CQ569" s="95">
        <f t="shared" si="859"/>
        <v>1147</v>
      </c>
      <c r="CR569" s="95">
        <f t="shared" si="860"/>
        <v>1172</v>
      </c>
      <c r="CS569" s="95">
        <f t="shared" si="861"/>
        <v>1198</v>
      </c>
    </row>
    <row r="570" spans="2:97" ht="15">
      <c r="B570" s="93">
        <v>2700</v>
      </c>
      <c r="C570" s="95">
        <f t="shared" si="774"/>
        <v>129</v>
      </c>
      <c r="D570" s="95">
        <f t="shared" si="775"/>
        <v>118</v>
      </c>
      <c r="E570" s="95">
        <f t="shared" si="776"/>
        <v>111</v>
      </c>
      <c r="F570" s="95">
        <f t="shared" si="777"/>
        <v>106</v>
      </c>
      <c r="G570" s="95">
        <f t="shared" si="778"/>
        <v>102</v>
      </c>
      <c r="H570" s="95">
        <f t="shared" si="779"/>
        <v>99</v>
      </c>
      <c r="I570" s="95">
        <f t="shared" si="780"/>
        <v>96</v>
      </c>
      <c r="J570" s="95">
        <f t="shared" si="781"/>
        <v>94</v>
      </c>
      <c r="K570" s="95">
        <f t="shared" si="782"/>
        <v>93</v>
      </c>
      <c r="L570" s="95">
        <f t="shared" si="783"/>
        <v>92</v>
      </c>
      <c r="M570" s="95">
        <f t="shared" si="784"/>
        <v>90</v>
      </c>
      <c r="N570" s="95">
        <f t="shared" si="785"/>
        <v>89</v>
      </c>
      <c r="O570" s="95">
        <f t="shared" si="786"/>
        <v>89</v>
      </c>
      <c r="P570" s="95">
        <f t="shared" si="787"/>
        <v>88</v>
      </c>
      <c r="Q570" s="95">
        <f t="shared" si="788"/>
        <v>87</v>
      </c>
      <c r="R570" s="95">
        <f t="shared" si="789"/>
        <v>86</v>
      </c>
      <c r="S570" s="95">
        <f t="shared" si="790"/>
        <v>86</v>
      </c>
      <c r="T570" s="95">
        <f t="shared" si="791"/>
        <v>86</v>
      </c>
      <c r="U570" s="95">
        <f t="shared" si="792"/>
        <v>85</v>
      </c>
      <c r="V570" s="95">
        <f t="shared" si="793"/>
        <v>85</v>
      </c>
      <c r="W570" s="95">
        <f t="shared" si="794"/>
        <v>85</v>
      </c>
      <c r="X570" s="95">
        <f t="shared" si="795"/>
        <v>84</v>
      </c>
      <c r="Y570" s="95">
        <f t="shared" si="796"/>
        <v>84</v>
      </c>
      <c r="Z570" s="95">
        <f t="shared" si="797"/>
        <v>84</v>
      </c>
      <c r="AA570" s="95">
        <f t="shared" si="798"/>
        <v>84</v>
      </c>
      <c r="AB570" s="95">
        <f t="shared" si="799"/>
        <v>84</v>
      </c>
      <c r="AC570" s="95">
        <f t="shared" si="800"/>
        <v>85</v>
      </c>
      <c r="AD570" s="95">
        <f t="shared" si="801"/>
        <v>86</v>
      </c>
      <c r="AE570" s="95">
        <f t="shared" si="802"/>
        <v>86</v>
      </c>
      <c r="AF570" s="95">
        <f t="shared" si="803"/>
        <v>86</v>
      </c>
      <c r="AG570" s="95">
        <f t="shared" si="804"/>
        <v>86</v>
      </c>
      <c r="AH570" s="95">
        <f t="shared" si="805"/>
        <v>85</v>
      </c>
      <c r="AI570" s="95">
        <f t="shared" si="806"/>
        <v>85</v>
      </c>
      <c r="AJ570" s="95">
        <f t="shared" si="807"/>
        <v>85</v>
      </c>
      <c r="AK570" s="95">
        <f t="shared" si="808"/>
        <v>98</v>
      </c>
      <c r="AL570" s="95">
        <f t="shared" si="809"/>
        <v>98</v>
      </c>
      <c r="AM570" s="95">
        <f t="shared" si="810"/>
        <v>98</v>
      </c>
      <c r="AN570" s="95">
        <f t="shared" si="811"/>
        <v>98</v>
      </c>
      <c r="AO570" s="95">
        <f t="shared" si="812"/>
        <v>97</v>
      </c>
      <c r="AP570" s="95">
        <f t="shared" si="813"/>
        <v>97</v>
      </c>
      <c r="AQ570" s="95">
        <f t="shared" si="814"/>
        <v>97</v>
      </c>
      <c r="AR570" s="95">
        <f t="shared" si="815"/>
        <v>97</v>
      </c>
      <c r="AS570" s="95">
        <f t="shared" si="816"/>
        <v>97</v>
      </c>
      <c r="AT570" s="95">
        <f t="shared" si="817"/>
        <v>97</v>
      </c>
      <c r="BA570" s="93">
        <v>2700</v>
      </c>
      <c r="BB570" s="95">
        <f t="shared" si="818"/>
        <v>139</v>
      </c>
      <c r="BC570" s="95">
        <f t="shared" si="819"/>
        <v>159</v>
      </c>
      <c r="BD570" s="95">
        <f t="shared" si="820"/>
        <v>180</v>
      </c>
      <c r="BE570" s="95">
        <f t="shared" si="821"/>
        <v>200</v>
      </c>
      <c r="BF570" s="95">
        <f t="shared" si="822"/>
        <v>220</v>
      </c>
      <c r="BG570" s="95">
        <f t="shared" si="823"/>
        <v>241</v>
      </c>
      <c r="BH570" s="95">
        <f t="shared" si="824"/>
        <v>259</v>
      </c>
      <c r="BI570" s="95">
        <f t="shared" si="825"/>
        <v>279</v>
      </c>
      <c r="BJ570" s="95">
        <f t="shared" si="826"/>
        <v>301</v>
      </c>
      <c r="BK570" s="95">
        <f t="shared" si="827"/>
        <v>323</v>
      </c>
      <c r="BL570" s="95">
        <f t="shared" si="828"/>
        <v>340</v>
      </c>
      <c r="BM570" s="95">
        <f t="shared" si="829"/>
        <v>360</v>
      </c>
      <c r="BN570" s="95">
        <f t="shared" si="830"/>
        <v>384</v>
      </c>
      <c r="BO570" s="95">
        <f t="shared" si="831"/>
        <v>404</v>
      </c>
      <c r="BP570" s="95">
        <f t="shared" si="832"/>
        <v>423</v>
      </c>
      <c r="BQ570" s="95">
        <f t="shared" si="833"/>
        <v>441</v>
      </c>
      <c r="BR570" s="95">
        <f t="shared" si="834"/>
        <v>464</v>
      </c>
      <c r="BS570" s="95">
        <f t="shared" si="835"/>
        <v>488</v>
      </c>
      <c r="BT570" s="95">
        <f t="shared" si="836"/>
        <v>505</v>
      </c>
      <c r="BU570" s="95">
        <f t="shared" si="837"/>
        <v>528</v>
      </c>
      <c r="BV570" s="95">
        <f t="shared" si="838"/>
        <v>551</v>
      </c>
      <c r="BW570" s="95">
        <f t="shared" si="839"/>
        <v>567</v>
      </c>
      <c r="BX570" s="95">
        <f t="shared" si="840"/>
        <v>590</v>
      </c>
      <c r="BY570" s="95">
        <f t="shared" si="841"/>
        <v>612</v>
      </c>
      <c r="BZ570" s="95">
        <f t="shared" si="842"/>
        <v>635</v>
      </c>
      <c r="CA570" s="95">
        <f t="shared" si="843"/>
        <v>658</v>
      </c>
      <c r="CB570" s="95">
        <f t="shared" si="844"/>
        <v>689</v>
      </c>
      <c r="CC570" s="95">
        <f t="shared" si="845"/>
        <v>720</v>
      </c>
      <c r="CD570" s="95">
        <f t="shared" si="846"/>
        <v>743</v>
      </c>
      <c r="CE570" s="95">
        <f t="shared" si="847"/>
        <v>766</v>
      </c>
      <c r="CF570" s="95">
        <f t="shared" si="848"/>
        <v>789</v>
      </c>
      <c r="CG570" s="95">
        <f t="shared" si="849"/>
        <v>803</v>
      </c>
      <c r="CH570" s="95">
        <f t="shared" si="850"/>
        <v>826</v>
      </c>
      <c r="CI570" s="95">
        <f t="shared" si="851"/>
        <v>849</v>
      </c>
      <c r="CJ570" s="95">
        <f t="shared" si="852"/>
        <v>1005</v>
      </c>
      <c r="CK570" s="95">
        <f t="shared" si="853"/>
        <v>1032</v>
      </c>
      <c r="CL570" s="95">
        <f t="shared" si="854"/>
        <v>1058</v>
      </c>
      <c r="CM570" s="95">
        <f t="shared" si="855"/>
        <v>1085</v>
      </c>
      <c r="CN570" s="95">
        <f t="shared" si="856"/>
        <v>1100</v>
      </c>
      <c r="CO570" s="95">
        <f t="shared" si="857"/>
        <v>1126</v>
      </c>
      <c r="CP570" s="95">
        <f t="shared" si="858"/>
        <v>1152</v>
      </c>
      <c r="CQ570" s="95">
        <f t="shared" si="859"/>
        <v>1179</v>
      </c>
      <c r="CR570" s="95">
        <f t="shared" si="860"/>
        <v>1205</v>
      </c>
      <c r="CS570" s="95">
        <f t="shared" si="861"/>
        <v>1231</v>
      </c>
    </row>
    <row r="571" spans="2:97" ht="15">
      <c r="B571" s="93">
        <v>2800</v>
      </c>
      <c r="C571" s="95">
        <f t="shared" si="774"/>
        <v>127</v>
      </c>
      <c r="D571" s="95">
        <f t="shared" si="775"/>
        <v>116</v>
      </c>
      <c r="E571" s="95">
        <f t="shared" si="776"/>
        <v>109</v>
      </c>
      <c r="F571" s="95">
        <f t="shared" si="777"/>
        <v>104</v>
      </c>
      <c r="G571" s="95">
        <f t="shared" si="778"/>
        <v>100</v>
      </c>
      <c r="H571" s="95">
        <f t="shared" si="779"/>
        <v>97</v>
      </c>
      <c r="I571" s="95">
        <f t="shared" si="780"/>
        <v>95</v>
      </c>
      <c r="J571" s="95">
        <f t="shared" si="781"/>
        <v>93</v>
      </c>
      <c r="K571" s="95">
        <f t="shared" si="782"/>
        <v>91</v>
      </c>
      <c r="L571" s="95">
        <f t="shared" si="783"/>
        <v>90</v>
      </c>
      <c r="M571" s="95">
        <f t="shared" si="784"/>
        <v>89</v>
      </c>
      <c r="N571" s="95">
        <f t="shared" si="785"/>
        <v>88</v>
      </c>
      <c r="O571" s="95">
        <f t="shared" si="786"/>
        <v>87</v>
      </c>
      <c r="P571" s="95">
        <f t="shared" si="787"/>
        <v>86</v>
      </c>
      <c r="Q571" s="95">
        <f t="shared" si="788"/>
        <v>86</v>
      </c>
      <c r="R571" s="95">
        <f t="shared" si="789"/>
        <v>85</v>
      </c>
      <c r="S571" s="95">
        <f t="shared" si="790"/>
        <v>84</v>
      </c>
      <c r="T571" s="95">
        <f t="shared" si="791"/>
        <v>84</v>
      </c>
      <c r="U571" s="95">
        <f t="shared" si="792"/>
        <v>83</v>
      </c>
      <c r="V571" s="95">
        <f t="shared" si="793"/>
        <v>83</v>
      </c>
      <c r="W571" s="95">
        <f t="shared" si="794"/>
        <v>83</v>
      </c>
      <c r="X571" s="95">
        <f t="shared" si="795"/>
        <v>83</v>
      </c>
      <c r="Y571" s="95">
        <f t="shared" si="796"/>
        <v>83</v>
      </c>
      <c r="Z571" s="95">
        <f t="shared" si="797"/>
        <v>83</v>
      </c>
      <c r="AA571" s="95">
        <f t="shared" si="798"/>
        <v>83</v>
      </c>
      <c r="AB571" s="95">
        <f t="shared" si="799"/>
        <v>84</v>
      </c>
      <c r="AC571" s="95">
        <f t="shared" si="800"/>
        <v>85</v>
      </c>
      <c r="AD571" s="95">
        <f t="shared" si="801"/>
        <v>85</v>
      </c>
      <c r="AE571" s="95">
        <f t="shared" si="802"/>
        <v>84</v>
      </c>
      <c r="AF571" s="95">
        <f t="shared" si="803"/>
        <v>84</v>
      </c>
      <c r="AG571" s="95">
        <f t="shared" si="804"/>
        <v>84</v>
      </c>
      <c r="AH571" s="95">
        <f t="shared" si="805"/>
        <v>84</v>
      </c>
      <c r="AI571" s="95">
        <f t="shared" si="806"/>
        <v>83</v>
      </c>
      <c r="AJ571" s="95">
        <f t="shared" si="807"/>
        <v>96</v>
      </c>
      <c r="AK571" s="95">
        <f t="shared" si="808"/>
        <v>96</v>
      </c>
      <c r="AL571" s="95">
        <f t="shared" si="809"/>
        <v>96</v>
      </c>
      <c r="AM571" s="95">
        <f t="shared" si="810"/>
        <v>96</v>
      </c>
      <c r="AN571" s="95">
        <f t="shared" si="811"/>
        <v>95</v>
      </c>
      <c r="AO571" s="95">
        <f t="shared" si="812"/>
        <v>95</v>
      </c>
      <c r="AP571" s="95">
        <f t="shared" si="813"/>
        <v>95</v>
      </c>
      <c r="AQ571" s="95">
        <f t="shared" si="814"/>
        <v>95</v>
      </c>
      <c r="AR571" s="95">
        <f t="shared" si="815"/>
        <v>95</v>
      </c>
      <c r="AS571" s="95">
        <f t="shared" si="816"/>
        <v>95</v>
      </c>
      <c r="AT571" s="95">
        <f t="shared" si="817"/>
        <v>94</v>
      </c>
      <c r="BA571" s="93">
        <v>2800</v>
      </c>
      <c r="BB571" s="95">
        <f t="shared" si="818"/>
        <v>142</v>
      </c>
      <c r="BC571" s="95">
        <f t="shared" si="819"/>
        <v>162</v>
      </c>
      <c r="BD571" s="95">
        <f t="shared" si="820"/>
        <v>183</v>
      </c>
      <c r="BE571" s="95">
        <f t="shared" si="821"/>
        <v>204</v>
      </c>
      <c r="BF571" s="95">
        <f t="shared" si="822"/>
        <v>224</v>
      </c>
      <c r="BG571" s="95">
        <f t="shared" si="823"/>
        <v>244</v>
      </c>
      <c r="BH571" s="95">
        <f t="shared" si="824"/>
        <v>266</v>
      </c>
      <c r="BI571" s="95">
        <f t="shared" si="825"/>
        <v>286</v>
      </c>
      <c r="BJ571" s="95">
        <f t="shared" si="826"/>
        <v>306</v>
      </c>
      <c r="BK571" s="95">
        <f t="shared" si="827"/>
        <v>328</v>
      </c>
      <c r="BL571" s="95">
        <f t="shared" si="828"/>
        <v>349</v>
      </c>
      <c r="BM571" s="95">
        <f t="shared" si="829"/>
        <v>370</v>
      </c>
      <c r="BN571" s="95">
        <f t="shared" si="830"/>
        <v>390</v>
      </c>
      <c r="BO571" s="95">
        <f t="shared" si="831"/>
        <v>409</v>
      </c>
      <c r="BP571" s="95">
        <f t="shared" si="832"/>
        <v>433</v>
      </c>
      <c r="BQ571" s="95">
        <f t="shared" si="833"/>
        <v>452</v>
      </c>
      <c r="BR571" s="95">
        <f t="shared" si="834"/>
        <v>470</v>
      </c>
      <c r="BS571" s="95">
        <f t="shared" si="835"/>
        <v>494</v>
      </c>
      <c r="BT571" s="95">
        <f t="shared" si="836"/>
        <v>511</v>
      </c>
      <c r="BU571" s="95">
        <f t="shared" si="837"/>
        <v>535</v>
      </c>
      <c r="BV571" s="95">
        <f t="shared" si="838"/>
        <v>558</v>
      </c>
      <c r="BW571" s="95">
        <f t="shared" si="839"/>
        <v>581</v>
      </c>
      <c r="BX571" s="95">
        <f t="shared" si="840"/>
        <v>604</v>
      </c>
      <c r="BY571" s="95">
        <f t="shared" si="841"/>
        <v>627</v>
      </c>
      <c r="BZ571" s="95">
        <f t="shared" si="842"/>
        <v>651</v>
      </c>
      <c r="CA571" s="95">
        <f t="shared" si="843"/>
        <v>682</v>
      </c>
      <c r="CB571" s="95">
        <f t="shared" si="844"/>
        <v>714</v>
      </c>
      <c r="CC571" s="95">
        <f t="shared" si="845"/>
        <v>738</v>
      </c>
      <c r="CD571" s="95">
        <f t="shared" si="846"/>
        <v>753</v>
      </c>
      <c r="CE571" s="95">
        <f t="shared" si="847"/>
        <v>776</v>
      </c>
      <c r="CF571" s="95">
        <f t="shared" si="848"/>
        <v>800</v>
      </c>
      <c r="CG571" s="95">
        <f t="shared" si="849"/>
        <v>823</v>
      </c>
      <c r="CH571" s="95">
        <f t="shared" si="850"/>
        <v>837</v>
      </c>
      <c r="CI571" s="95">
        <f t="shared" si="851"/>
        <v>995</v>
      </c>
      <c r="CJ571" s="95">
        <f t="shared" si="852"/>
        <v>1021</v>
      </c>
      <c r="CK571" s="95">
        <f t="shared" si="853"/>
        <v>1048</v>
      </c>
      <c r="CL571" s="95">
        <f t="shared" si="854"/>
        <v>1075</v>
      </c>
      <c r="CM571" s="95">
        <f t="shared" si="855"/>
        <v>1091</v>
      </c>
      <c r="CN571" s="95">
        <f t="shared" si="856"/>
        <v>1117</v>
      </c>
      <c r="CO571" s="95">
        <f t="shared" si="857"/>
        <v>1144</v>
      </c>
      <c r="CP571" s="95">
        <f t="shared" si="858"/>
        <v>1170</v>
      </c>
      <c r="CQ571" s="95">
        <f t="shared" si="859"/>
        <v>1197</v>
      </c>
      <c r="CR571" s="95">
        <f t="shared" si="860"/>
        <v>1224</v>
      </c>
      <c r="CS571" s="95">
        <f t="shared" si="861"/>
        <v>1237</v>
      </c>
    </row>
    <row r="572" spans="2:97" ht="15">
      <c r="B572" s="93">
        <v>2900</v>
      </c>
      <c r="C572" s="95">
        <f t="shared" si="774"/>
        <v>126</v>
      </c>
      <c r="D572" s="95">
        <f t="shared" si="775"/>
        <v>116</v>
      </c>
      <c r="E572" s="95">
        <f t="shared" si="776"/>
        <v>108</v>
      </c>
      <c r="F572" s="95">
        <f t="shared" si="777"/>
        <v>103</v>
      </c>
      <c r="G572" s="95">
        <f t="shared" si="778"/>
        <v>100</v>
      </c>
      <c r="H572" s="95">
        <f t="shared" si="779"/>
        <v>97</v>
      </c>
      <c r="I572" s="95">
        <f t="shared" si="780"/>
        <v>94</v>
      </c>
      <c r="J572" s="95">
        <f t="shared" si="781"/>
        <v>92</v>
      </c>
      <c r="K572" s="95">
        <f t="shared" si="782"/>
        <v>91</v>
      </c>
      <c r="L572" s="95">
        <f t="shared" si="783"/>
        <v>90</v>
      </c>
      <c r="M572" s="95">
        <f t="shared" si="784"/>
        <v>88</v>
      </c>
      <c r="N572" s="95">
        <f t="shared" si="785"/>
        <v>87</v>
      </c>
      <c r="O572" s="95">
        <f t="shared" si="786"/>
        <v>87</v>
      </c>
      <c r="P572" s="95">
        <f t="shared" si="787"/>
        <v>86</v>
      </c>
      <c r="Q572" s="95">
        <f t="shared" si="788"/>
        <v>85</v>
      </c>
      <c r="R572" s="95">
        <f t="shared" si="789"/>
        <v>85</v>
      </c>
      <c r="S572" s="95">
        <f t="shared" si="790"/>
        <v>84</v>
      </c>
      <c r="T572" s="95">
        <f t="shared" si="791"/>
        <v>84</v>
      </c>
      <c r="U572" s="95">
        <f t="shared" si="792"/>
        <v>83</v>
      </c>
      <c r="V572" s="95">
        <f t="shared" si="793"/>
        <v>83</v>
      </c>
      <c r="W572" s="95">
        <f t="shared" si="794"/>
        <v>83</v>
      </c>
      <c r="X572" s="95">
        <f t="shared" si="795"/>
        <v>83</v>
      </c>
      <c r="Y572" s="95">
        <f t="shared" si="796"/>
        <v>83</v>
      </c>
      <c r="Z572" s="95">
        <f t="shared" si="797"/>
        <v>83</v>
      </c>
      <c r="AA572" s="95">
        <f t="shared" si="798"/>
        <v>82</v>
      </c>
      <c r="AB572" s="95">
        <f t="shared" si="799"/>
        <v>85</v>
      </c>
      <c r="AC572" s="95">
        <f t="shared" si="800"/>
        <v>84</v>
      </c>
      <c r="AD572" s="95">
        <f t="shared" si="801"/>
        <v>84</v>
      </c>
      <c r="AE572" s="95">
        <f t="shared" si="802"/>
        <v>84</v>
      </c>
      <c r="AF572" s="95">
        <f t="shared" si="803"/>
        <v>84</v>
      </c>
      <c r="AG572" s="95">
        <f t="shared" si="804"/>
        <v>83</v>
      </c>
      <c r="AH572" s="95">
        <f t="shared" si="805"/>
        <v>83</v>
      </c>
      <c r="AI572" s="95">
        <f t="shared" si="806"/>
        <v>83</v>
      </c>
      <c r="AJ572" s="95">
        <f t="shared" si="807"/>
        <v>95</v>
      </c>
      <c r="AK572" s="95">
        <f t="shared" si="808"/>
        <v>95</v>
      </c>
      <c r="AL572" s="95">
        <f t="shared" si="809"/>
        <v>95</v>
      </c>
      <c r="AM572" s="95">
        <f t="shared" si="810"/>
        <v>95</v>
      </c>
      <c r="AN572" s="95">
        <f t="shared" si="811"/>
        <v>95</v>
      </c>
      <c r="AO572" s="95">
        <f t="shared" si="812"/>
        <v>94</v>
      </c>
      <c r="AP572" s="95">
        <f t="shared" si="813"/>
        <v>94</v>
      </c>
      <c r="AQ572" s="95">
        <f t="shared" si="814"/>
        <v>94</v>
      </c>
      <c r="AR572" s="95">
        <f t="shared" si="815"/>
        <v>94</v>
      </c>
      <c r="AS572" s="95">
        <f t="shared" si="816"/>
        <v>94</v>
      </c>
      <c r="AT572" s="95">
        <f t="shared" si="817"/>
        <v>94</v>
      </c>
      <c r="BA572" s="93">
        <v>2900</v>
      </c>
      <c r="BB572" s="95">
        <f t="shared" si="818"/>
        <v>146</v>
      </c>
      <c r="BC572" s="95">
        <f t="shared" si="819"/>
        <v>168</v>
      </c>
      <c r="BD572" s="95">
        <f t="shared" si="820"/>
        <v>188</v>
      </c>
      <c r="BE572" s="95">
        <f t="shared" si="821"/>
        <v>209</v>
      </c>
      <c r="BF572" s="95">
        <f t="shared" si="822"/>
        <v>232</v>
      </c>
      <c r="BG572" s="95">
        <f t="shared" si="823"/>
        <v>253</v>
      </c>
      <c r="BH572" s="95">
        <f t="shared" si="824"/>
        <v>273</v>
      </c>
      <c r="BI572" s="95">
        <f t="shared" si="825"/>
        <v>293</v>
      </c>
      <c r="BJ572" s="95">
        <f t="shared" si="826"/>
        <v>317</v>
      </c>
      <c r="BK572" s="95">
        <f t="shared" si="827"/>
        <v>339</v>
      </c>
      <c r="BL572" s="95">
        <f t="shared" si="828"/>
        <v>357</v>
      </c>
      <c r="BM572" s="95">
        <f t="shared" si="829"/>
        <v>378</v>
      </c>
      <c r="BN572" s="95">
        <f t="shared" si="830"/>
        <v>404</v>
      </c>
      <c r="BO572" s="95">
        <f t="shared" si="831"/>
        <v>424</v>
      </c>
      <c r="BP572" s="95">
        <f t="shared" si="832"/>
        <v>444</v>
      </c>
      <c r="BQ572" s="95">
        <f t="shared" si="833"/>
        <v>468</v>
      </c>
      <c r="BR572" s="95">
        <f t="shared" si="834"/>
        <v>487</v>
      </c>
      <c r="BS572" s="95">
        <f t="shared" si="835"/>
        <v>512</v>
      </c>
      <c r="BT572" s="95">
        <f t="shared" si="836"/>
        <v>530</v>
      </c>
      <c r="BU572" s="95">
        <f t="shared" si="837"/>
        <v>554</v>
      </c>
      <c r="BV572" s="95">
        <f t="shared" si="838"/>
        <v>578</v>
      </c>
      <c r="BW572" s="95">
        <f t="shared" si="839"/>
        <v>602</v>
      </c>
      <c r="BX572" s="95">
        <f t="shared" si="840"/>
        <v>626</v>
      </c>
      <c r="BY572" s="95">
        <f t="shared" si="841"/>
        <v>650</v>
      </c>
      <c r="BZ572" s="95">
        <f t="shared" si="842"/>
        <v>666</v>
      </c>
      <c r="CA572" s="95">
        <f t="shared" si="843"/>
        <v>715</v>
      </c>
      <c r="CB572" s="95">
        <f t="shared" si="844"/>
        <v>731</v>
      </c>
      <c r="CC572" s="95">
        <f t="shared" si="845"/>
        <v>755</v>
      </c>
      <c r="CD572" s="95">
        <f t="shared" si="846"/>
        <v>780</v>
      </c>
      <c r="CE572" s="95">
        <f t="shared" si="847"/>
        <v>804</v>
      </c>
      <c r="CF572" s="95">
        <f t="shared" si="848"/>
        <v>818</v>
      </c>
      <c r="CG572" s="95">
        <f t="shared" si="849"/>
        <v>842</v>
      </c>
      <c r="CH572" s="95">
        <f t="shared" si="850"/>
        <v>867</v>
      </c>
      <c r="CI572" s="95">
        <f t="shared" si="851"/>
        <v>1019</v>
      </c>
      <c r="CJ572" s="95">
        <f t="shared" si="852"/>
        <v>1047</v>
      </c>
      <c r="CK572" s="95">
        <f t="shared" si="853"/>
        <v>1074</v>
      </c>
      <c r="CL572" s="95">
        <f t="shared" si="854"/>
        <v>1102</v>
      </c>
      <c r="CM572" s="95">
        <f t="shared" si="855"/>
        <v>1130</v>
      </c>
      <c r="CN572" s="95">
        <f t="shared" si="856"/>
        <v>1145</v>
      </c>
      <c r="CO572" s="95">
        <f t="shared" si="857"/>
        <v>1172</v>
      </c>
      <c r="CP572" s="95">
        <f t="shared" si="858"/>
        <v>1199</v>
      </c>
      <c r="CQ572" s="95">
        <f t="shared" si="859"/>
        <v>1227</v>
      </c>
      <c r="CR572" s="95">
        <f t="shared" si="860"/>
        <v>1254</v>
      </c>
      <c r="CS572" s="95">
        <f t="shared" si="861"/>
        <v>1281</v>
      </c>
    </row>
    <row r="573" spans="2:97" ht="15.75" thickBot="1">
      <c r="B573" s="97">
        <v>3000</v>
      </c>
      <c r="C573" s="98">
        <f t="shared" ref="C573:AT573" si="862">IF(C572="","",C544)</f>
        <v>125</v>
      </c>
      <c r="D573" s="98">
        <f t="shared" si="862"/>
        <v>115</v>
      </c>
      <c r="E573" s="98">
        <f t="shared" si="862"/>
        <v>108</v>
      </c>
      <c r="F573" s="98">
        <f t="shared" si="862"/>
        <v>103</v>
      </c>
      <c r="G573" s="98">
        <f t="shared" si="862"/>
        <v>99</v>
      </c>
      <c r="H573" s="98">
        <f t="shared" si="862"/>
        <v>96</v>
      </c>
      <c r="I573" s="98">
        <f t="shared" si="862"/>
        <v>94</v>
      </c>
      <c r="J573" s="98">
        <f t="shared" si="862"/>
        <v>92</v>
      </c>
      <c r="K573" s="98">
        <f t="shared" si="862"/>
        <v>91</v>
      </c>
      <c r="L573" s="98">
        <f t="shared" si="862"/>
        <v>89</v>
      </c>
      <c r="M573" s="98">
        <f t="shared" si="862"/>
        <v>88</v>
      </c>
      <c r="N573" s="98">
        <f t="shared" si="862"/>
        <v>87</v>
      </c>
      <c r="O573" s="98">
        <f t="shared" si="862"/>
        <v>86</v>
      </c>
      <c r="P573" s="98">
        <f t="shared" si="862"/>
        <v>86</v>
      </c>
      <c r="Q573" s="98">
        <f t="shared" si="862"/>
        <v>85</v>
      </c>
      <c r="R573" s="98">
        <f t="shared" si="862"/>
        <v>84</v>
      </c>
      <c r="S573" s="98">
        <f t="shared" si="862"/>
        <v>84</v>
      </c>
      <c r="T573" s="98">
        <f t="shared" si="862"/>
        <v>83</v>
      </c>
      <c r="U573" s="98">
        <f t="shared" si="862"/>
        <v>83</v>
      </c>
      <c r="V573" s="98">
        <f t="shared" si="862"/>
        <v>83</v>
      </c>
      <c r="W573" s="98">
        <f t="shared" si="862"/>
        <v>82</v>
      </c>
      <c r="X573" s="98">
        <f t="shared" si="862"/>
        <v>83</v>
      </c>
      <c r="Y573" s="98">
        <f t="shared" si="862"/>
        <v>83</v>
      </c>
      <c r="Z573" s="98">
        <f t="shared" si="862"/>
        <v>82</v>
      </c>
      <c r="AA573" s="98">
        <f t="shared" si="862"/>
        <v>84</v>
      </c>
      <c r="AB573" s="98">
        <f t="shared" si="862"/>
        <v>84</v>
      </c>
      <c r="AC573" s="98">
        <f t="shared" si="862"/>
        <v>84</v>
      </c>
      <c r="AD573" s="98">
        <f t="shared" si="862"/>
        <v>84</v>
      </c>
      <c r="AE573" s="98">
        <f t="shared" si="862"/>
        <v>83</v>
      </c>
      <c r="AF573" s="98">
        <f t="shared" si="862"/>
        <v>83</v>
      </c>
      <c r="AG573" s="98">
        <f t="shared" si="862"/>
        <v>83</v>
      </c>
      <c r="AH573" s="98">
        <f t="shared" si="862"/>
        <v>83</v>
      </c>
      <c r="AI573" s="98">
        <f t="shared" si="862"/>
        <v>95</v>
      </c>
      <c r="AJ573" s="98">
        <f t="shared" si="862"/>
        <v>95</v>
      </c>
      <c r="AK573" s="98">
        <f t="shared" si="862"/>
        <v>94</v>
      </c>
      <c r="AL573" s="98">
        <f t="shared" si="862"/>
        <v>94</v>
      </c>
      <c r="AM573" s="98">
        <f t="shared" si="862"/>
        <v>94</v>
      </c>
      <c r="AN573" s="98">
        <f t="shared" si="862"/>
        <v>94</v>
      </c>
      <c r="AO573" s="98">
        <f t="shared" si="862"/>
        <v>94</v>
      </c>
      <c r="AP573" s="98">
        <f t="shared" si="862"/>
        <v>94</v>
      </c>
      <c r="AQ573" s="98">
        <f t="shared" si="862"/>
        <v>93</v>
      </c>
      <c r="AR573" s="98">
        <f t="shared" si="862"/>
        <v>93</v>
      </c>
      <c r="AS573" s="98">
        <f t="shared" si="862"/>
        <v>93</v>
      </c>
      <c r="AT573" s="98">
        <f t="shared" si="862"/>
        <v>93</v>
      </c>
      <c r="BA573" s="225">
        <v>3000</v>
      </c>
      <c r="BB573" s="95">
        <f>IF(BB572="","",ROUND(C573*(C$546*$B573/1000000),0))</f>
        <v>150</v>
      </c>
      <c r="BC573" s="95">
        <f t="shared" si="819"/>
        <v>173</v>
      </c>
      <c r="BD573" s="95">
        <f t="shared" si="820"/>
        <v>194</v>
      </c>
      <c r="BE573" s="95">
        <f t="shared" si="821"/>
        <v>216</v>
      </c>
      <c r="BF573" s="95">
        <f t="shared" si="822"/>
        <v>238</v>
      </c>
      <c r="BG573" s="95">
        <f t="shared" si="823"/>
        <v>259</v>
      </c>
      <c r="BH573" s="95">
        <f t="shared" si="824"/>
        <v>282</v>
      </c>
      <c r="BI573" s="95">
        <f t="shared" si="825"/>
        <v>304</v>
      </c>
      <c r="BJ573" s="95">
        <f t="shared" si="826"/>
        <v>328</v>
      </c>
      <c r="BK573" s="95">
        <f t="shared" si="827"/>
        <v>347</v>
      </c>
      <c r="BL573" s="95">
        <f t="shared" si="828"/>
        <v>370</v>
      </c>
      <c r="BM573" s="95">
        <f t="shared" si="829"/>
        <v>392</v>
      </c>
      <c r="BN573" s="95">
        <f t="shared" si="830"/>
        <v>413</v>
      </c>
      <c r="BO573" s="95">
        <f t="shared" si="831"/>
        <v>439</v>
      </c>
      <c r="BP573" s="95">
        <f t="shared" si="832"/>
        <v>459</v>
      </c>
      <c r="BQ573" s="95">
        <f t="shared" si="833"/>
        <v>479</v>
      </c>
      <c r="BR573" s="95">
        <f t="shared" si="834"/>
        <v>504</v>
      </c>
      <c r="BS573" s="95">
        <f t="shared" si="835"/>
        <v>523</v>
      </c>
      <c r="BT573" s="95">
        <f t="shared" si="836"/>
        <v>548</v>
      </c>
      <c r="BU573" s="95">
        <f t="shared" si="837"/>
        <v>573</v>
      </c>
      <c r="BV573" s="95">
        <f t="shared" si="838"/>
        <v>590</v>
      </c>
      <c r="BW573" s="95">
        <f t="shared" si="839"/>
        <v>623</v>
      </c>
      <c r="BX573" s="95">
        <f t="shared" si="840"/>
        <v>647</v>
      </c>
      <c r="BY573" s="95">
        <f t="shared" si="841"/>
        <v>664</v>
      </c>
      <c r="BZ573" s="95">
        <f t="shared" si="842"/>
        <v>706</v>
      </c>
      <c r="CA573" s="95">
        <f t="shared" si="843"/>
        <v>731</v>
      </c>
      <c r="CB573" s="95">
        <f t="shared" si="844"/>
        <v>756</v>
      </c>
      <c r="CC573" s="95">
        <f t="shared" si="845"/>
        <v>781</v>
      </c>
      <c r="CD573" s="95">
        <f t="shared" si="846"/>
        <v>797</v>
      </c>
      <c r="CE573" s="95">
        <f t="shared" si="847"/>
        <v>822</v>
      </c>
      <c r="CF573" s="95">
        <f t="shared" si="848"/>
        <v>847</v>
      </c>
      <c r="CG573" s="95">
        <f t="shared" si="849"/>
        <v>872</v>
      </c>
      <c r="CH573" s="95">
        <f t="shared" si="850"/>
        <v>1026</v>
      </c>
      <c r="CI573" s="95">
        <f t="shared" si="851"/>
        <v>1055</v>
      </c>
      <c r="CJ573" s="95">
        <f t="shared" si="852"/>
        <v>1072</v>
      </c>
      <c r="CK573" s="95">
        <f t="shared" si="853"/>
        <v>1100</v>
      </c>
      <c r="CL573" s="95">
        <f t="shared" si="854"/>
        <v>1128</v>
      </c>
      <c r="CM573" s="95">
        <f t="shared" si="855"/>
        <v>1156</v>
      </c>
      <c r="CN573" s="95">
        <f t="shared" si="856"/>
        <v>1184</v>
      </c>
      <c r="CO573" s="95">
        <f t="shared" si="857"/>
        <v>1213</v>
      </c>
      <c r="CP573" s="95">
        <f t="shared" si="858"/>
        <v>1228</v>
      </c>
      <c r="CQ573" s="95">
        <f t="shared" si="859"/>
        <v>1256</v>
      </c>
      <c r="CR573" s="95">
        <f t="shared" si="860"/>
        <v>1283</v>
      </c>
      <c r="CS573" s="95">
        <f t="shared" si="861"/>
        <v>1311</v>
      </c>
    </row>
    <row r="574" spans="2:97" ht="13.5" thickTop="1"/>
    <row r="575" spans="2:97" ht="13.5" thickBot="1"/>
    <row r="576" spans="2:97" ht="15.75" thickBot="1">
      <c r="B576" s="127" t="s">
        <v>72</v>
      </c>
      <c r="C576" s="128"/>
      <c r="D576" s="128"/>
      <c r="E576" s="129"/>
      <c r="F576" s="125" t="s">
        <v>73</v>
      </c>
      <c r="G576" s="130"/>
      <c r="H576" s="131"/>
      <c r="I576" s="120"/>
      <c r="J576" s="132" t="s">
        <v>74</v>
      </c>
      <c r="K576" s="133"/>
      <c r="L576" s="184"/>
      <c r="M576" s="184"/>
      <c r="N576" s="184"/>
      <c r="O576" s="184"/>
      <c r="P576" s="184"/>
      <c r="Q576" s="184"/>
      <c r="R576" s="184"/>
      <c r="S576" s="184"/>
    </row>
    <row r="577" spans="2:27" ht="15.75" customHeight="1">
      <c r="B577" s="134" t="s">
        <v>126</v>
      </c>
      <c r="C577" s="118"/>
      <c r="D577" s="118"/>
      <c r="E577" s="135"/>
      <c r="F577" s="136">
        <v>15</v>
      </c>
      <c r="G577" s="137"/>
      <c r="H577" s="137"/>
      <c r="I577" s="121"/>
      <c r="J577" s="99">
        <v>10.06</v>
      </c>
      <c r="K577" s="100"/>
      <c r="L577" s="184"/>
      <c r="M577" s="101"/>
      <c r="N577" s="184"/>
      <c r="O577" s="184"/>
      <c r="P577" s="184"/>
      <c r="Q577" s="184"/>
      <c r="R577" s="184"/>
      <c r="S577" s="184"/>
    </row>
    <row r="578" spans="2:27" ht="15.75" customHeight="1">
      <c r="B578" s="138" t="s">
        <v>127</v>
      </c>
      <c r="C578" s="139"/>
      <c r="D578" s="139"/>
      <c r="E578" s="140"/>
      <c r="F578" s="141">
        <v>15</v>
      </c>
      <c r="G578" s="142"/>
      <c r="H578" s="142"/>
      <c r="I578" s="122"/>
      <c r="J578" s="102">
        <v>13.149999999999999</v>
      </c>
      <c r="K578" s="103"/>
      <c r="L578" s="184"/>
      <c r="M578" s="101"/>
      <c r="N578" s="184"/>
      <c r="O578" s="184"/>
      <c r="P578" s="184"/>
      <c r="Q578" s="184"/>
      <c r="R578" s="184"/>
      <c r="S578" s="184"/>
    </row>
    <row r="579" spans="2:27" ht="15.75" customHeight="1">
      <c r="B579" s="138" t="s">
        <v>128</v>
      </c>
      <c r="C579" s="139"/>
      <c r="D579" s="139"/>
      <c r="E579" s="140"/>
      <c r="F579" s="141">
        <v>20</v>
      </c>
      <c r="G579" s="142"/>
      <c r="H579" s="142"/>
      <c r="I579" s="122"/>
      <c r="J579" s="102">
        <v>27.660000000000004</v>
      </c>
      <c r="K579" s="103"/>
      <c r="L579" s="184"/>
      <c r="M579" s="101"/>
      <c r="N579" s="184"/>
      <c r="O579" s="184"/>
      <c r="P579" s="184"/>
      <c r="Q579" s="184"/>
      <c r="R579" s="184"/>
      <c r="S579" s="184"/>
    </row>
    <row r="580" spans="2:27" ht="15.75" customHeight="1">
      <c r="B580" s="138" t="s">
        <v>58</v>
      </c>
      <c r="C580" s="139"/>
      <c r="D580" s="139"/>
      <c r="E580" s="140"/>
      <c r="F580" s="141">
        <v>35</v>
      </c>
      <c r="G580" s="142"/>
      <c r="H580" s="142"/>
      <c r="I580" s="122"/>
      <c r="J580" s="102">
        <v>59.61</v>
      </c>
      <c r="K580" s="103"/>
      <c r="L580" s="184"/>
      <c r="M580" s="101"/>
      <c r="N580" s="184"/>
      <c r="O580" s="184"/>
      <c r="P580" s="184"/>
      <c r="Q580" s="184"/>
      <c r="R580" s="184"/>
      <c r="S580" s="184"/>
    </row>
    <row r="581" spans="2:27" ht="15.75" customHeight="1">
      <c r="B581" s="138" t="s">
        <v>157</v>
      </c>
      <c r="C581" s="139"/>
      <c r="D581" s="139"/>
      <c r="E581" s="140"/>
      <c r="F581" s="141">
        <v>40</v>
      </c>
      <c r="G581" s="142"/>
      <c r="H581" s="142"/>
      <c r="I581" s="122"/>
      <c r="J581" s="102">
        <v>74.180000000000007</v>
      </c>
      <c r="K581" s="103"/>
      <c r="L581" s="184"/>
      <c r="M581" s="101"/>
      <c r="N581" s="184"/>
      <c r="O581" s="184"/>
      <c r="P581" s="184"/>
      <c r="Q581" s="184"/>
      <c r="R581" s="184"/>
      <c r="S581" s="184"/>
    </row>
    <row r="582" spans="2:27" ht="15.75" customHeight="1" thickBot="1">
      <c r="B582" s="143" t="s">
        <v>158</v>
      </c>
      <c r="C582" s="144"/>
      <c r="D582" s="144"/>
      <c r="E582" s="145"/>
      <c r="F582" s="146">
        <v>80</v>
      </c>
      <c r="G582" s="147"/>
      <c r="H582" s="147"/>
      <c r="I582" s="123"/>
      <c r="J582" s="104">
        <v>107.44999999999999</v>
      </c>
      <c r="K582" s="105"/>
      <c r="L582" s="184"/>
      <c r="M582" s="101"/>
      <c r="N582" s="184"/>
      <c r="O582" s="184"/>
      <c r="P582" s="184"/>
      <c r="Q582" s="184"/>
      <c r="R582" s="184"/>
      <c r="S582" s="184"/>
    </row>
    <row r="583" spans="2:27" ht="15.75" customHeight="1" thickBot="1"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</row>
    <row r="584" spans="2:27" ht="15.75" customHeight="1" thickBot="1">
      <c r="B584" s="148" t="s">
        <v>43</v>
      </c>
      <c r="C584" s="149"/>
      <c r="D584" s="150"/>
      <c r="E584" s="151" t="s">
        <v>75</v>
      </c>
      <c r="F584" s="152"/>
      <c r="G584" s="153"/>
      <c r="H584" s="132" t="s">
        <v>74</v>
      </c>
      <c r="I584" s="133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</row>
    <row r="585" spans="2:27" ht="15.75" customHeight="1">
      <c r="B585" s="154" t="s">
        <v>76</v>
      </c>
      <c r="C585" s="155"/>
      <c r="D585" s="156"/>
      <c r="E585" s="157" t="s">
        <v>11</v>
      </c>
      <c r="F585" s="158"/>
      <c r="G585" s="159"/>
      <c r="H585" s="106">
        <v>26.49</v>
      </c>
      <c r="I585" s="107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</row>
    <row r="586" spans="2:27" ht="15.75" customHeight="1">
      <c r="B586" s="160" t="s">
        <v>34</v>
      </c>
      <c r="C586" s="139"/>
      <c r="D586" s="161"/>
      <c r="E586" s="138" t="s">
        <v>12</v>
      </c>
      <c r="F586" s="139"/>
      <c r="G586" s="161"/>
      <c r="H586" s="108">
        <v>26.59</v>
      </c>
      <c r="I586" s="109"/>
      <c r="J586" s="184"/>
      <c r="K586" s="101"/>
      <c r="L586" s="184"/>
      <c r="M586" s="184"/>
      <c r="N586" s="184"/>
      <c r="O586" s="184"/>
      <c r="P586" s="184"/>
      <c r="Q586" s="184"/>
      <c r="R586" s="184"/>
      <c r="S586" s="184"/>
      <c r="T586" s="101"/>
      <c r="U586" s="101"/>
      <c r="V586" s="101"/>
      <c r="W586" s="101"/>
      <c r="X586" s="101"/>
      <c r="Y586" s="101"/>
      <c r="Z586" s="124"/>
      <c r="AA586" s="124"/>
    </row>
    <row r="587" spans="2:27" ht="15.75" customHeight="1">
      <c r="B587" s="160" t="s">
        <v>35</v>
      </c>
      <c r="C587" s="139"/>
      <c r="D587" s="161"/>
      <c r="E587" s="138" t="s">
        <v>77</v>
      </c>
      <c r="F587" s="139"/>
      <c r="G587" s="161"/>
      <c r="H587" s="108">
        <v>26.67</v>
      </c>
      <c r="I587" s="109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01"/>
      <c r="U587" s="101"/>
      <c r="V587" s="101"/>
      <c r="W587" s="101"/>
      <c r="X587" s="101"/>
      <c r="Y587" s="101"/>
      <c r="Z587" s="124"/>
      <c r="AA587" s="124"/>
    </row>
    <row r="588" spans="2:27" ht="15.75" customHeight="1">
      <c r="B588" s="160" t="s">
        <v>36</v>
      </c>
      <c r="C588" s="139"/>
      <c r="D588" s="161"/>
      <c r="E588" s="138" t="s">
        <v>78</v>
      </c>
      <c r="F588" s="139"/>
      <c r="G588" s="161"/>
      <c r="H588" s="108">
        <v>25.81</v>
      </c>
      <c r="I588" s="109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01"/>
      <c r="U588" s="101"/>
      <c r="V588" s="101"/>
      <c r="W588" s="101"/>
      <c r="X588" s="101"/>
      <c r="Y588" s="101"/>
      <c r="Z588" s="124"/>
      <c r="AA588" s="124"/>
    </row>
    <row r="589" spans="2:27" ht="15.75" customHeight="1">
      <c r="B589" s="160" t="s">
        <v>37</v>
      </c>
      <c r="C589" s="139"/>
      <c r="D589" s="161"/>
      <c r="E589" s="138" t="s">
        <v>79</v>
      </c>
      <c r="F589" s="139"/>
      <c r="G589" s="161"/>
      <c r="H589" s="108">
        <v>29.91</v>
      </c>
      <c r="I589" s="109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01"/>
      <c r="U589" s="101"/>
      <c r="V589" s="101"/>
      <c r="W589" s="101"/>
      <c r="X589" s="101"/>
      <c r="Y589" s="101"/>
      <c r="Z589" s="124"/>
      <c r="AA589" s="124"/>
    </row>
    <row r="590" spans="2:27" ht="15.75" customHeight="1">
      <c r="B590" s="160" t="s">
        <v>80</v>
      </c>
      <c r="C590" s="139"/>
      <c r="D590" s="161"/>
      <c r="E590" s="138" t="s">
        <v>13</v>
      </c>
      <c r="F590" s="139"/>
      <c r="G590" s="161"/>
      <c r="H590" s="108">
        <v>58.03</v>
      </c>
      <c r="I590" s="109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01"/>
      <c r="U590" s="101"/>
      <c r="V590" s="101"/>
      <c r="W590" s="101"/>
      <c r="X590" s="101"/>
      <c r="Y590" s="101"/>
      <c r="Z590" s="124"/>
      <c r="AA590" s="124"/>
    </row>
    <row r="591" spans="2:27" ht="15.75" customHeight="1" thickBot="1">
      <c r="B591" s="162" t="s">
        <v>41</v>
      </c>
      <c r="C591" s="144"/>
      <c r="D591" s="163"/>
      <c r="E591" s="143" t="s">
        <v>13</v>
      </c>
      <c r="F591" s="144"/>
      <c r="G591" s="163"/>
      <c r="H591" s="110">
        <v>30.78</v>
      </c>
      <c r="I591" s="111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01"/>
      <c r="U591" s="101"/>
      <c r="V591" s="101"/>
      <c r="W591" s="101"/>
      <c r="X591" s="101"/>
      <c r="Y591" s="101"/>
      <c r="Z591" s="124"/>
      <c r="AA591" s="124"/>
    </row>
    <row r="592" spans="2:27" ht="15.75" customHeight="1" thickBot="1"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</row>
    <row r="593" spans="2:26" ht="15.75" customHeight="1" thickBot="1">
      <c r="B593" s="148" t="s">
        <v>43</v>
      </c>
      <c r="C593" s="149"/>
      <c r="D593" s="150"/>
      <c r="E593" s="151" t="s">
        <v>81</v>
      </c>
      <c r="F593" s="152"/>
      <c r="G593" s="153"/>
      <c r="H593" s="132" t="s">
        <v>74</v>
      </c>
      <c r="I593" s="133"/>
      <c r="J593" s="151" t="s">
        <v>82</v>
      </c>
      <c r="K593" s="152"/>
      <c r="L593" s="153"/>
      <c r="M593" s="132" t="s">
        <v>74</v>
      </c>
      <c r="N593" s="133"/>
      <c r="O593" s="151" t="s">
        <v>83</v>
      </c>
      <c r="P593" s="152"/>
      <c r="Q593" s="153"/>
      <c r="R593" s="132" t="s">
        <v>74</v>
      </c>
      <c r="S593" s="133"/>
      <c r="T593" s="101"/>
      <c r="V593" s="101"/>
      <c r="W593" s="101"/>
      <c r="X593" s="101"/>
      <c r="Y593" s="124"/>
      <c r="Z593" s="124"/>
    </row>
    <row r="594" spans="2:26" ht="15.75" customHeight="1">
      <c r="B594" s="164" t="s">
        <v>84</v>
      </c>
      <c r="C594" s="165"/>
      <c r="D594" s="166"/>
      <c r="E594" s="157" t="s">
        <v>6</v>
      </c>
      <c r="F594" s="185"/>
      <c r="G594" s="186"/>
      <c r="H594" s="106">
        <v>57.47</v>
      </c>
      <c r="I594" s="174"/>
      <c r="J594" s="167" t="s">
        <v>85</v>
      </c>
      <c r="K594" s="168"/>
      <c r="L594" s="169"/>
      <c r="M594" s="182">
        <v>140.77000000000001</v>
      </c>
      <c r="N594" s="113"/>
      <c r="O594" s="167" t="s">
        <v>86</v>
      </c>
      <c r="P594" s="168"/>
      <c r="Q594" s="169"/>
      <c r="R594" s="182">
        <v>115.9</v>
      </c>
      <c r="S594" s="113"/>
      <c r="T594" s="101"/>
      <c r="U594" s="101"/>
      <c r="V594" s="101"/>
      <c r="W594" s="101"/>
      <c r="X594" s="101"/>
      <c r="Y594" s="124"/>
      <c r="Z594" s="124"/>
    </row>
    <row r="595" spans="2:26" ht="15.75" customHeight="1">
      <c r="B595" s="160" t="s">
        <v>35</v>
      </c>
      <c r="C595" s="126"/>
      <c r="D595" s="187"/>
      <c r="E595" s="138" t="s">
        <v>6</v>
      </c>
      <c r="F595" s="126"/>
      <c r="G595" s="187"/>
      <c r="H595" s="108">
        <v>57.47</v>
      </c>
      <c r="I595" s="114"/>
      <c r="J595" s="138" t="s">
        <v>87</v>
      </c>
      <c r="K595" s="126"/>
      <c r="L595" s="187"/>
      <c r="M595" s="182">
        <v>145.85</v>
      </c>
      <c r="N595" s="183"/>
      <c r="O595" s="138" t="s">
        <v>86</v>
      </c>
      <c r="P595" s="139"/>
      <c r="Q595" s="161"/>
      <c r="R595" s="182">
        <v>115.9</v>
      </c>
      <c r="S595" s="183"/>
      <c r="T595" s="101"/>
      <c r="U595" s="101"/>
      <c r="V595" s="101"/>
      <c r="W595" s="101"/>
      <c r="X595" s="101"/>
      <c r="Y595" s="124"/>
      <c r="Z595" s="124"/>
    </row>
    <row r="596" spans="2:26" ht="15.75" customHeight="1">
      <c r="B596" s="160" t="s">
        <v>40</v>
      </c>
      <c r="C596" s="126"/>
      <c r="D596" s="187"/>
      <c r="E596" s="138" t="s">
        <v>7</v>
      </c>
      <c r="F596" s="139"/>
      <c r="G596" s="161"/>
      <c r="H596" s="108">
        <v>58</v>
      </c>
      <c r="I596" s="114"/>
      <c r="J596" s="160" t="s">
        <v>87</v>
      </c>
      <c r="K596" s="126"/>
      <c r="L596" s="187"/>
      <c r="M596" s="182">
        <v>145.85</v>
      </c>
      <c r="N596" s="183"/>
      <c r="O596" s="138" t="s">
        <v>86</v>
      </c>
      <c r="P596" s="139"/>
      <c r="Q596" s="161"/>
      <c r="R596" s="182">
        <v>115.9</v>
      </c>
      <c r="S596" s="183"/>
      <c r="T596" s="101"/>
      <c r="U596" s="101"/>
      <c r="V596" s="101"/>
      <c r="W596" s="101"/>
      <c r="X596" s="101"/>
      <c r="Y596" s="124"/>
      <c r="Z596" s="124"/>
    </row>
    <row r="597" spans="2:26" ht="15.75" customHeight="1">
      <c r="B597" s="160" t="s">
        <v>36</v>
      </c>
      <c r="C597" s="126"/>
      <c r="D597" s="187"/>
      <c r="E597" s="138" t="s">
        <v>8</v>
      </c>
      <c r="F597" s="139"/>
      <c r="G597" s="161"/>
      <c r="H597" s="108">
        <v>60.06</v>
      </c>
      <c r="I597" s="114"/>
      <c r="J597" s="138" t="s">
        <v>5</v>
      </c>
      <c r="K597" s="139"/>
      <c r="L597" s="161"/>
      <c r="M597" s="182">
        <v>112.18</v>
      </c>
      <c r="N597" s="183"/>
      <c r="O597" s="138" t="s">
        <v>210</v>
      </c>
      <c r="P597" s="139"/>
      <c r="Q597" s="161"/>
      <c r="R597" s="182">
        <v>96.6</v>
      </c>
      <c r="S597" s="183"/>
      <c r="T597" s="101"/>
      <c r="U597" s="101"/>
      <c r="V597" s="101"/>
      <c r="W597" s="101"/>
      <c r="X597" s="101"/>
      <c r="Y597" s="124"/>
      <c r="Z597" s="124"/>
    </row>
    <row r="598" spans="2:26" ht="15.75" customHeight="1">
      <c r="B598" s="160" t="s">
        <v>37</v>
      </c>
      <c r="C598" s="126"/>
      <c r="D598" s="187"/>
      <c r="E598" s="138" t="s">
        <v>9</v>
      </c>
      <c r="F598" s="139"/>
      <c r="G598" s="161"/>
      <c r="H598" s="108">
        <v>65.61</v>
      </c>
      <c r="I598" s="114"/>
      <c r="J598" s="138" t="s">
        <v>88</v>
      </c>
      <c r="K598" s="139"/>
      <c r="L598" s="161"/>
      <c r="M598" s="182">
        <v>128.41</v>
      </c>
      <c r="N598" s="183"/>
      <c r="O598" s="138" t="s">
        <v>211</v>
      </c>
      <c r="P598" s="139"/>
      <c r="Q598" s="161"/>
      <c r="R598" s="182">
        <v>102.45</v>
      </c>
      <c r="S598" s="183"/>
      <c r="T598" s="101"/>
      <c r="U598" s="101"/>
      <c r="V598" s="101"/>
      <c r="W598" s="101"/>
      <c r="X598" s="101"/>
      <c r="Y598" s="124"/>
      <c r="Z598" s="124"/>
    </row>
    <row r="599" spans="2:26" ht="15.75" customHeight="1">
      <c r="B599" s="160" t="s">
        <v>38</v>
      </c>
      <c r="C599" s="126"/>
      <c r="D599" s="187"/>
      <c r="E599" s="167" t="s">
        <v>10</v>
      </c>
      <c r="F599" s="188"/>
      <c r="G599" s="189"/>
      <c r="H599" s="112">
        <v>66.88</v>
      </c>
      <c r="I599" s="175"/>
      <c r="J599" s="138" t="s">
        <v>89</v>
      </c>
      <c r="K599" s="139"/>
      <c r="L599" s="161"/>
      <c r="M599" s="182">
        <v>175.61</v>
      </c>
      <c r="N599" s="183"/>
      <c r="O599" s="138" t="s">
        <v>90</v>
      </c>
      <c r="P599" s="139"/>
      <c r="Q599" s="161"/>
      <c r="R599" s="182">
        <v>115.08</v>
      </c>
      <c r="S599" s="183"/>
      <c r="T599" s="101"/>
      <c r="U599" s="101"/>
      <c r="V599" s="101"/>
      <c r="W599" s="101"/>
      <c r="X599" s="101"/>
      <c r="Y599" s="124"/>
      <c r="Z599" s="124"/>
    </row>
    <row r="600" spans="2:26" ht="15.75" customHeight="1">
      <c r="B600" s="160" t="s">
        <v>39</v>
      </c>
      <c r="C600" s="126"/>
      <c r="D600" s="187"/>
      <c r="E600" s="176"/>
      <c r="F600" s="184"/>
      <c r="G600" s="190"/>
      <c r="H600" s="176"/>
      <c r="I600" s="177"/>
      <c r="J600" s="138" t="s">
        <v>92</v>
      </c>
      <c r="K600" s="139"/>
      <c r="L600" s="161"/>
      <c r="M600" s="182">
        <v>193.74</v>
      </c>
      <c r="N600" s="183"/>
      <c r="O600" s="138" t="s">
        <v>212</v>
      </c>
      <c r="P600" s="139"/>
      <c r="Q600" s="161"/>
      <c r="R600" s="182">
        <v>120.68</v>
      </c>
      <c r="S600" s="183"/>
      <c r="T600" s="101"/>
      <c r="U600" s="101"/>
      <c r="V600" s="101"/>
      <c r="W600" s="101"/>
      <c r="X600" s="101"/>
      <c r="Y600" s="124"/>
      <c r="Z600" s="124"/>
    </row>
    <row r="601" spans="2:26" ht="15.75" customHeight="1">
      <c r="B601" s="160" t="s">
        <v>41</v>
      </c>
      <c r="C601" s="126"/>
      <c r="D601" s="187"/>
      <c r="E601" s="178"/>
      <c r="F601" s="191"/>
      <c r="G601" s="192"/>
      <c r="H601" s="178"/>
      <c r="I601" s="179"/>
      <c r="J601" s="138" t="s">
        <v>89</v>
      </c>
      <c r="K601" s="139"/>
      <c r="L601" s="161"/>
      <c r="M601" s="182">
        <v>174.58</v>
      </c>
      <c r="N601" s="183"/>
      <c r="O601" s="138" t="s">
        <v>90</v>
      </c>
      <c r="P601" s="139"/>
      <c r="Q601" s="161"/>
      <c r="R601" s="182">
        <v>110.21</v>
      </c>
      <c r="S601" s="183"/>
      <c r="T601" s="101"/>
      <c r="U601" s="101"/>
      <c r="V601" s="101"/>
      <c r="W601" s="101"/>
      <c r="X601" s="101"/>
      <c r="Y601" s="124"/>
      <c r="Z601" s="124"/>
    </row>
    <row r="602" spans="2:26" ht="15.75" customHeight="1" thickBot="1">
      <c r="B602" s="170" t="s">
        <v>42</v>
      </c>
      <c r="C602" s="171"/>
      <c r="D602" s="172"/>
      <c r="E602" s="173" t="s">
        <v>91</v>
      </c>
      <c r="F602" s="171"/>
      <c r="G602" s="172"/>
      <c r="H602" s="110">
        <v>69.959999999999994</v>
      </c>
      <c r="I602" s="180"/>
      <c r="J602" s="173" t="s">
        <v>92</v>
      </c>
      <c r="K602" s="171"/>
      <c r="L602" s="172"/>
      <c r="M602" s="263">
        <v>192.71</v>
      </c>
      <c r="N602" s="115"/>
      <c r="O602" s="173" t="s">
        <v>93</v>
      </c>
      <c r="P602" s="171"/>
      <c r="Q602" s="172"/>
      <c r="R602" s="263">
        <v>203.42</v>
      </c>
      <c r="S602" s="115"/>
      <c r="T602" s="101"/>
      <c r="U602" s="101"/>
      <c r="V602" s="101"/>
      <c r="W602" s="101"/>
      <c r="X602" s="101"/>
      <c r="Y602" s="124"/>
      <c r="Z602" s="124"/>
    </row>
    <row r="604" spans="2:26">
      <c r="B604" s="181" t="s">
        <v>1</v>
      </c>
    </row>
    <row r="605" spans="2:26" ht="15">
      <c r="B605" s="181" t="s">
        <v>129</v>
      </c>
      <c r="I605" s="101" t="s">
        <v>121</v>
      </c>
    </row>
    <row r="606" spans="2:26" ht="15">
      <c r="B606" s="181" t="s">
        <v>118</v>
      </c>
      <c r="I606" s="101" t="s">
        <v>143</v>
      </c>
    </row>
    <row r="607" spans="2:26" ht="15">
      <c r="I607" s="101" t="s">
        <v>122</v>
      </c>
    </row>
    <row r="608" spans="2:26" ht="15">
      <c r="I608" s="101" t="s">
        <v>123</v>
      </c>
    </row>
    <row r="609" spans="9:9" ht="15">
      <c r="I609" s="101" t="s">
        <v>124</v>
      </c>
    </row>
    <row r="610" spans="9:9" ht="15">
      <c r="I610" s="101" t="s">
        <v>125</v>
      </c>
    </row>
    <row r="612" spans="9:9" ht="15">
      <c r="I612" s="101" t="s">
        <v>136</v>
      </c>
    </row>
    <row r="613" spans="9:9" ht="15">
      <c r="I613" s="101" t="s">
        <v>144</v>
      </c>
    </row>
    <row r="614" spans="9:9" ht="15">
      <c r="I614" s="101" t="s">
        <v>119</v>
      </c>
    </row>
  </sheetData>
  <sheetProtection password="E048" sheet="1" objects="1" scenarios="1"/>
  <pageMargins left="0.7" right="0.7" top="0.75" bottom="0.75" header="0.3" footer="0.3"/>
  <ignoredErrors>
    <ignoredError sqref="O3 O4:O5 O11:O13 O19:O21 O27:O29 E3:F29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14">
    <tabColor theme="9" tint="-0.249977111117893"/>
    <pageSetUpPr fitToPage="1"/>
  </sheetPr>
  <dimension ref="A1:AE87"/>
  <sheetViews>
    <sheetView showGridLines="0" view="pageBreakPreview" topLeftCell="A20" zoomScale="90" zoomScaleNormal="80" zoomScaleSheetLayoutView="90" workbookViewId="0">
      <selection activeCell="A4" sqref="A4:AD4"/>
    </sheetView>
  </sheetViews>
  <sheetFormatPr defaultRowHeight="12.75"/>
  <cols>
    <col min="1" max="7" width="5.28515625" style="4" customWidth="1"/>
    <col min="8" max="8" width="4.7109375" style="4" customWidth="1"/>
    <col min="9" max="9" width="7" style="4" customWidth="1"/>
    <col min="10" max="10" width="3.42578125" style="4" customWidth="1"/>
    <col min="11" max="17" width="4.7109375" style="4" customWidth="1"/>
    <col min="18" max="24" width="5.28515625" style="4" customWidth="1"/>
    <col min="25" max="25" width="4.7109375" style="4" customWidth="1"/>
    <col min="26" max="30" width="5.28515625" style="4" customWidth="1"/>
    <col min="31" max="31" width="4.7109375" style="4" customWidth="1"/>
    <col min="32" max="16384" width="9.140625" style="4"/>
  </cols>
  <sheetData>
    <row r="1" spans="1:31" s="63" customFormat="1" ht="60" customHeight="1">
      <c r="A1" s="27" t="s">
        <v>2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</row>
    <row r="2" spans="1:31" s="30" customFormat="1" ht="15" customHeight="1"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8"/>
      <c r="V2" s="28"/>
      <c r="W2" s="28"/>
      <c r="X2" s="28"/>
      <c r="Y2" s="28"/>
      <c r="Z2" s="28"/>
      <c r="AA2" s="28"/>
      <c r="AB2" s="28"/>
      <c r="AC2" s="28"/>
      <c r="AD2" s="28"/>
    </row>
    <row r="3" spans="1:31" s="30" customFormat="1" ht="15" customHeight="1">
      <c r="A3" s="31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67"/>
    </row>
    <row r="4" spans="1:31" s="30" customFormat="1" ht="22.5" customHeight="1">
      <c r="A4" s="289" t="s">
        <v>178</v>
      </c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89"/>
      <c r="AA4" s="289"/>
      <c r="AB4" s="289"/>
      <c r="AC4" s="289"/>
      <c r="AD4" s="289"/>
    </row>
    <row r="5" spans="1:31" s="41" customFormat="1" ht="15.75" customHeight="1">
      <c r="A5" s="50"/>
      <c r="B5" s="50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2"/>
      <c r="P5" s="52"/>
      <c r="Q5" s="53"/>
      <c r="R5" s="53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3"/>
    </row>
    <row r="6" spans="1:31" s="41" customFormat="1" ht="15.75" customHeight="1">
      <c r="A6" s="312" t="s">
        <v>203</v>
      </c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2"/>
      <c r="T6" s="312"/>
      <c r="U6" s="312"/>
      <c r="V6" s="312"/>
      <c r="W6" s="312"/>
      <c r="X6" s="312"/>
      <c r="Y6" s="312"/>
      <c r="Z6" s="312"/>
      <c r="AA6" s="312"/>
      <c r="AB6" s="312"/>
      <c r="AC6" s="312"/>
      <c r="AD6" s="312"/>
    </row>
    <row r="7" spans="1:31" s="41" customFormat="1" ht="15.75" customHeight="1">
      <c r="A7" s="50"/>
      <c r="B7" s="50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2"/>
      <c r="P7" s="52"/>
      <c r="Q7" s="53"/>
      <c r="R7" s="53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3"/>
    </row>
    <row r="8" spans="1:31" s="41" customFormat="1" ht="15.75" customHeight="1">
      <c r="A8" s="313" t="s">
        <v>179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313"/>
      <c r="AD8" s="313"/>
    </row>
    <row r="9" spans="1:31" s="41" customFormat="1" ht="15.75" customHeight="1">
      <c r="A9" s="50"/>
      <c r="B9" s="50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2"/>
      <c r="P9" s="52"/>
      <c r="Q9" s="53"/>
      <c r="R9" s="53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3"/>
    </row>
    <row r="10" spans="1:31" s="41" customFormat="1" ht="15.75" customHeight="1">
      <c r="A10" s="50"/>
      <c r="B10" s="50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2"/>
      <c r="P10" s="52"/>
      <c r="Q10" s="53"/>
      <c r="R10" s="53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3"/>
    </row>
    <row r="11" spans="1:31" s="41" customFormat="1" ht="15.75" customHeight="1">
      <c r="A11" s="50"/>
      <c r="B11" s="50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2"/>
      <c r="P11" s="52"/>
      <c r="Q11" s="53"/>
      <c r="R11" s="53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3"/>
    </row>
    <row r="12" spans="1:31" s="41" customFormat="1" ht="15.75" customHeight="1">
      <c r="A12" s="50"/>
      <c r="B12" s="50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2"/>
      <c r="P12" s="52"/>
      <c r="Q12" s="53"/>
      <c r="R12" s="53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3"/>
    </row>
    <row r="13" spans="1:31" s="41" customFormat="1" ht="15.75" customHeight="1">
      <c r="A13" s="50"/>
      <c r="B13" s="50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2"/>
      <c r="P13" s="52"/>
      <c r="Q13" s="53"/>
      <c r="R13" s="53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3"/>
    </row>
    <row r="14" spans="1:31" s="41" customFormat="1" ht="15.75" customHeight="1">
      <c r="A14" s="50"/>
      <c r="B14" s="50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2"/>
      <c r="P14" s="52"/>
      <c r="Q14" s="53"/>
      <c r="R14" s="53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3"/>
    </row>
    <row r="15" spans="1:31" s="41" customFormat="1" ht="15.75" customHeight="1">
      <c r="A15" s="50"/>
      <c r="B15" s="50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2"/>
      <c r="P15" s="52"/>
      <c r="Q15" s="53"/>
      <c r="R15" s="53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3"/>
    </row>
    <row r="16" spans="1:31" s="41" customFormat="1" ht="15.75" customHeight="1">
      <c r="A16" s="50"/>
      <c r="B16" s="50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2"/>
      <c r="P16" s="52"/>
      <c r="Q16" s="53"/>
      <c r="R16" s="53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3"/>
    </row>
    <row r="17" spans="1:30" s="41" customFormat="1" ht="15.75" customHeight="1">
      <c r="A17" s="50"/>
      <c r="B17" s="50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2"/>
      <c r="P17" s="52"/>
      <c r="Q17" s="53"/>
      <c r="R17" s="53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3"/>
    </row>
    <row r="18" spans="1:30" s="41" customFormat="1" ht="15.75" customHeight="1">
      <c r="A18" s="50"/>
      <c r="B18" s="50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2"/>
      <c r="P18" s="52"/>
      <c r="Q18" s="53"/>
      <c r="R18" s="53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3"/>
    </row>
    <row r="19" spans="1:30" s="41" customFormat="1" ht="15.75" customHeight="1">
      <c r="A19" s="50"/>
      <c r="B19" s="50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2"/>
      <c r="P19" s="52"/>
      <c r="Q19" s="53"/>
      <c r="R19" s="53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3"/>
    </row>
    <row r="20" spans="1:30" s="41" customFormat="1" ht="15.75" customHeight="1">
      <c r="A20" s="50"/>
      <c r="B20" s="50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2"/>
      <c r="P20" s="52"/>
      <c r="Q20" s="53"/>
      <c r="R20" s="53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3"/>
    </row>
    <row r="21" spans="1:30" s="41" customFormat="1" ht="15.75" customHeight="1">
      <c r="A21" s="314" t="s">
        <v>180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51"/>
      <c r="M21" s="51"/>
      <c r="N21" s="51"/>
      <c r="O21" s="52"/>
      <c r="P21" s="314" t="s">
        <v>181</v>
      </c>
      <c r="Q21" s="314"/>
      <c r="R21" s="314"/>
      <c r="S21" s="314"/>
      <c r="T21" s="314"/>
      <c r="U21" s="314"/>
      <c r="V21" s="314"/>
      <c r="W21" s="314"/>
      <c r="X21" s="314"/>
      <c r="Y21" s="314"/>
      <c r="AA21" s="54"/>
      <c r="AB21" s="54"/>
      <c r="AC21" s="54"/>
      <c r="AD21" s="53"/>
    </row>
    <row r="22" spans="1:30" s="41" customFormat="1" ht="15.75" customHeight="1">
      <c r="A22" s="50"/>
      <c r="B22" s="50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Y22" s="54"/>
      <c r="Z22" s="54"/>
      <c r="AA22" s="54"/>
      <c r="AB22" s="54"/>
      <c r="AC22" s="54"/>
      <c r="AD22" s="53"/>
    </row>
    <row r="23" spans="1:30" s="41" customFormat="1" ht="15.75" customHeight="1">
      <c r="A23" s="313" t="s">
        <v>184</v>
      </c>
      <c r="B23" s="313"/>
      <c r="C23" s="313"/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</row>
    <row r="24" spans="1:30" s="41" customFormat="1" ht="15.75" customHeight="1">
      <c r="A24" s="50"/>
      <c r="B24" s="50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2"/>
      <c r="P24" s="52"/>
      <c r="Q24" s="53"/>
      <c r="R24" s="53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3"/>
    </row>
    <row r="25" spans="1:30" s="41" customFormat="1" ht="15.75" customHeight="1">
      <c r="A25" s="50"/>
      <c r="B25" s="50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2"/>
      <c r="P25" s="52"/>
      <c r="Q25" s="53"/>
      <c r="R25" s="53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3"/>
    </row>
    <row r="26" spans="1:30" s="41" customFormat="1" ht="15.75" customHeight="1">
      <c r="A26" s="50"/>
      <c r="B26" s="50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2"/>
      <c r="P26" s="52"/>
      <c r="Q26" s="53"/>
      <c r="R26" s="53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3"/>
    </row>
    <row r="27" spans="1:30" s="41" customFormat="1" ht="15.75" customHeight="1">
      <c r="A27" s="50"/>
      <c r="B27" s="50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2"/>
      <c r="P27" s="52"/>
      <c r="Q27" s="53"/>
      <c r="R27" s="53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3"/>
    </row>
    <row r="28" spans="1:30" s="41" customFormat="1" ht="15.75" customHeight="1">
      <c r="A28" s="50"/>
      <c r="B28" s="50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2"/>
      <c r="P28" s="52"/>
      <c r="Q28" s="53"/>
      <c r="R28" s="53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3"/>
    </row>
    <row r="29" spans="1:30" s="41" customFormat="1" ht="15.75" customHeight="1">
      <c r="A29" s="50"/>
      <c r="B29" s="50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2"/>
      <c r="P29" s="52"/>
      <c r="Q29" s="53"/>
      <c r="R29" s="53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3"/>
    </row>
    <row r="30" spans="1:30" s="41" customFormat="1" ht="15.75" customHeight="1">
      <c r="A30" s="50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2"/>
      <c r="P30" s="52"/>
      <c r="Q30" s="53"/>
      <c r="R30" s="53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3"/>
    </row>
    <row r="31" spans="1:30" s="41" customFormat="1" ht="15.75" customHeight="1">
      <c r="A31" s="50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2"/>
      <c r="P31" s="52"/>
      <c r="Q31" s="53"/>
      <c r="R31" s="53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3"/>
    </row>
    <row r="32" spans="1:30" s="41" customFormat="1" ht="15.75" customHeight="1">
      <c r="A32" s="50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2"/>
      <c r="P32" s="52"/>
      <c r="Q32" s="53"/>
      <c r="R32" s="53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3"/>
    </row>
    <row r="33" spans="1:30" s="41" customFormat="1" ht="15.75" customHeight="1">
      <c r="A33" s="50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2"/>
      <c r="P33" s="52"/>
      <c r="Q33" s="53"/>
      <c r="R33" s="53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3"/>
    </row>
    <row r="34" spans="1:30" s="41" customFormat="1" ht="15.75" customHeight="1">
      <c r="A34" s="50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2"/>
      <c r="P34" s="52"/>
      <c r="Q34" s="53"/>
      <c r="R34" s="53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3"/>
    </row>
    <row r="35" spans="1:30" s="41" customFormat="1" ht="15.75" customHeight="1">
      <c r="A35" s="50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2"/>
      <c r="P35" s="52"/>
      <c r="Q35" s="53"/>
      <c r="R35" s="53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3"/>
    </row>
    <row r="36" spans="1:30" s="41" customFormat="1" ht="15.75" customHeight="1">
      <c r="A36" s="314" t="s">
        <v>182</v>
      </c>
      <c r="B36" s="314"/>
      <c r="C36" s="314"/>
      <c r="D36" s="314"/>
      <c r="E36" s="314"/>
      <c r="F36" s="314"/>
      <c r="G36" s="314"/>
      <c r="H36" s="314"/>
      <c r="I36" s="314"/>
      <c r="J36" s="314"/>
      <c r="K36" s="314"/>
      <c r="L36" s="51"/>
      <c r="M36" s="51"/>
      <c r="N36" s="51"/>
      <c r="O36" s="52"/>
      <c r="P36" s="314" t="s">
        <v>183</v>
      </c>
      <c r="Q36" s="314"/>
      <c r="R36" s="314"/>
      <c r="S36" s="314"/>
      <c r="T36" s="314"/>
      <c r="U36" s="314"/>
      <c r="V36" s="314"/>
      <c r="W36" s="314"/>
      <c r="X36" s="314"/>
      <c r="Y36" s="314"/>
      <c r="Z36" s="54"/>
      <c r="AA36" s="54"/>
      <c r="AB36" s="54"/>
      <c r="AC36" s="54"/>
      <c r="AD36" s="53"/>
    </row>
    <row r="37" spans="1:30" s="41" customFormat="1" ht="15.75" customHeight="1">
      <c r="A37" s="241"/>
      <c r="B37" s="241"/>
      <c r="C37" s="241"/>
      <c r="D37" s="241"/>
      <c r="E37" s="241"/>
      <c r="F37" s="241"/>
      <c r="G37" s="241"/>
      <c r="H37" s="241"/>
      <c r="I37" s="241"/>
      <c r="J37" s="241"/>
      <c r="K37" s="241"/>
      <c r="L37" s="51"/>
      <c r="M37" s="51"/>
      <c r="N37" s="51"/>
      <c r="O37" s="52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54"/>
      <c r="AA37" s="54"/>
      <c r="AB37" s="54"/>
      <c r="AC37" s="54"/>
      <c r="AD37" s="53"/>
    </row>
    <row r="38" spans="1:30" s="41" customFormat="1" ht="15.75" customHeight="1">
      <c r="A38" s="312" t="s">
        <v>202</v>
      </c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</row>
    <row r="39" spans="1:30" s="41" customFormat="1" ht="15.75" customHeight="1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51"/>
      <c r="M39" s="51"/>
      <c r="N39" s="51"/>
      <c r="O39" s="52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54"/>
      <c r="AA39" s="54"/>
      <c r="AB39" s="54"/>
      <c r="AC39" s="54"/>
      <c r="AD39" s="53"/>
    </row>
    <row r="40" spans="1:30" s="41" customFormat="1" ht="15.75" customHeight="1">
      <c r="A40" s="313" t="s">
        <v>204</v>
      </c>
      <c r="B40" s="313"/>
      <c r="C40" s="313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</row>
    <row r="41" spans="1:30" s="41" customFormat="1" ht="15.75" customHeight="1">
      <c r="A41" s="313"/>
      <c r="B41" s="313"/>
      <c r="C41" s="313"/>
      <c r="D41" s="313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313"/>
      <c r="R41" s="313"/>
      <c r="S41" s="313"/>
      <c r="T41" s="313"/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</row>
    <row r="42" spans="1:30" s="41" customFormat="1" ht="15.75" customHeight="1">
      <c r="A42" s="242"/>
      <c r="B42" s="242"/>
      <c r="C42" s="242"/>
      <c r="D42" s="242"/>
      <c r="E42" s="242"/>
      <c r="F42" s="242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</row>
    <row r="43" spans="1:30" s="41" customFormat="1" ht="15.75" customHeight="1">
      <c r="A43" s="241"/>
      <c r="B43" s="241"/>
      <c r="C43" s="241"/>
      <c r="D43" s="241"/>
      <c r="E43" s="241"/>
      <c r="F43" s="241"/>
      <c r="G43" s="241"/>
      <c r="H43" s="241"/>
      <c r="I43" s="241"/>
      <c r="J43" s="241"/>
      <c r="K43" s="241"/>
      <c r="L43" s="51"/>
      <c r="M43" s="51"/>
      <c r="N43" s="51"/>
      <c r="O43" s="52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54"/>
      <c r="AA43" s="54"/>
      <c r="AB43" s="54"/>
      <c r="AC43" s="54"/>
      <c r="AD43" s="53"/>
    </row>
    <row r="44" spans="1:30" s="41" customFormat="1" ht="15.75" customHeight="1">
      <c r="A44" s="241"/>
      <c r="B44" s="241"/>
      <c r="C44" s="241"/>
      <c r="D44" s="241"/>
      <c r="E44" s="241"/>
      <c r="F44" s="241"/>
      <c r="G44" s="241"/>
      <c r="H44" s="241"/>
      <c r="I44" s="241"/>
      <c r="J44" s="241"/>
      <c r="K44" s="241"/>
      <c r="L44" s="51"/>
      <c r="M44" s="51"/>
      <c r="N44" s="51"/>
      <c r="O44" s="52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54"/>
      <c r="AA44" s="54"/>
      <c r="AB44" s="54"/>
      <c r="AC44" s="54"/>
      <c r="AD44" s="53"/>
    </row>
    <row r="45" spans="1:30" s="41" customFormat="1" ht="15.75" customHeight="1">
      <c r="A45" s="241"/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51"/>
      <c r="M45" s="51"/>
      <c r="N45" s="51"/>
      <c r="O45" s="52"/>
      <c r="P45" s="241"/>
      <c r="Q45" s="241"/>
      <c r="R45" s="241"/>
      <c r="S45" s="241"/>
      <c r="T45" s="241"/>
      <c r="U45" s="241"/>
      <c r="V45" s="241"/>
      <c r="W45" s="241"/>
      <c r="X45" s="241"/>
      <c r="Y45" s="241"/>
      <c r="Z45" s="54"/>
      <c r="AA45" s="54"/>
      <c r="AB45" s="54"/>
      <c r="AC45" s="54"/>
      <c r="AD45" s="53"/>
    </row>
    <row r="46" spans="1:30" s="41" customFormat="1" ht="15.75" customHeight="1">
      <c r="A46" s="241"/>
      <c r="B46" s="241"/>
      <c r="C46" s="241"/>
      <c r="D46" s="241"/>
      <c r="E46" s="241"/>
      <c r="F46" s="241"/>
      <c r="G46" s="241"/>
      <c r="H46" s="241"/>
      <c r="I46" s="241"/>
      <c r="J46" s="241"/>
      <c r="K46" s="241"/>
      <c r="L46" s="51"/>
      <c r="M46" s="51"/>
      <c r="N46" s="51"/>
      <c r="O46" s="52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54"/>
      <c r="AA46" s="54"/>
      <c r="AB46" s="54"/>
      <c r="AC46" s="54"/>
      <c r="AD46" s="53"/>
    </row>
    <row r="47" spans="1:30" s="41" customFormat="1" ht="15.75" customHeight="1">
      <c r="A47" s="241"/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L47" s="51"/>
      <c r="M47" s="51"/>
      <c r="N47" s="51"/>
      <c r="O47" s="52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54"/>
      <c r="AA47" s="54"/>
      <c r="AB47" s="54"/>
      <c r="AC47" s="54"/>
      <c r="AD47" s="53"/>
    </row>
    <row r="48" spans="1:30" s="41" customFormat="1" ht="15.75" customHeight="1">
      <c r="A48" s="241"/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51"/>
      <c r="M48" s="51"/>
      <c r="N48" s="51"/>
      <c r="O48" s="52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54"/>
      <c r="AA48" s="54"/>
      <c r="AB48" s="54"/>
      <c r="AC48" s="54"/>
      <c r="AD48" s="53"/>
    </row>
    <row r="49" spans="1:31" s="41" customFormat="1" ht="15.75" customHeight="1">
      <c r="A49" s="241"/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51"/>
      <c r="M49" s="51"/>
      <c r="N49" s="51"/>
      <c r="O49" s="52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54"/>
      <c r="AA49" s="54"/>
      <c r="AB49" s="54"/>
      <c r="AC49" s="54"/>
      <c r="AD49" s="53"/>
    </row>
    <row r="50" spans="1:31" s="41" customFormat="1" ht="15.75" customHeight="1">
      <c r="A50" s="241"/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51"/>
      <c r="M50" s="51"/>
      <c r="N50" s="51"/>
      <c r="O50" s="52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54"/>
      <c r="AA50" s="54"/>
      <c r="AB50" s="54"/>
      <c r="AC50" s="54"/>
      <c r="AD50" s="53"/>
    </row>
    <row r="51" spans="1:31" s="41" customFormat="1" ht="15.75" customHeight="1">
      <c r="A51" s="241"/>
      <c r="B51" s="241"/>
      <c r="C51" s="241"/>
      <c r="D51" s="241"/>
      <c r="E51" s="241"/>
      <c r="F51" s="241"/>
      <c r="G51" s="241"/>
      <c r="H51" s="241"/>
      <c r="I51" s="241"/>
      <c r="J51" s="241"/>
      <c r="K51" s="241"/>
      <c r="L51" s="51"/>
      <c r="M51" s="51"/>
      <c r="N51" s="51"/>
      <c r="O51" s="52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54"/>
      <c r="AA51" s="54"/>
      <c r="AB51" s="54"/>
      <c r="AC51" s="54"/>
      <c r="AD51" s="53"/>
    </row>
    <row r="52" spans="1:31" s="41" customFormat="1" ht="15.75" customHeight="1">
      <c r="A52" s="241"/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51"/>
      <c r="M52" s="51"/>
      <c r="N52" s="51"/>
      <c r="O52" s="52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54"/>
      <c r="AA52" s="54"/>
      <c r="AB52" s="54"/>
      <c r="AC52" s="54"/>
      <c r="AD52" s="53"/>
    </row>
    <row r="53" spans="1:31" s="41" customFormat="1" ht="15.75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51"/>
      <c r="M53" s="51"/>
      <c r="N53" s="51"/>
      <c r="O53" s="52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54"/>
      <c r="AA53" s="54"/>
      <c r="AB53" s="54"/>
      <c r="AC53" s="54"/>
      <c r="AD53" s="53"/>
    </row>
    <row r="54" spans="1:31" s="41" customFormat="1" ht="15.75" customHeight="1">
      <c r="A54" s="241"/>
      <c r="B54" s="241"/>
      <c r="C54" s="241"/>
      <c r="D54" s="241"/>
      <c r="E54" s="241"/>
      <c r="F54" s="241"/>
      <c r="G54" s="241"/>
      <c r="H54" s="241"/>
      <c r="I54" s="241"/>
      <c r="J54" s="241"/>
      <c r="K54" s="241"/>
      <c r="L54" s="51"/>
      <c r="M54" s="51"/>
      <c r="N54" s="51"/>
      <c r="O54" s="52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54"/>
      <c r="AA54" s="54"/>
      <c r="AB54" s="54"/>
      <c r="AC54" s="54"/>
      <c r="AD54" s="53"/>
    </row>
    <row r="55" spans="1:31" s="41" customFormat="1" ht="15.75" customHeight="1">
      <c r="A55" s="241"/>
      <c r="B55" s="241"/>
      <c r="C55" s="241"/>
      <c r="D55" s="241"/>
      <c r="E55" s="241"/>
      <c r="F55" s="241"/>
      <c r="G55" s="241"/>
      <c r="H55" s="241"/>
      <c r="I55" s="241"/>
      <c r="J55" s="241"/>
      <c r="K55" s="241"/>
      <c r="L55" s="51"/>
      <c r="M55" s="51"/>
      <c r="N55" s="51"/>
      <c r="O55" s="52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54"/>
      <c r="AA55" s="54"/>
      <c r="AB55" s="54"/>
      <c r="AC55" s="54"/>
      <c r="AD55" s="53"/>
    </row>
    <row r="56" spans="1:31" s="41" customFormat="1" ht="15.75" customHeight="1">
      <c r="A56" s="241"/>
      <c r="B56" s="241"/>
      <c r="C56" s="241"/>
      <c r="D56" s="241"/>
      <c r="E56" s="241"/>
      <c r="F56" s="241"/>
      <c r="G56" s="241"/>
      <c r="H56" s="241"/>
      <c r="I56" s="241"/>
      <c r="J56" s="241"/>
      <c r="K56" s="241"/>
      <c r="L56" s="51"/>
      <c r="M56" s="51"/>
      <c r="N56" s="51"/>
      <c r="O56" s="52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54"/>
      <c r="AA56" s="54"/>
      <c r="AB56" s="54"/>
      <c r="AC56" s="54"/>
      <c r="AD56" s="53"/>
    </row>
    <row r="57" spans="1:31" s="41" customFormat="1" ht="15.75" customHeight="1">
      <c r="A57" s="241"/>
      <c r="B57" s="241"/>
      <c r="C57" s="241"/>
      <c r="D57" s="241"/>
      <c r="E57" s="241"/>
      <c r="F57" s="241"/>
      <c r="G57" s="241"/>
      <c r="H57" s="241"/>
      <c r="I57" s="241"/>
      <c r="J57" s="241"/>
      <c r="K57" s="241"/>
      <c r="L57" s="51"/>
      <c r="M57" s="51"/>
      <c r="N57" s="51"/>
      <c r="O57" s="52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54"/>
      <c r="AA57" s="54"/>
      <c r="AB57" s="54"/>
      <c r="AC57" s="54"/>
      <c r="AD57" s="53"/>
    </row>
    <row r="58" spans="1:31" s="41" customFormat="1" ht="15.75" customHeight="1">
      <c r="A58" s="50"/>
      <c r="B58" s="50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2"/>
      <c r="P58" s="52"/>
      <c r="Q58" s="53"/>
      <c r="R58" s="53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3"/>
    </row>
    <row r="59" spans="1:31" s="41" customFormat="1" ht="15.75" customHeight="1">
      <c r="A59" s="50"/>
      <c r="B59" s="50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2"/>
      <c r="P59" s="52" t="s">
        <v>4</v>
      </c>
      <c r="Q59" s="53"/>
      <c r="R59" s="53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3"/>
    </row>
    <row r="60" spans="1:31" s="5" customFormat="1" ht="12.75" customHeight="1">
      <c r="A60" s="4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8"/>
    </row>
    <row r="61" spans="1:31" s="5" customFormat="1" ht="12.75" customHeight="1">
      <c r="A61" s="4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8"/>
    </row>
    <row r="62" spans="1:31" s="5" customFormat="1" ht="12.75" customHeight="1">
      <c r="A62" s="4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8"/>
    </row>
    <row r="63" spans="1:31" s="5" customFormat="1" ht="12.75" customHeight="1">
      <c r="A63" s="4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X63" s="12"/>
      <c r="Y63" s="13"/>
      <c r="Z63" s="13"/>
      <c r="AA63" s="13"/>
      <c r="AB63" s="13"/>
      <c r="AC63" s="13"/>
      <c r="AD63" s="13"/>
      <c r="AE63" s="8"/>
    </row>
    <row r="64" spans="1:31" s="5" customFormat="1" ht="12.75" customHeight="1">
      <c r="A64" s="4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X64" s="12"/>
      <c r="Y64" s="25"/>
      <c r="Z64" s="13"/>
      <c r="AA64" s="13"/>
      <c r="AB64" s="13"/>
      <c r="AC64" s="13"/>
      <c r="AD64" s="13"/>
      <c r="AE64" s="8"/>
    </row>
    <row r="65" spans="1:31" s="5" customFormat="1" ht="12.75" customHeight="1">
      <c r="A65" s="4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X65" s="12"/>
      <c r="Y65" s="13"/>
      <c r="Z65" s="13"/>
      <c r="AA65" s="13"/>
      <c r="AB65" s="13"/>
      <c r="AC65" s="13"/>
      <c r="AD65" s="13"/>
      <c r="AE65" s="8"/>
    </row>
    <row r="66" spans="1:31" s="5" customFormat="1" ht="12.75" customHeight="1">
      <c r="A66" s="4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X66" s="15"/>
      <c r="Y66" s="13"/>
      <c r="Z66" s="13"/>
      <c r="AA66" s="13"/>
      <c r="AB66" s="13"/>
      <c r="AC66" s="13"/>
      <c r="AD66" s="13"/>
      <c r="AE66" s="8"/>
    </row>
    <row r="67" spans="1:31" s="5" customFormat="1" ht="12.75" customHeight="1">
      <c r="A67" s="4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X67" s="16"/>
      <c r="Y67" s="13"/>
      <c r="Z67" s="13"/>
      <c r="AA67" s="13"/>
      <c r="AB67" s="13"/>
      <c r="AC67" s="13"/>
      <c r="AD67" s="13"/>
      <c r="AE67" s="8"/>
    </row>
    <row r="68" spans="1:31" s="5" customFormat="1" ht="12.75" customHeight="1">
      <c r="A68" s="4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8"/>
    </row>
    <row r="69" spans="1:31" s="5" customFormat="1" ht="12.75" customHeight="1">
      <c r="A69" s="4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8"/>
    </row>
    <row r="70" spans="1:31" s="7" customFormat="1" ht="18.75" customHeight="1">
      <c r="A70" s="4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8"/>
    </row>
    <row r="71" spans="1:31" s="7" customFormat="1" ht="12.75" customHeight="1">
      <c r="A71" s="4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8"/>
    </row>
    <row r="72" spans="1:31" s="7" customFormat="1" ht="12.75" customHeight="1">
      <c r="A72" s="4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8"/>
    </row>
    <row r="73" spans="1:31" s="7" customFormat="1" ht="12.75" customHeight="1">
      <c r="A73" s="4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8"/>
    </row>
    <row r="74" spans="1:31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</row>
    <row r="75" spans="1:31" ht="8.25" customHeight="1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</row>
    <row r="76" spans="1:31" ht="9" customHeight="1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</row>
    <row r="77" spans="1:31" ht="6" customHeight="1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</row>
    <row r="78" spans="1:31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</row>
    <row r="79" spans="1:31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</row>
    <row r="80" spans="1:31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</row>
    <row r="81" spans="2:30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</row>
    <row r="82" spans="2:30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</row>
    <row r="83" spans="2:30"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</row>
    <row r="84" spans="2:30"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</row>
    <row r="85" spans="2:30"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</row>
    <row r="86" spans="2:30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</row>
    <row r="87" spans="2:30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</row>
  </sheetData>
  <sheetProtection selectLockedCells="1"/>
  <protectedRanges>
    <protectedRange sqref="A31 A1:T1 S30:W32 N4:N8 D9 S9 R10:S10 R4:S8 A10:B10 D10:N10 B11 D11:M11 E4:M9 A4:D8 U1:AD2 R12:S13 O4:Q13 S11:T11 AA14:AD29 B9 A21 A38:AD38 O14:Z20 O24:X29 Y22:Z29 O21:Y21 C12:N29 A12:B20 A22:B29 A36:A37 C36:K39 P36:Y37 A39 P39:Y57 A40:AD40 C41:K57 A41:A57 T4:AD13 B3:AE3" name="бизнес"/>
    <protectedRange sqref="A30:K30" name="бизнес_1_1"/>
    <protectedRange sqref="X66:X67" name="бизнес_2"/>
  </protectedRanges>
  <mergeCells count="10">
    <mergeCell ref="A38:AD38"/>
    <mergeCell ref="A40:AD41"/>
    <mergeCell ref="A4:AD4"/>
    <mergeCell ref="A36:K36"/>
    <mergeCell ref="P36:Y36"/>
    <mergeCell ref="A23:AD23"/>
    <mergeCell ref="A8:AD8"/>
    <mergeCell ref="P21:Y21"/>
    <mergeCell ref="A21:K21"/>
    <mergeCell ref="A6:AD6"/>
  </mergeCells>
  <printOptions horizontalCentered="1"/>
  <pageMargins left="0.43307086614173229" right="0.27559055118110237" top="0.62992125984251968" bottom="0.23622047244094491" header="0.27559055118110237" footer="0.27559055118110237"/>
  <pageSetup paperSize="9" scale="46" orientation="landscape" r:id="rId1"/>
  <headerFooter alignWithMargins="0"/>
  <rowBreaks count="1" manualBreakCount="1">
    <brk id="62" max="26" man="1"/>
  </rowBreaks>
  <drawing r:id="rId2"/>
  <legacyDrawing r:id="rId3"/>
  <oleObjects>
    <oleObject progId="CorelDraw.Graphic.15" shapeId="116737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15">
    <tabColor theme="9" tint="-0.249977111117893"/>
    <pageSetUpPr fitToPage="1"/>
  </sheetPr>
  <dimension ref="A1:AG65"/>
  <sheetViews>
    <sheetView showGridLines="0" view="pageBreakPreview" topLeftCell="A2" zoomScale="90" zoomScaleNormal="80" zoomScaleSheetLayoutView="90" workbookViewId="0">
      <selection activeCell="A3" sqref="A3:AF3"/>
    </sheetView>
  </sheetViews>
  <sheetFormatPr defaultRowHeight="12.75"/>
  <cols>
    <col min="1" max="7" width="5.28515625" style="4" customWidth="1"/>
    <col min="8" max="8" width="4.7109375" style="4" customWidth="1"/>
    <col min="9" max="9" width="7" style="4" customWidth="1"/>
    <col min="10" max="10" width="3.42578125" style="4" customWidth="1"/>
    <col min="11" max="17" width="4.7109375" style="4" customWidth="1"/>
    <col min="18" max="24" width="5.28515625" style="4" customWidth="1"/>
    <col min="25" max="25" width="4.7109375" style="4" customWidth="1"/>
    <col min="26" max="32" width="5.28515625" style="4" customWidth="1"/>
    <col min="33" max="33" width="4.7109375" style="4" customWidth="1"/>
    <col min="34" max="16384" width="9.140625" style="4"/>
  </cols>
  <sheetData>
    <row r="1" spans="1:32" s="63" customFormat="1" ht="60" customHeight="1">
      <c r="A1" s="27" t="s">
        <v>2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9"/>
    </row>
    <row r="2" spans="1:32" s="30" customFormat="1" ht="15" customHeight="1"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9"/>
    </row>
    <row r="3" spans="1:32" s="30" customFormat="1" ht="22.5" customHeight="1">
      <c r="A3" s="289" t="s">
        <v>185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9"/>
      <c r="AD3" s="289"/>
      <c r="AE3" s="289"/>
      <c r="AF3" s="289"/>
    </row>
    <row r="4" spans="1:32" s="41" customFormat="1" ht="15.75" customHeight="1">
      <c r="A4" s="313"/>
      <c r="B4" s="315"/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</row>
    <row r="5" spans="1:32" s="41" customFormat="1" ht="15.75" customHeight="1">
      <c r="A5" s="316" t="s">
        <v>193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6"/>
      <c r="AF5" s="316"/>
    </row>
    <row r="6" spans="1:32" s="41" customFormat="1" ht="15.75" customHeight="1">
      <c r="A6" s="316"/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C6" s="316"/>
      <c r="AD6" s="316"/>
      <c r="AE6" s="316"/>
      <c r="AF6" s="316"/>
    </row>
    <row r="7" spans="1:32" s="41" customFormat="1" ht="15.75" customHeight="1">
      <c r="A7" s="316"/>
      <c r="B7" s="316"/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</row>
    <row r="8" spans="1:32" s="41" customFormat="1" ht="15.75" customHeight="1">
      <c r="A8" s="50"/>
      <c r="B8" s="50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2"/>
      <c r="P8" s="52"/>
      <c r="Q8" s="53"/>
      <c r="R8" s="53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3"/>
      <c r="AE8" s="53"/>
      <c r="AF8" s="55"/>
    </row>
    <row r="9" spans="1:32" s="41" customFormat="1" ht="15.75" customHeight="1">
      <c r="A9" s="50"/>
      <c r="B9" s="50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2"/>
      <c r="P9" s="52"/>
      <c r="Q9" s="53"/>
      <c r="R9" s="53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3"/>
      <c r="AE9" s="53"/>
      <c r="AF9" s="55"/>
    </row>
    <row r="10" spans="1:32" s="41" customFormat="1" ht="15.75" customHeight="1">
      <c r="A10" s="50"/>
      <c r="B10" s="50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2"/>
      <c r="P10" s="52"/>
      <c r="Q10" s="53"/>
      <c r="R10" s="53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3"/>
      <c r="AE10" s="53"/>
      <c r="AF10" s="55"/>
    </row>
    <row r="11" spans="1:32" s="41" customFormat="1" ht="15.75" customHeight="1">
      <c r="A11" s="50"/>
      <c r="B11" s="50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2"/>
      <c r="P11" s="52"/>
      <c r="Q11" s="53"/>
      <c r="R11" s="53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3"/>
      <c r="AE11" s="53"/>
      <c r="AF11" s="55"/>
    </row>
    <row r="12" spans="1:32" s="41" customFormat="1" ht="15.75" customHeight="1">
      <c r="A12" s="50"/>
      <c r="B12" s="50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2"/>
      <c r="P12" s="52"/>
      <c r="Q12" s="53"/>
      <c r="R12" s="53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3"/>
      <c r="AE12" s="53"/>
      <c r="AF12" s="55"/>
    </row>
    <row r="13" spans="1:32" s="41" customFormat="1" ht="15.75" customHeight="1">
      <c r="A13" s="50"/>
      <c r="B13" s="50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2"/>
      <c r="P13" s="52"/>
      <c r="Q13" s="53"/>
      <c r="R13" s="53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3"/>
      <c r="AE13" s="53"/>
      <c r="AF13" s="55"/>
    </row>
    <row r="14" spans="1:32" s="41" customFormat="1" ht="15.75" customHeight="1">
      <c r="A14" s="50"/>
      <c r="B14" s="50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2"/>
      <c r="P14" s="52"/>
      <c r="Q14" s="53"/>
      <c r="R14" s="53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3"/>
      <c r="AE14" s="53"/>
      <c r="AF14" s="55"/>
    </row>
    <row r="15" spans="1:32" s="41" customFormat="1" ht="15.75" customHeight="1">
      <c r="A15" s="50"/>
      <c r="B15" s="50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2"/>
      <c r="P15" s="52"/>
      <c r="Q15" s="53"/>
      <c r="R15" s="53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3"/>
      <c r="AE15" s="53"/>
      <c r="AF15" s="55"/>
    </row>
    <row r="16" spans="1:32" s="41" customFormat="1" ht="15.75" customHeight="1">
      <c r="A16" s="50"/>
      <c r="B16" s="50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2"/>
      <c r="P16" s="52"/>
      <c r="Q16" s="53"/>
      <c r="R16" s="53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3"/>
      <c r="AE16" s="53"/>
      <c r="AF16" s="55"/>
    </row>
    <row r="17" spans="1:32" s="41" customFormat="1" ht="15.75" customHeight="1">
      <c r="A17" s="50"/>
      <c r="B17" s="50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2"/>
      <c r="P17" s="52"/>
      <c r="Q17" s="53"/>
      <c r="R17" s="53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3"/>
      <c r="AE17" s="53"/>
      <c r="AF17" s="55"/>
    </row>
    <row r="18" spans="1:32" s="41" customFormat="1" ht="15.75" customHeight="1">
      <c r="A18" s="50"/>
      <c r="B18" s="50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2"/>
      <c r="P18" s="52"/>
      <c r="Q18" s="53"/>
      <c r="R18" s="53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3"/>
      <c r="AE18" s="53"/>
      <c r="AF18" s="55"/>
    </row>
    <row r="19" spans="1:32" s="41" customFormat="1" ht="15.75" customHeight="1">
      <c r="A19" s="50"/>
      <c r="B19" s="50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Y19" s="54"/>
      <c r="Z19" s="54"/>
      <c r="AA19" s="54"/>
      <c r="AB19" s="54"/>
      <c r="AC19" s="54"/>
      <c r="AD19" s="53"/>
      <c r="AE19" s="53"/>
      <c r="AF19" s="55"/>
    </row>
    <row r="20" spans="1:32" s="41" customFormat="1" ht="15.75" customHeight="1">
      <c r="A20" s="50"/>
      <c r="B20" s="50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2"/>
      <c r="P20" s="52"/>
      <c r="Q20" s="53"/>
      <c r="R20" s="53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3"/>
      <c r="AE20" s="53"/>
      <c r="AF20" s="55"/>
    </row>
    <row r="21" spans="1:32" s="41" customFormat="1" ht="15.75" customHeight="1">
      <c r="A21" s="50"/>
      <c r="B21" s="50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2"/>
      <c r="P21" s="52"/>
      <c r="Q21" s="53"/>
      <c r="R21" s="53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3"/>
      <c r="AE21" s="53"/>
      <c r="AF21" s="55"/>
    </row>
    <row r="22" spans="1:32" s="41" customFormat="1" ht="15.75" customHeight="1">
      <c r="A22" s="50"/>
      <c r="B22" s="50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2"/>
      <c r="P22" s="52"/>
      <c r="Q22" s="53"/>
      <c r="R22" s="53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3"/>
      <c r="AE22" s="53"/>
      <c r="AF22" s="55"/>
    </row>
    <row r="23" spans="1:32" s="41" customFormat="1" ht="15.75" customHeight="1">
      <c r="A23" s="50"/>
      <c r="B23" s="50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2"/>
      <c r="P23" s="52"/>
      <c r="Q23" s="53"/>
      <c r="R23" s="53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3"/>
      <c r="AE23" s="53"/>
      <c r="AF23" s="55"/>
    </row>
    <row r="24" spans="1:32" s="41" customFormat="1" ht="15.75" customHeight="1">
      <c r="A24" s="50"/>
      <c r="B24" s="50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2"/>
      <c r="P24" s="52"/>
      <c r="Q24" s="53"/>
      <c r="R24" s="53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3"/>
      <c r="AE24" s="53"/>
      <c r="AF24" s="55"/>
    </row>
    <row r="25" spans="1:32" s="41" customFormat="1" ht="15.75" customHeight="1">
      <c r="A25" s="50"/>
      <c r="B25" s="50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2"/>
      <c r="P25" s="52"/>
      <c r="Q25" s="53"/>
      <c r="R25" s="53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3"/>
      <c r="AE25" s="53"/>
      <c r="AF25" s="55"/>
    </row>
    <row r="26" spans="1:32" s="41" customFormat="1" ht="15.75" customHeight="1">
      <c r="A26" s="50"/>
      <c r="B26" s="50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2"/>
      <c r="P26" s="52"/>
      <c r="Q26" s="53"/>
      <c r="R26" s="53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3"/>
      <c r="AE26" s="53"/>
      <c r="AF26" s="55"/>
    </row>
    <row r="27" spans="1:32" s="41" customFormat="1" ht="15.75" customHeight="1">
      <c r="A27" s="50"/>
      <c r="B27" s="50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2"/>
      <c r="P27" s="52"/>
      <c r="Q27" s="53"/>
      <c r="R27" s="53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3"/>
      <c r="AE27" s="53"/>
      <c r="AF27" s="55"/>
    </row>
    <row r="28" spans="1:32" s="41" customFormat="1" ht="15.75" customHeight="1">
      <c r="A28" s="50"/>
      <c r="B28" s="50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2"/>
      <c r="P28" s="52"/>
      <c r="Q28" s="53"/>
      <c r="R28" s="53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3"/>
      <c r="AE28" s="53"/>
      <c r="AF28" s="55"/>
    </row>
    <row r="29" spans="1:32" s="41" customFormat="1" ht="15.75" customHeight="1">
      <c r="A29" s="50"/>
      <c r="B29" s="50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2"/>
      <c r="P29" s="52"/>
      <c r="Q29" s="53"/>
      <c r="R29" s="53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3"/>
      <c r="AE29" s="53"/>
      <c r="AF29" s="55"/>
    </row>
    <row r="30" spans="1:32" s="41" customFormat="1" ht="15.75" customHeight="1">
      <c r="A30" s="50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2"/>
      <c r="P30" s="52"/>
      <c r="Q30" s="53"/>
      <c r="R30" s="53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3"/>
      <c r="AE30" s="53"/>
      <c r="AF30" s="55"/>
    </row>
    <row r="31" spans="1:32" s="41" customFormat="1" ht="15.75" customHeight="1">
      <c r="A31" s="50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2"/>
      <c r="P31" s="52"/>
      <c r="Q31" s="53"/>
      <c r="R31" s="53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3"/>
      <c r="AE31" s="53"/>
      <c r="AF31" s="55"/>
    </row>
    <row r="32" spans="1:32" s="41" customFormat="1" ht="15.75" customHeight="1">
      <c r="A32" s="50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2"/>
      <c r="P32" s="52"/>
      <c r="Q32" s="53"/>
      <c r="R32" s="53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3"/>
      <c r="AE32" s="53"/>
      <c r="AF32" s="55"/>
    </row>
    <row r="33" spans="1:33" s="41" customFormat="1" ht="15.75" customHeight="1">
      <c r="A33" s="50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2"/>
      <c r="P33" s="52"/>
      <c r="Q33" s="53"/>
      <c r="R33" s="53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3"/>
      <c r="AE33" s="53"/>
      <c r="AF33" s="55"/>
    </row>
    <row r="34" spans="1:33" s="41" customFormat="1" ht="15.75" customHeight="1">
      <c r="A34" s="50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2"/>
      <c r="P34" s="52"/>
      <c r="Q34" s="53"/>
      <c r="R34" s="53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3"/>
      <c r="AE34" s="53"/>
      <c r="AF34" s="55"/>
    </row>
    <row r="35" spans="1:33" s="41" customFormat="1" ht="15.75" customHeight="1">
      <c r="A35" s="50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2"/>
      <c r="P35" s="52"/>
      <c r="Q35" s="53"/>
      <c r="R35" s="53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3"/>
      <c r="AE35" s="53"/>
      <c r="AF35" s="55"/>
    </row>
    <row r="36" spans="1:33" s="41" customFormat="1" ht="15.75" customHeight="1">
      <c r="A36" s="50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2"/>
      <c r="P36" s="52"/>
      <c r="Q36" s="53"/>
      <c r="R36" s="53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3"/>
      <c r="AE36" s="53"/>
      <c r="AF36" s="55"/>
    </row>
    <row r="37" spans="1:33" s="41" customFormat="1" ht="15.75" customHeight="1">
      <c r="A37" s="50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2"/>
      <c r="P37" s="52" t="s">
        <v>4</v>
      </c>
      <c r="Q37" s="53"/>
      <c r="R37" s="53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3"/>
      <c r="AE37" s="53"/>
      <c r="AF37" s="55"/>
    </row>
    <row r="38" spans="1:33" s="5" customFormat="1" ht="12.75" customHeight="1">
      <c r="A38" s="4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8"/>
      <c r="AG38" s="8"/>
    </row>
    <row r="39" spans="1:33" s="5" customFormat="1" ht="12.75" customHeight="1">
      <c r="A39" s="4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8"/>
      <c r="AG39" s="8"/>
    </row>
    <row r="40" spans="1:33" s="5" customFormat="1" ht="12.75" customHeight="1">
      <c r="A40" s="4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8"/>
      <c r="AG40" s="8"/>
    </row>
    <row r="41" spans="1:33" s="5" customFormat="1" ht="12.75" customHeight="1">
      <c r="A41" s="4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X41" s="12"/>
      <c r="Y41" s="13"/>
      <c r="Z41" s="13"/>
      <c r="AA41" s="13"/>
      <c r="AB41" s="13"/>
      <c r="AC41" s="13"/>
      <c r="AD41" s="13"/>
      <c r="AE41" s="13"/>
      <c r="AF41" s="8"/>
      <c r="AG41" s="8"/>
    </row>
    <row r="42" spans="1:33" s="5" customFormat="1" ht="12.75" customHeight="1">
      <c r="A42" s="4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X42" s="12"/>
      <c r="Y42" s="25"/>
      <c r="Z42" s="13"/>
      <c r="AA42" s="13"/>
      <c r="AB42" s="13"/>
      <c r="AC42" s="13"/>
      <c r="AD42" s="13"/>
      <c r="AE42" s="13"/>
      <c r="AF42" s="8"/>
      <c r="AG42" s="8"/>
    </row>
    <row r="43" spans="1:33" s="5" customFormat="1" ht="12.75" customHeight="1">
      <c r="A43" s="4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X43" s="12"/>
      <c r="Y43" s="13"/>
      <c r="Z43" s="13"/>
      <c r="AA43" s="13"/>
      <c r="AB43" s="13"/>
      <c r="AC43" s="13"/>
      <c r="AD43" s="13"/>
      <c r="AE43" s="13"/>
      <c r="AF43" s="8"/>
      <c r="AG43" s="8"/>
    </row>
    <row r="44" spans="1:33" s="5" customFormat="1" ht="12.75" customHeight="1">
      <c r="A44" s="4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X44" s="15"/>
      <c r="Y44" s="13"/>
      <c r="Z44" s="13"/>
      <c r="AA44" s="13"/>
      <c r="AB44" s="13"/>
      <c r="AC44" s="13"/>
      <c r="AD44" s="13"/>
      <c r="AE44" s="13"/>
      <c r="AF44" s="8"/>
      <c r="AG44" s="8"/>
    </row>
    <row r="45" spans="1:33" s="5" customFormat="1" ht="12.75" customHeight="1">
      <c r="A45" s="4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X45" s="16"/>
      <c r="Y45" s="13"/>
      <c r="Z45" s="13"/>
      <c r="AA45" s="13"/>
      <c r="AB45" s="13"/>
      <c r="AC45" s="13"/>
      <c r="AD45" s="13"/>
      <c r="AE45" s="13"/>
      <c r="AF45" s="8"/>
      <c r="AG45" s="8"/>
    </row>
    <row r="46" spans="1:33" s="5" customFormat="1" ht="12.75" customHeight="1">
      <c r="A46" s="4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8"/>
      <c r="AG46" s="8"/>
    </row>
    <row r="47" spans="1:33" s="5" customFormat="1" ht="12.75" customHeight="1">
      <c r="A47" s="4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8"/>
      <c r="AG47" s="8"/>
    </row>
    <row r="48" spans="1:33" s="7" customFormat="1" ht="18.75" customHeight="1">
      <c r="A48" s="4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8"/>
      <c r="AG48" s="8"/>
    </row>
    <row r="49" spans="1:33" s="7" customFormat="1" ht="12.75" customHeight="1">
      <c r="A49" s="4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8"/>
      <c r="AG49" s="8"/>
    </row>
    <row r="50" spans="1:33" s="7" customFormat="1" ht="12.75" customHeight="1">
      <c r="A50" s="4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8"/>
      <c r="AG50" s="8"/>
    </row>
    <row r="51" spans="1:33" s="7" customFormat="1" ht="12.75" customHeight="1">
      <c r="A51" s="4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4"/>
      <c r="AG51" s="8"/>
    </row>
    <row r="52" spans="1:33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</row>
    <row r="53" spans="1:33" ht="8.25" customHeight="1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</row>
    <row r="54" spans="1:33" ht="9" customHeight="1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</row>
    <row r="55" spans="1:33" ht="6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</row>
    <row r="56" spans="1:33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</row>
    <row r="57" spans="1:33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</row>
    <row r="58" spans="1:33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</row>
    <row r="59" spans="1:33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</row>
    <row r="60" spans="1:33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</row>
    <row r="61" spans="1:33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</row>
    <row r="62" spans="1:33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</row>
    <row r="63" spans="1:33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</row>
    <row r="64" spans="1:33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</row>
    <row r="65" spans="2:31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</row>
  </sheetData>
  <sheetProtection selectLockedCells="1"/>
  <protectedRanges>
    <protectedRange sqref="S26:W33 A1:T1 Y19:AE25 A10:N25 R8:S8 A8:B8 D8:N8 B9 D9:M9 D5:M5 S5:AE5 R10:S11 O5:Q5 S9:T9 U1:AE2 B5 O12:AE18 O20:X25 A3:AE4 B7 O7:Q11 T7:AE11 D7:M7 S7" name="бизнес"/>
    <protectedRange sqref="A26:K33" name="бизнес_1_1"/>
    <protectedRange sqref="X44:X45" name="бизнес_2"/>
  </protectedRanges>
  <mergeCells count="3">
    <mergeCell ref="A3:AF3"/>
    <mergeCell ref="A4:AF4"/>
    <mergeCell ref="A5:AF7"/>
  </mergeCells>
  <printOptions horizontalCentered="1"/>
  <pageMargins left="0.43307086614173229" right="0.27559055118110237" top="0.62992125984251968" bottom="0.23622047244094491" header="0.27559055118110237" footer="0.27559055118110237"/>
  <pageSetup paperSize="9" scale="66" orientation="landscape" r:id="rId1"/>
  <headerFooter alignWithMargins="0"/>
  <rowBreaks count="1" manualBreakCount="1">
    <brk id="40" max="26" man="1"/>
  </rowBreaks>
  <drawing r:id="rId2"/>
  <legacyDrawing r:id="rId3"/>
  <oleObjects>
    <oleObject progId="CorelDraw.Graphic.15" shapeId="117761" r:id="rId4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11">
    <tabColor theme="9" tint="-0.249977111117893"/>
  </sheetPr>
  <dimension ref="A1:Y57"/>
  <sheetViews>
    <sheetView showGridLines="0" view="pageBreakPreview" zoomScale="90" zoomScaleNormal="90" zoomScaleSheetLayoutView="90" workbookViewId="0">
      <selection activeCell="A4" sqref="A4:X4"/>
    </sheetView>
  </sheetViews>
  <sheetFormatPr defaultRowHeight="12.75"/>
  <cols>
    <col min="1" max="1" width="14" style="4" customWidth="1"/>
    <col min="2" max="2" width="7.85546875" style="4" customWidth="1"/>
    <col min="3" max="5" width="7.5703125" style="4" customWidth="1"/>
    <col min="6" max="6" width="7" style="4" customWidth="1"/>
    <col min="7" max="7" width="7.42578125" style="4" customWidth="1"/>
    <col min="8" max="8" width="7.5703125" style="4" customWidth="1"/>
    <col min="9" max="9" width="7.42578125" style="4" customWidth="1"/>
    <col min="10" max="10" width="7.7109375" style="4" customWidth="1"/>
    <col min="11" max="11" width="7.28515625" style="4" customWidth="1"/>
    <col min="12" max="12" width="7.140625" style="4" customWidth="1"/>
    <col min="13" max="13" width="8.28515625" style="4" customWidth="1"/>
    <col min="14" max="14" width="7.42578125" style="4" customWidth="1"/>
    <col min="15" max="15" width="7.7109375" style="4" customWidth="1"/>
    <col min="16" max="16" width="7.28515625" style="4" customWidth="1"/>
    <col min="17" max="17" width="7.85546875" style="4" customWidth="1"/>
    <col min="18" max="18" width="7.42578125" style="4" customWidth="1"/>
    <col min="19" max="19" width="8.42578125" style="4" customWidth="1"/>
    <col min="20" max="20" width="7.28515625" style="4" customWidth="1"/>
    <col min="21" max="21" width="7.7109375" style="4" customWidth="1"/>
    <col min="22" max="22" width="8.28515625" style="4" customWidth="1"/>
    <col min="23" max="23" width="7.28515625" style="4" customWidth="1"/>
    <col min="24" max="24" width="7.7109375" style="4" customWidth="1"/>
    <col min="25" max="25" width="4.7109375" style="4" customWidth="1"/>
    <col min="26" max="16384" width="9.140625" style="4"/>
  </cols>
  <sheetData>
    <row r="1" spans="1:25" s="8" customFormat="1" ht="60" customHeight="1">
      <c r="A1" s="14" t="s">
        <v>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1"/>
    </row>
    <row r="2" spans="1:25" s="9" customFormat="1" ht="15" customHeight="1">
      <c r="A2" s="21"/>
      <c r="B2" s="21"/>
      <c r="C2" s="21"/>
      <c r="D2" s="21"/>
      <c r="E2" s="21"/>
      <c r="F2" s="21"/>
      <c r="G2" s="21"/>
      <c r="H2" s="21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1"/>
    </row>
    <row r="3" spans="1:25" s="9" customFormat="1" ht="15" customHeight="1">
      <c r="A3" s="22"/>
      <c r="B3" s="22"/>
      <c r="C3" s="22"/>
      <c r="D3" s="22"/>
      <c r="E3" s="22"/>
      <c r="F3" s="22"/>
      <c r="G3" s="22"/>
      <c r="H3" s="22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4"/>
      <c r="Y3" s="10"/>
    </row>
    <row r="4" spans="1:25" s="9" customFormat="1" ht="22.5" customHeight="1">
      <c r="A4" s="289" t="s">
        <v>159</v>
      </c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</row>
    <row r="5" spans="1:25" s="5" customFormat="1" ht="15" customHeight="1">
      <c r="A5" s="11"/>
      <c r="B5" s="11"/>
      <c r="C5" s="11"/>
      <c r="D5" s="11"/>
      <c r="E5" s="11"/>
      <c r="F5" s="11"/>
      <c r="G5" s="11"/>
      <c r="H5" s="11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8"/>
      <c r="Y5" s="8"/>
    </row>
    <row r="6" spans="1:25" s="74" customFormat="1" ht="26.25" customHeight="1" thickBot="1">
      <c r="A6" s="72"/>
      <c r="B6" s="75" t="s">
        <v>160</v>
      </c>
      <c r="C6" s="75" t="s">
        <v>161</v>
      </c>
      <c r="D6" s="75" t="s">
        <v>162</v>
      </c>
      <c r="E6" s="75" t="s">
        <v>163</v>
      </c>
      <c r="F6" s="75" t="s">
        <v>25</v>
      </c>
      <c r="G6" s="75" t="s">
        <v>164</v>
      </c>
      <c r="H6" s="75" t="s">
        <v>26</v>
      </c>
      <c r="I6" s="75" t="s">
        <v>170</v>
      </c>
      <c r="J6" s="75" t="s">
        <v>165</v>
      </c>
      <c r="K6" s="75" t="s">
        <v>166</v>
      </c>
      <c r="L6" s="75" t="s">
        <v>27</v>
      </c>
      <c r="M6" s="75" t="s">
        <v>167</v>
      </c>
      <c r="N6" s="75" t="s">
        <v>168</v>
      </c>
      <c r="O6" s="75" t="s">
        <v>169</v>
      </c>
      <c r="P6" s="75" t="s">
        <v>28</v>
      </c>
      <c r="Q6" s="75" t="s">
        <v>30</v>
      </c>
      <c r="R6" s="74" t="s">
        <v>29</v>
      </c>
      <c r="S6" s="74" t="s">
        <v>175</v>
      </c>
      <c r="T6" s="74" t="s">
        <v>176</v>
      </c>
      <c r="U6" s="74" t="s">
        <v>171</v>
      </c>
      <c r="V6" s="74" t="s">
        <v>172</v>
      </c>
      <c r="W6" s="74" t="s">
        <v>173</v>
      </c>
      <c r="X6" s="75" t="s">
        <v>174</v>
      </c>
      <c r="Y6" s="73"/>
    </row>
    <row r="7" spans="1:25" s="5" customFormat="1" ht="35.25" customHeight="1" thickTop="1">
      <c r="A7" s="84"/>
      <c r="B7" s="76"/>
      <c r="C7" s="76"/>
      <c r="D7" s="76"/>
      <c r="E7" s="76"/>
      <c r="F7" s="76"/>
      <c r="G7" s="76"/>
      <c r="H7" s="76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8"/>
      <c r="Y7" s="8"/>
    </row>
    <row r="8" spans="1:25" s="5" customFormat="1" ht="20.100000000000001" customHeight="1">
      <c r="A8" s="226" t="s">
        <v>31</v>
      </c>
      <c r="B8" s="79" t="s">
        <v>44</v>
      </c>
      <c r="C8" s="79" t="s">
        <v>44</v>
      </c>
      <c r="D8" s="79" t="s">
        <v>44</v>
      </c>
      <c r="E8" s="79" t="s">
        <v>44</v>
      </c>
      <c r="F8" s="83" t="s">
        <v>45</v>
      </c>
      <c r="G8" s="79" t="s">
        <v>44</v>
      </c>
      <c r="H8" s="79" t="s">
        <v>44</v>
      </c>
      <c r="I8" s="83" t="s">
        <v>45</v>
      </c>
      <c r="J8" s="83" t="s">
        <v>45</v>
      </c>
      <c r="K8" s="83" t="s">
        <v>45</v>
      </c>
      <c r="L8" s="79" t="s">
        <v>44</v>
      </c>
      <c r="M8" s="83" t="s">
        <v>45</v>
      </c>
      <c r="N8" s="83" t="s">
        <v>45</v>
      </c>
      <c r="O8" s="79" t="s">
        <v>44</v>
      </c>
      <c r="P8" s="79" t="s">
        <v>44</v>
      </c>
      <c r="Q8" s="83" t="s">
        <v>45</v>
      </c>
      <c r="R8" s="83" t="s">
        <v>45</v>
      </c>
      <c r="S8" s="79" t="s">
        <v>44</v>
      </c>
      <c r="T8" s="83" t="s">
        <v>45</v>
      </c>
      <c r="U8" s="83" t="s">
        <v>45</v>
      </c>
      <c r="V8" s="83" t="s">
        <v>45</v>
      </c>
      <c r="W8" s="83" t="s">
        <v>45</v>
      </c>
      <c r="X8" s="83" t="s">
        <v>45</v>
      </c>
      <c r="Y8" s="8"/>
    </row>
    <row r="9" spans="1:25" s="5" customFormat="1" ht="20.100000000000001" customHeight="1">
      <c r="A9" s="226" t="s">
        <v>32</v>
      </c>
      <c r="B9" s="79" t="s">
        <v>44</v>
      </c>
      <c r="C9" s="79" t="s">
        <v>44</v>
      </c>
      <c r="D9" s="79" t="s">
        <v>44</v>
      </c>
      <c r="E9" s="79" t="s">
        <v>44</v>
      </c>
      <c r="F9" s="83" t="s">
        <v>45</v>
      </c>
      <c r="G9" s="79" t="s">
        <v>44</v>
      </c>
      <c r="H9" s="79" t="s">
        <v>44</v>
      </c>
      <c r="I9" s="83" t="s">
        <v>45</v>
      </c>
      <c r="J9" s="83" t="s">
        <v>45</v>
      </c>
      <c r="K9" s="79" t="s">
        <v>44</v>
      </c>
      <c r="L9" s="79" t="s">
        <v>44</v>
      </c>
      <c r="M9" s="83" t="s">
        <v>45</v>
      </c>
      <c r="N9" s="83" t="s">
        <v>45</v>
      </c>
      <c r="O9" s="79" t="s">
        <v>44</v>
      </c>
      <c r="P9" s="79" t="s">
        <v>44</v>
      </c>
      <c r="Q9" s="79" t="s">
        <v>44</v>
      </c>
      <c r="R9" s="83" t="s">
        <v>45</v>
      </c>
      <c r="S9" s="79" t="s">
        <v>44</v>
      </c>
      <c r="T9" s="79" t="s">
        <v>44</v>
      </c>
      <c r="U9" s="83" t="s">
        <v>45</v>
      </c>
      <c r="V9" s="83" t="s">
        <v>45</v>
      </c>
      <c r="W9" s="83" t="s">
        <v>45</v>
      </c>
      <c r="X9" s="83" t="s">
        <v>45</v>
      </c>
      <c r="Y9" s="8"/>
    </row>
    <row r="10" spans="1:25" s="5" customFormat="1" ht="20.100000000000001" customHeight="1">
      <c r="A10" s="226" t="s">
        <v>33</v>
      </c>
      <c r="B10" s="79" t="s">
        <v>44</v>
      </c>
      <c r="C10" s="79" t="s">
        <v>44</v>
      </c>
      <c r="D10" s="79" t="s">
        <v>44</v>
      </c>
      <c r="E10" s="79" t="s">
        <v>44</v>
      </c>
      <c r="F10" s="80"/>
      <c r="G10" s="79" t="s">
        <v>44</v>
      </c>
      <c r="H10" s="79" t="s">
        <v>44</v>
      </c>
      <c r="I10" s="81"/>
      <c r="J10" s="83" t="s">
        <v>45</v>
      </c>
      <c r="K10" s="81"/>
      <c r="L10" s="81"/>
      <c r="M10" s="83" t="s">
        <v>45</v>
      </c>
      <c r="N10" s="81"/>
      <c r="O10" s="79" t="s">
        <v>44</v>
      </c>
      <c r="P10" s="79" t="s">
        <v>44</v>
      </c>
      <c r="Q10" s="83" t="s">
        <v>45</v>
      </c>
      <c r="R10" s="83" t="s">
        <v>45</v>
      </c>
      <c r="S10" s="79" t="s">
        <v>44</v>
      </c>
      <c r="T10" s="83" t="s">
        <v>45</v>
      </c>
      <c r="U10" s="81"/>
      <c r="V10" s="81"/>
      <c r="W10" s="83" t="s">
        <v>45</v>
      </c>
      <c r="X10" s="83" t="s">
        <v>45</v>
      </c>
      <c r="Y10" s="8"/>
    </row>
    <row r="11" spans="1:25" s="5" customFormat="1" ht="20.100000000000001" customHeight="1">
      <c r="A11" s="226" t="s">
        <v>34</v>
      </c>
      <c r="B11" s="79" t="s">
        <v>44</v>
      </c>
      <c r="C11" s="79" t="s">
        <v>44</v>
      </c>
      <c r="D11" s="79" t="s">
        <v>44</v>
      </c>
      <c r="E11" s="79" t="s">
        <v>44</v>
      </c>
      <c r="F11" s="80"/>
      <c r="G11" s="79" t="s">
        <v>44</v>
      </c>
      <c r="H11" s="81"/>
      <c r="I11" s="83" t="s">
        <v>45</v>
      </c>
      <c r="J11" s="83" t="s">
        <v>45</v>
      </c>
      <c r="K11" s="83" t="s">
        <v>45</v>
      </c>
      <c r="L11" s="79" t="s">
        <v>44</v>
      </c>
      <c r="M11" s="81"/>
      <c r="N11" s="81"/>
      <c r="O11" s="81"/>
      <c r="P11" s="79" t="s">
        <v>44</v>
      </c>
      <c r="Q11" s="81"/>
      <c r="R11" s="83" t="s">
        <v>45</v>
      </c>
      <c r="S11" s="81"/>
      <c r="T11" s="83" t="s">
        <v>45</v>
      </c>
      <c r="U11" s="83" t="s">
        <v>45</v>
      </c>
      <c r="V11" s="81"/>
      <c r="W11" s="81"/>
      <c r="X11" s="81"/>
      <c r="Y11" s="8"/>
    </row>
    <row r="12" spans="1:25" s="5" customFormat="1" ht="20.100000000000001" customHeight="1">
      <c r="A12" s="226" t="s">
        <v>35</v>
      </c>
      <c r="B12" s="79" t="s">
        <v>44</v>
      </c>
      <c r="C12" s="79" t="s">
        <v>44</v>
      </c>
      <c r="D12" s="79" t="s">
        <v>44</v>
      </c>
      <c r="E12" s="79" t="s">
        <v>44</v>
      </c>
      <c r="F12" s="80"/>
      <c r="G12" s="79" t="s">
        <v>44</v>
      </c>
      <c r="H12" s="79" t="s">
        <v>44</v>
      </c>
      <c r="I12" s="83" t="s">
        <v>45</v>
      </c>
      <c r="J12" s="83" t="s">
        <v>45</v>
      </c>
      <c r="K12" s="83" t="s">
        <v>45</v>
      </c>
      <c r="L12" s="79" t="s">
        <v>44</v>
      </c>
      <c r="M12" s="81"/>
      <c r="N12" s="81"/>
      <c r="O12" s="79" t="s">
        <v>44</v>
      </c>
      <c r="P12" s="79" t="s">
        <v>44</v>
      </c>
      <c r="Q12" s="83" t="s">
        <v>45</v>
      </c>
      <c r="R12" s="83" t="s">
        <v>45</v>
      </c>
      <c r="S12" s="81"/>
      <c r="T12" s="83" t="s">
        <v>45</v>
      </c>
      <c r="U12" s="83" t="s">
        <v>45</v>
      </c>
      <c r="V12" s="81"/>
      <c r="W12" s="81"/>
      <c r="X12" s="81"/>
      <c r="Y12" s="8"/>
    </row>
    <row r="13" spans="1:25" s="5" customFormat="1" ht="20.100000000000001" customHeight="1">
      <c r="A13" s="226" t="s">
        <v>36</v>
      </c>
      <c r="B13" s="79" t="s">
        <v>44</v>
      </c>
      <c r="C13" s="79" t="s">
        <v>44</v>
      </c>
      <c r="D13" s="79" t="s">
        <v>44</v>
      </c>
      <c r="E13" s="79" t="s">
        <v>44</v>
      </c>
      <c r="F13" s="80"/>
      <c r="G13" s="79" t="s">
        <v>44</v>
      </c>
      <c r="H13" s="79" t="s">
        <v>44</v>
      </c>
      <c r="I13" s="83" t="s">
        <v>45</v>
      </c>
      <c r="J13" s="83" t="s">
        <v>45</v>
      </c>
      <c r="K13" s="83" t="s">
        <v>45</v>
      </c>
      <c r="L13" s="79" t="s">
        <v>44</v>
      </c>
      <c r="M13" s="83" t="s">
        <v>45</v>
      </c>
      <c r="N13" s="81"/>
      <c r="O13" s="79" t="s">
        <v>44</v>
      </c>
      <c r="P13" s="79" t="s">
        <v>44</v>
      </c>
      <c r="Q13" s="83" t="s">
        <v>45</v>
      </c>
      <c r="R13" s="83" t="s">
        <v>45</v>
      </c>
      <c r="S13" s="81"/>
      <c r="T13" s="83" t="s">
        <v>45</v>
      </c>
      <c r="U13" s="83" t="s">
        <v>45</v>
      </c>
      <c r="V13" s="83" t="s">
        <v>45</v>
      </c>
      <c r="W13" s="83" t="s">
        <v>45</v>
      </c>
      <c r="X13" s="83" t="s">
        <v>45</v>
      </c>
      <c r="Y13" s="8"/>
    </row>
    <row r="14" spans="1:25" s="5" customFormat="1" ht="20.100000000000001" customHeight="1">
      <c r="A14" s="226" t="s">
        <v>37</v>
      </c>
      <c r="B14" s="79" t="s">
        <v>44</v>
      </c>
      <c r="C14" s="79" t="s">
        <v>44</v>
      </c>
      <c r="D14" s="79" t="s">
        <v>44</v>
      </c>
      <c r="E14" s="79" t="s">
        <v>44</v>
      </c>
      <c r="F14" s="80"/>
      <c r="G14" s="80"/>
      <c r="H14" s="79" t="s">
        <v>44</v>
      </c>
      <c r="I14" s="81"/>
      <c r="J14" s="81"/>
      <c r="K14" s="83" t="s">
        <v>45</v>
      </c>
      <c r="L14" s="81"/>
      <c r="M14" s="81"/>
      <c r="N14" s="81"/>
      <c r="O14" s="79" t="s">
        <v>44</v>
      </c>
      <c r="P14" s="79" t="s">
        <v>44</v>
      </c>
      <c r="Q14" s="83" t="s">
        <v>45</v>
      </c>
      <c r="R14" s="83" t="s">
        <v>45</v>
      </c>
      <c r="S14" s="81"/>
      <c r="T14" s="81"/>
      <c r="U14" s="83" t="s">
        <v>45</v>
      </c>
      <c r="V14" s="81"/>
      <c r="W14" s="81"/>
      <c r="X14" s="82"/>
      <c r="Y14" s="8"/>
    </row>
    <row r="15" spans="1:25" s="5" customFormat="1" ht="20.100000000000001" customHeight="1">
      <c r="A15" s="226" t="s">
        <v>38</v>
      </c>
      <c r="B15" s="79" t="s">
        <v>44</v>
      </c>
      <c r="C15" s="79" t="s">
        <v>44</v>
      </c>
      <c r="D15" s="79" t="s">
        <v>44</v>
      </c>
      <c r="E15" s="79" t="s">
        <v>44</v>
      </c>
      <c r="F15" s="80"/>
      <c r="G15" s="79" t="s">
        <v>44</v>
      </c>
      <c r="H15" s="79" t="s">
        <v>44</v>
      </c>
      <c r="I15" s="83" t="s">
        <v>45</v>
      </c>
      <c r="J15" s="81"/>
      <c r="K15" s="83" t="s">
        <v>45</v>
      </c>
      <c r="L15" s="81"/>
      <c r="M15" s="83" t="s">
        <v>45</v>
      </c>
      <c r="N15" s="81"/>
      <c r="O15" s="79" t="s">
        <v>44</v>
      </c>
      <c r="P15" s="79" t="s">
        <v>44</v>
      </c>
      <c r="Q15" s="81"/>
      <c r="R15" s="81"/>
      <c r="S15" s="79" t="s">
        <v>44</v>
      </c>
      <c r="T15" s="83" t="s">
        <v>45</v>
      </c>
      <c r="U15" s="81"/>
      <c r="V15" s="83" t="s">
        <v>45</v>
      </c>
      <c r="W15" s="83" t="s">
        <v>45</v>
      </c>
      <c r="X15" s="83" t="s">
        <v>45</v>
      </c>
      <c r="Y15" s="8"/>
    </row>
    <row r="16" spans="1:25" s="5" customFormat="1" ht="20.100000000000001" customHeight="1">
      <c r="A16" s="226" t="s">
        <v>39</v>
      </c>
      <c r="B16" s="79" t="s">
        <v>44</v>
      </c>
      <c r="C16" s="79" t="s">
        <v>44</v>
      </c>
      <c r="D16" s="79" t="s">
        <v>44</v>
      </c>
      <c r="E16" s="79" t="s">
        <v>44</v>
      </c>
      <c r="F16" s="80"/>
      <c r="G16" s="79" t="s">
        <v>44</v>
      </c>
      <c r="H16" s="79" t="s">
        <v>44</v>
      </c>
      <c r="I16" s="83" t="s">
        <v>45</v>
      </c>
      <c r="J16" s="81"/>
      <c r="K16" s="83" t="s">
        <v>45</v>
      </c>
      <c r="L16" s="81"/>
      <c r="M16" s="81"/>
      <c r="N16" s="81"/>
      <c r="O16" s="79" t="s">
        <v>44</v>
      </c>
      <c r="P16" s="79" t="s">
        <v>44</v>
      </c>
      <c r="Q16" s="81"/>
      <c r="R16" s="81"/>
      <c r="T16" s="83" t="s">
        <v>45</v>
      </c>
      <c r="U16" s="81"/>
      <c r="V16" s="81"/>
      <c r="W16" s="81"/>
      <c r="X16" s="82"/>
      <c r="Y16" s="8"/>
    </row>
    <row r="17" spans="1:25" s="5" customFormat="1" ht="20.100000000000001" customHeight="1">
      <c r="A17" s="226" t="s">
        <v>40</v>
      </c>
      <c r="B17" s="79" t="s">
        <v>44</v>
      </c>
      <c r="C17" s="79" t="s">
        <v>44</v>
      </c>
      <c r="D17" s="79" t="s">
        <v>44</v>
      </c>
      <c r="E17" s="79" t="s">
        <v>44</v>
      </c>
      <c r="F17" s="83" t="s">
        <v>45</v>
      </c>
      <c r="G17" s="79" t="s">
        <v>44</v>
      </c>
      <c r="H17" s="83" t="s">
        <v>45</v>
      </c>
      <c r="I17" s="83" t="s">
        <v>45</v>
      </c>
      <c r="J17" s="83" t="s">
        <v>45</v>
      </c>
      <c r="K17" s="79" t="s">
        <v>44</v>
      </c>
      <c r="L17" s="79" t="s">
        <v>44</v>
      </c>
      <c r="M17" s="81"/>
      <c r="N17" s="83" t="s">
        <v>45</v>
      </c>
      <c r="O17" s="79" t="s">
        <v>44</v>
      </c>
      <c r="P17" s="79" t="s">
        <v>44</v>
      </c>
      <c r="Q17" s="79" t="s">
        <v>44</v>
      </c>
      <c r="R17" s="83" t="s">
        <v>45</v>
      </c>
      <c r="S17" s="79" t="s">
        <v>44</v>
      </c>
      <c r="T17" s="79" t="s">
        <v>44</v>
      </c>
      <c r="U17" s="83" t="s">
        <v>45</v>
      </c>
      <c r="V17" s="81"/>
      <c r="W17" s="81"/>
      <c r="X17" s="82"/>
      <c r="Y17" s="8"/>
    </row>
    <row r="18" spans="1:25" s="5" customFormat="1" ht="20.100000000000001" customHeight="1">
      <c r="A18" s="226" t="s">
        <v>41</v>
      </c>
      <c r="B18" s="79" t="s">
        <v>44</v>
      </c>
      <c r="C18" s="79" t="s">
        <v>44</v>
      </c>
      <c r="D18" s="79" t="s">
        <v>44</v>
      </c>
      <c r="E18" s="79" t="s">
        <v>44</v>
      </c>
      <c r="F18" s="83" t="s">
        <v>45</v>
      </c>
      <c r="G18" s="79" t="s">
        <v>44</v>
      </c>
      <c r="H18" s="83" t="s">
        <v>45</v>
      </c>
      <c r="I18" s="83" t="s">
        <v>45</v>
      </c>
      <c r="J18" s="83" t="s">
        <v>45</v>
      </c>
      <c r="K18" s="83" t="s">
        <v>45</v>
      </c>
      <c r="L18" s="79" t="s">
        <v>44</v>
      </c>
      <c r="M18" s="81"/>
      <c r="N18" s="83" t="s">
        <v>45</v>
      </c>
      <c r="O18" s="79" t="s">
        <v>44</v>
      </c>
      <c r="P18" s="79" t="s">
        <v>44</v>
      </c>
      <c r="Q18" s="83" t="s">
        <v>45</v>
      </c>
      <c r="R18" s="83" t="s">
        <v>45</v>
      </c>
      <c r="S18" s="79" t="s">
        <v>44</v>
      </c>
      <c r="T18" s="83" t="s">
        <v>45</v>
      </c>
      <c r="U18" s="83" t="s">
        <v>45</v>
      </c>
      <c r="V18" s="81"/>
      <c r="W18" s="81"/>
      <c r="X18" s="82"/>
      <c r="Y18" s="8"/>
    </row>
    <row r="19" spans="1:25" s="5" customFormat="1" ht="20.100000000000001" customHeight="1">
      <c r="A19" s="226" t="s">
        <v>42</v>
      </c>
      <c r="B19" s="79" t="s">
        <v>44</v>
      </c>
      <c r="C19" s="79" t="s">
        <v>44</v>
      </c>
      <c r="D19" s="79" t="s">
        <v>44</v>
      </c>
      <c r="E19" s="79" t="s">
        <v>44</v>
      </c>
      <c r="F19" s="83" t="s">
        <v>45</v>
      </c>
      <c r="G19" s="79" t="s">
        <v>44</v>
      </c>
      <c r="H19" s="83" t="s">
        <v>45</v>
      </c>
      <c r="I19" s="83" t="s">
        <v>45</v>
      </c>
      <c r="J19" s="83" t="s">
        <v>45</v>
      </c>
      <c r="K19" s="83" t="s">
        <v>45</v>
      </c>
      <c r="L19" s="79" t="s">
        <v>44</v>
      </c>
      <c r="M19" s="81"/>
      <c r="N19" s="83" t="s">
        <v>45</v>
      </c>
      <c r="O19" s="79" t="s">
        <v>44</v>
      </c>
      <c r="P19" s="79" t="s">
        <v>44</v>
      </c>
      <c r="Q19" s="83" t="s">
        <v>45</v>
      </c>
      <c r="R19" s="83" t="s">
        <v>45</v>
      </c>
      <c r="S19" s="79" t="s">
        <v>44</v>
      </c>
      <c r="T19" s="83" t="s">
        <v>45</v>
      </c>
      <c r="V19" s="81"/>
      <c r="W19" s="81"/>
      <c r="X19" s="82"/>
      <c r="Y19" s="8"/>
    </row>
    <row r="20" spans="1:25" s="9" customFormat="1" ht="22.5" customHeight="1">
      <c r="A20" s="289" t="s">
        <v>194</v>
      </c>
      <c r="B20" s="289"/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289"/>
      <c r="O20" s="289"/>
      <c r="P20" s="289"/>
      <c r="Q20" s="289"/>
      <c r="R20" s="289"/>
      <c r="S20" s="289"/>
      <c r="T20" s="289"/>
      <c r="U20" s="289"/>
      <c r="V20" s="289"/>
      <c r="W20" s="289"/>
      <c r="X20" s="289"/>
    </row>
    <row r="21" spans="1:25" s="5" customFormat="1" ht="20.100000000000001" customHeight="1">
      <c r="A21" s="227" t="s">
        <v>187</v>
      </c>
      <c r="B21" s="79" t="s">
        <v>44</v>
      </c>
      <c r="C21" s="79" t="s">
        <v>44</v>
      </c>
      <c r="D21" s="79" t="s">
        <v>44</v>
      </c>
      <c r="E21" s="79" t="s">
        <v>44</v>
      </c>
      <c r="F21" s="80"/>
      <c r="G21" s="79" t="s">
        <v>44</v>
      </c>
      <c r="H21" s="79" t="s">
        <v>44</v>
      </c>
      <c r="I21" s="80"/>
      <c r="J21" s="83" t="s">
        <v>45</v>
      </c>
      <c r="K21" s="79" t="s">
        <v>44</v>
      </c>
      <c r="L21" s="80"/>
      <c r="M21" s="79" t="s">
        <v>44</v>
      </c>
      <c r="N21" s="80"/>
      <c r="O21" s="79" t="s">
        <v>44</v>
      </c>
      <c r="P21" s="79" t="s">
        <v>44</v>
      </c>
      <c r="Q21" s="79" t="s">
        <v>44</v>
      </c>
      <c r="R21" s="80"/>
      <c r="S21" s="79" t="s">
        <v>44</v>
      </c>
      <c r="T21" s="79" t="s">
        <v>44</v>
      </c>
      <c r="U21" s="80"/>
      <c r="V21" s="83" t="s">
        <v>45</v>
      </c>
      <c r="W21" s="83" t="s">
        <v>45</v>
      </c>
      <c r="X21" s="83" t="s">
        <v>45</v>
      </c>
      <c r="Y21" s="8"/>
    </row>
    <row r="22" spans="1:25" s="5" customFormat="1" ht="20.100000000000001" customHeight="1">
      <c r="A22" s="227" t="s">
        <v>186</v>
      </c>
      <c r="B22" s="79" t="s">
        <v>44</v>
      </c>
      <c r="C22" s="79" t="s">
        <v>44</v>
      </c>
      <c r="D22" s="79" t="s">
        <v>44</v>
      </c>
      <c r="E22" s="79" t="s">
        <v>44</v>
      </c>
      <c r="F22" s="80"/>
      <c r="G22" s="79" t="s">
        <v>44</v>
      </c>
      <c r="H22" s="79" t="s">
        <v>44</v>
      </c>
      <c r="I22" s="80"/>
      <c r="J22" s="83" t="s">
        <v>45</v>
      </c>
      <c r="K22" s="83" t="s">
        <v>45</v>
      </c>
      <c r="L22" s="80"/>
      <c r="M22" s="80"/>
      <c r="N22" s="80"/>
      <c r="O22" s="79" t="s">
        <v>44</v>
      </c>
      <c r="P22" s="79" t="s">
        <v>44</v>
      </c>
      <c r="Q22" s="83" t="s">
        <v>45</v>
      </c>
      <c r="R22" s="80"/>
      <c r="S22" s="79" t="s">
        <v>44</v>
      </c>
      <c r="T22" s="83" t="s">
        <v>45</v>
      </c>
      <c r="U22" s="80"/>
      <c r="V22" s="80"/>
      <c r="W22" s="80"/>
      <c r="X22" s="80"/>
      <c r="Y22" s="8"/>
    </row>
    <row r="23" spans="1:25" s="5" customFormat="1" ht="20.100000000000001" customHeight="1">
      <c r="A23" s="227" t="s">
        <v>188</v>
      </c>
      <c r="B23" s="79" t="s">
        <v>44</v>
      </c>
      <c r="C23" s="79" t="s">
        <v>44</v>
      </c>
      <c r="D23" s="79" t="s">
        <v>44</v>
      </c>
      <c r="E23" s="79" t="s">
        <v>44</v>
      </c>
      <c r="F23" s="80"/>
      <c r="G23" s="80"/>
      <c r="H23" s="79" t="s">
        <v>44</v>
      </c>
      <c r="I23" s="80"/>
      <c r="J23" s="83" t="s">
        <v>45</v>
      </c>
      <c r="K23" s="80"/>
      <c r="L23" s="80"/>
      <c r="M23" s="83" t="s">
        <v>45</v>
      </c>
      <c r="N23" s="80"/>
      <c r="O23" s="79" t="s">
        <v>44</v>
      </c>
      <c r="P23" s="79" t="s">
        <v>44</v>
      </c>
      <c r="Q23" s="80"/>
      <c r="R23" s="80"/>
      <c r="S23" s="80"/>
      <c r="T23" s="80"/>
      <c r="U23" s="80"/>
      <c r="V23" s="80"/>
      <c r="W23" s="80"/>
      <c r="X23" s="80"/>
      <c r="Y23" s="8"/>
    </row>
    <row r="24" spans="1:25" s="5" customFormat="1" ht="20.100000000000001" customHeight="1">
      <c r="A24" s="227" t="s">
        <v>189</v>
      </c>
      <c r="B24" s="79" t="s">
        <v>44</v>
      </c>
      <c r="C24" s="79" t="s">
        <v>44</v>
      </c>
      <c r="D24" s="79" t="s">
        <v>44</v>
      </c>
      <c r="E24" s="79" t="s">
        <v>44</v>
      </c>
      <c r="F24" s="80"/>
      <c r="G24" s="80"/>
      <c r="H24" s="79" t="s">
        <v>44</v>
      </c>
      <c r="I24" s="80"/>
      <c r="J24" s="83" t="s">
        <v>45</v>
      </c>
      <c r="K24" s="80"/>
      <c r="L24" s="80"/>
      <c r="M24" s="83" t="s">
        <v>45</v>
      </c>
      <c r="N24" s="80"/>
      <c r="O24" s="79" t="s">
        <v>44</v>
      </c>
      <c r="P24" s="79" t="s">
        <v>44</v>
      </c>
      <c r="Q24" s="80"/>
      <c r="R24" s="80"/>
      <c r="S24" s="80"/>
      <c r="T24" s="80"/>
      <c r="U24" s="80"/>
      <c r="V24" s="83" t="s">
        <v>45</v>
      </c>
      <c r="W24" s="80"/>
      <c r="X24" s="80"/>
      <c r="Y24" s="8"/>
    </row>
    <row r="25" spans="1:25" s="5" customFormat="1" ht="15" customHeight="1">
      <c r="A25" s="11"/>
      <c r="B25" s="11"/>
      <c r="C25" s="11"/>
      <c r="D25" s="11"/>
      <c r="E25" s="11"/>
      <c r="F25" s="11"/>
      <c r="G25" s="11"/>
      <c r="H25" s="11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8"/>
      <c r="Y25" s="8"/>
    </row>
    <row r="26" spans="1:25" s="5" customFormat="1" ht="15" customHeight="1">
      <c r="A26" s="79" t="s">
        <v>44</v>
      </c>
      <c r="B26" s="85" t="s">
        <v>46</v>
      </c>
      <c r="C26" s="11"/>
      <c r="D26" s="11"/>
      <c r="E26" s="11"/>
      <c r="F26" s="11"/>
      <c r="G26" s="11"/>
      <c r="H26" s="11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8"/>
      <c r="Y26" s="8"/>
    </row>
    <row r="27" spans="1:25" s="5" customFormat="1" ht="15" customHeight="1">
      <c r="A27" s="83" t="s">
        <v>45</v>
      </c>
      <c r="B27" s="85" t="s">
        <v>47</v>
      </c>
      <c r="C27" s="11"/>
      <c r="D27" s="11"/>
      <c r="E27" s="11"/>
      <c r="F27" s="11"/>
      <c r="G27" s="11"/>
      <c r="H27" s="11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8"/>
      <c r="Y27" s="8"/>
    </row>
    <row r="28" spans="1:25" s="5" customFormat="1" ht="15" customHeight="1"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Y28" s="8"/>
    </row>
    <row r="29" spans="1:25" s="5" customFormat="1" ht="15" customHeight="1">
      <c r="H29" s="5" t="s">
        <v>4</v>
      </c>
      <c r="I29" s="17"/>
      <c r="J29" s="17"/>
      <c r="K29" s="17"/>
      <c r="L29" s="17"/>
      <c r="M29" s="17"/>
      <c r="N29" s="17"/>
      <c r="O29" s="17"/>
      <c r="P29" s="17"/>
      <c r="Q29" s="17"/>
      <c r="R29" s="6"/>
      <c r="S29" s="6"/>
      <c r="T29" s="6"/>
      <c r="U29" s="6"/>
      <c r="V29" s="6"/>
      <c r="W29" s="6"/>
      <c r="X29" s="8"/>
      <c r="Y29" s="8"/>
    </row>
    <row r="30" spans="1:25" s="5" customFormat="1" ht="12.75" customHeight="1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8"/>
      <c r="Y30" s="8"/>
    </row>
    <row r="31" spans="1:25" s="5" customFormat="1" ht="12.75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8"/>
      <c r="Y31" s="8"/>
    </row>
    <row r="32" spans="1:25" s="5" customFormat="1" ht="12.75" customHeight="1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8"/>
      <c r="Y32" s="8"/>
    </row>
    <row r="33" spans="1:25" s="5" customFormat="1" ht="12.75" customHeight="1">
      <c r="A33" s="13"/>
      <c r="B33" s="13"/>
      <c r="C33" s="13"/>
      <c r="D33" s="13"/>
      <c r="E33" s="13"/>
      <c r="F33" s="13"/>
      <c r="G33" s="13"/>
      <c r="I33" s="12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8"/>
      <c r="Y33" s="8"/>
    </row>
    <row r="34" spans="1:25" s="5" customFormat="1" ht="12.75" customHeight="1">
      <c r="A34" s="13"/>
      <c r="B34" s="13"/>
      <c r="C34" s="13"/>
      <c r="D34" s="13"/>
      <c r="E34" s="13"/>
      <c r="F34" s="13"/>
      <c r="G34" s="13"/>
      <c r="I34" s="12"/>
      <c r="J34" s="25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8"/>
      <c r="Y34" s="8"/>
    </row>
    <row r="35" spans="1:25" s="5" customFormat="1" ht="12.75" customHeight="1">
      <c r="A35" s="13"/>
      <c r="B35" s="13"/>
      <c r="C35" s="13"/>
      <c r="D35" s="13"/>
      <c r="E35" s="13"/>
      <c r="F35" s="13"/>
      <c r="G35" s="13"/>
      <c r="I35" s="12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8"/>
      <c r="Y35" s="8"/>
    </row>
    <row r="36" spans="1:25" s="5" customFormat="1" ht="12.75" customHeight="1">
      <c r="A36" s="13"/>
      <c r="B36" s="13"/>
      <c r="C36" s="13"/>
      <c r="D36" s="13"/>
      <c r="E36" s="13"/>
      <c r="F36" s="13"/>
      <c r="G36" s="13"/>
      <c r="I36" s="15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8"/>
      <c r="Y36" s="8"/>
    </row>
    <row r="37" spans="1:25" s="5" customFormat="1" ht="12.75" customHeight="1">
      <c r="A37" s="13"/>
      <c r="B37" s="13"/>
      <c r="C37" s="13"/>
      <c r="D37" s="13"/>
      <c r="E37" s="13"/>
      <c r="F37" s="13"/>
      <c r="G37" s="13"/>
      <c r="I37" s="16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8"/>
      <c r="Y37" s="8"/>
    </row>
    <row r="38" spans="1:25" s="5" customFormat="1" ht="12.75" customHeight="1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8"/>
      <c r="Y38" s="8"/>
    </row>
    <row r="39" spans="1:25" s="5" customFormat="1" ht="12.75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8"/>
      <c r="Y39" s="8"/>
    </row>
    <row r="40" spans="1:25" s="7" customFormat="1" ht="18.75" customHeight="1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8"/>
      <c r="Y40" s="8"/>
    </row>
    <row r="41" spans="1:25" s="7" customFormat="1" ht="12.75" customHeight="1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8"/>
      <c r="Y41" s="8"/>
    </row>
    <row r="42" spans="1:25" s="7" customFormat="1" ht="12.75" customHeight="1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8"/>
      <c r="Y42" s="8"/>
    </row>
    <row r="43" spans="1:25" s="7" customFormat="1" ht="12.75" customHeight="1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4"/>
      <c r="Y43" s="8"/>
    </row>
    <row r="44" spans="1:2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</row>
    <row r="45" spans="1:25" ht="8.25" customHeight="1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</row>
    <row r="46" spans="1:25" ht="9" customHeight="1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</row>
    <row r="47" spans="1:25" ht="6" customHeigh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</row>
    <row r="48" spans="1:2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</row>
    <row r="49" spans="1:23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</row>
    <row r="50" spans="1:23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</row>
    <row r="51" spans="1:23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</row>
    <row r="52" spans="1:23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</row>
    <row r="53" spans="1:23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</row>
    <row r="54" spans="1:23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</row>
    <row r="55" spans="1:23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</row>
    <row r="56" spans="1:23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</row>
    <row r="57" spans="1:23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</row>
  </sheetData>
  <sheetProtection selectLockedCells="1"/>
  <protectedRanges>
    <protectedRange sqref="L15 I1:W2 A3:Y3 N6:Q6 N7:W7 N8:X8 A6:M8 A26:A27 A9:X12 G13:X13 K14:K15 M14:W15 X15 A13:F16 G15:G16 J16:R16 T16:W16 I15:I18 J17:L18 H14:H19 B17:G19 I19:L19 A1:H1 N17:T19 U17:U18 S21:X21 A21:R22 S22:W22 B23:J24 L23:U24 V24" name="бизнес"/>
    <protectedRange sqref="A17 A23" name="бизнес_1_1"/>
    <protectedRange sqref="I36:I37" name="бизнес_2"/>
    <protectedRange sqref="A20:W20 A4:W5" name="бизнес_1"/>
  </protectedRanges>
  <mergeCells count="2">
    <mergeCell ref="A4:X4"/>
    <mergeCell ref="A20:X20"/>
  </mergeCells>
  <printOptions horizontalCentered="1"/>
  <pageMargins left="0.43307086614173229" right="0.27559055118110237" top="0.62992125984251968" bottom="0.23622047244094491" header="0.27559055118110237" footer="0.27559055118110237"/>
  <pageSetup paperSize="9" scale="52" orientation="portrait" r:id="rId1"/>
  <headerFooter alignWithMargins="0"/>
  <drawing r:id="rId2"/>
  <legacyDrawing r:id="rId3"/>
  <oleObjects>
    <oleObject progId="CorelDraw.Graphic.15" shapeId="97281" r:id="rId4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12">
    <tabColor theme="9" tint="-0.249977111117893"/>
  </sheetPr>
  <dimension ref="A1:AG81"/>
  <sheetViews>
    <sheetView showGridLines="0" view="pageBreakPreview" topLeftCell="A19" zoomScale="90" zoomScaleNormal="90" zoomScaleSheetLayoutView="90" workbookViewId="0">
      <selection activeCell="A3" sqref="A3:AF3"/>
    </sheetView>
  </sheetViews>
  <sheetFormatPr defaultRowHeight="12.75"/>
  <cols>
    <col min="1" max="1" width="3.7109375" style="4" customWidth="1"/>
    <col min="2" max="2" width="7.7109375" style="4" customWidth="1"/>
    <col min="3" max="3" width="4.5703125" style="4" customWidth="1"/>
    <col min="4" max="4" width="5.85546875" style="4" customWidth="1"/>
    <col min="5" max="6" width="4.5703125" style="4" customWidth="1"/>
    <col min="7" max="7" width="4.7109375" style="4" customWidth="1"/>
    <col min="8" max="14" width="4.5703125" style="4" customWidth="1"/>
    <col min="15" max="15" width="3.140625" style="4" customWidth="1"/>
    <col min="16" max="16" width="4.5703125" style="4" customWidth="1"/>
    <col min="17" max="17" width="2.5703125" style="4" customWidth="1"/>
    <col min="18" max="18" width="6.140625" style="4" customWidth="1"/>
    <col min="19" max="28" width="4.7109375" style="4" customWidth="1"/>
    <col min="29" max="29" width="5.42578125" style="4" customWidth="1"/>
    <col min="30" max="31" width="4.7109375" style="4" customWidth="1"/>
    <col min="32" max="32" width="6.7109375" style="4" customWidth="1"/>
    <col min="33" max="33" width="4.7109375" style="4" customWidth="1"/>
    <col min="34" max="16384" width="9.140625" style="4"/>
  </cols>
  <sheetData>
    <row r="1" spans="1:33" s="8" customFormat="1" ht="60" customHeight="1">
      <c r="A1" s="14" t="s">
        <v>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1"/>
    </row>
    <row r="2" spans="1:33" s="9" customFormat="1" ht="15" customHeight="1"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1"/>
    </row>
    <row r="3" spans="1:33" s="9" customFormat="1" ht="22.5" customHeight="1">
      <c r="A3" s="317" t="s">
        <v>48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</row>
    <row r="4" spans="1:33" s="5" customFormat="1" ht="14.25" customHeight="1">
      <c r="A4" s="19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8"/>
      <c r="AG4" s="8"/>
    </row>
    <row r="5" spans="1:33" s="5" customFormat="1" ht="14.25" customHeight="1">
      <c r="A5" s="318" t="s">
        <v>53</v>
      </c>
      <c r="B5" s="318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8"/>
    </row>
    <row r="6" spans="1:33" s="5" customFormat="1" ht="14.25" customHeight="1">
      <c r="A6" s="318"/>
      <c r="B6" s="318"/>
      <c r="C6" s="318"/>
      <c r="D6" s="318"/>
      <c r="E6" s="318"/>
      <c r="F6" s="318"/>
      <c r="G6" s="318"/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8"/>
    </row>
    <row r="7" spans="1:33" s="5" customFormat="1" ht="14.25" customHeight="1">
      <c r="A7" s="19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8"/>
      <c r="AG7" s="8"/>
    </row>
    <row r="8" spans="1:33" s="5" customFormat="1" ht="14.25" customHeight="1">
      <c r="A8" s="26" t="s">
        <v>50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26" t="s">
        <v>55</v>
      </c>
      <c r="P8" s="11"/>
      <c r="Q8" s="26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8"/>
      <c r="AG8" s="8"/>
    </row>
    <row r="9" spans="1:33" s="5" customFormat="1" ht="14.25" customHeight="1">
      <c r="A9" s="1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8"/>
      <c r="AG9" s="8"/>
    </row>
    <row r="10" spans="1:33" s="5" customFormat="1" ht="14.25" customHeight="1">
      <c r="A10" s="86" t="s">
        <v>51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8"/>
      <c r="AG10" s="8"/>
    </row>
    <row r="11" spans="1:33" s="5" customFormat="1" ht="14.25" customHeight="1">
      <c r="A11" s="19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8"/>
      <c r="AG11" s="8"/>
    </row>
    <row r="12" spans="1:33" s="5" customFormat="1" ht="14.25" customHeight="1">
      <c r="A12" s="19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8"/>
      <c r="AG12" s="8"/>
    </row>
    <row r="13" spans="1:33" s="5" customFormat="1" ht="14.25" customHeight="1">
      <c r="A13" s="19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8"/>
      <c r="AG13" s="8"/>
    </row>
    <row r="14" spans="1:33" s="5" customFormat="1" ht="14.25" customHeight="1">
      <c r="A14" s="19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8"/>
      <c r="AG14" s="8"/>
    </row>
    <row r="15" spans="1:33" s="5" customFormat="1" ht="14.25" customHeight="1">
      <c r="A15" s="19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8"/>
      <c r="AG15" s="8"/>
    </row>
    <row r="16" spans="1:33" s="5" customFormat="1" ht="14.25" customHeight="1">
      <c r="A16" s="19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8"/>
      <c r="AG16" s="8"/>
    </row>
    <row r="17" spans="1:33" s="5" customFormat="1" ht="14.25" customHeight="1">
      <c r="A17" s="19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8"/>
      <c r="AG17" s="8"/>
    </row>
    <row r="18" spans="1:33" s="5" customFormat="1" ht="14.25" customHeight="1">
      <c r="A18" s="19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8"/>
      <c r="AG18" s="8"/>
    </row>
    <row r="19" spans="1:33" s="5" customFormat="1" ht="14.25" customHeight="1">
      <c r="A19" s="19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8"/>
      <c r="AG19" s="8"/>
    </row>
    <row r="20" spans="1:33" s="5" customFormat="1" ht="14.25" customHeight="1">
      <c r="A20" s="19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8"/>
      <c r="AG20" s="8"/>
    </row>
    <row r="21" spans="1:33" s="5" customFormat="1" ht="18" customHeight="1">
      <c r="A21" s="19"/>
      <c r="B21" s="267" t="s">
        <v>214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7" t="s">
        <v>215</v>
      </c>
      <c r="P21" s="268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8"/>
      <c r="AG21" s="8"/>
    </row>
    <row r="22" spans="1:33" s="5" customFormat="1" ht="14.25" customHeight="1">
      <c r="A22" s="19"/>
      <c r="B22" s="268" t="s">
        <v>216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P22" s="8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8"/>
      <c r="AG22" s="8"/>
    </row>
    <row r="23" spans="1:33" s="5" customFormat="1" ht="14.25" customHeight="1">
      <c r="A23" s="19"/>
      <c r="B23" s="268" t="s">
        <v>217</v>
      </c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87"/>
      <c r="P23" s="8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8"/>
      <c r="AG23" s="8"/>
    </row>
    <row r="24" spans="1:33" s="5" customFormat="1" ht="14.25" customHeight="1">
      <c r="A24" s="19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7"/>
      <c r="AG24" s="8"/>
    </row>
    <row r="25" spans="1:33" s="5" customFormat="1" ht="14.25" customHeight="1">
      <c r="A25" s="86" t="s">
        <v>52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7"/>
      <c r="AG25" s="8"/>
    </row>
    <row r="26" spans="1:33" s="5" customFormat="1" ht="14.25" customHeight="1">
      <c r="A26" s="19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7"/>
      <c r="AG26" s="8"/>
    </row>
    <row r="27" spans="1:33" s="5" customFormat="1" ht="14.25" customHeight="1">
      <c r="A27" s="19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7"/>
      <c r="AG27" s="8"/>
    </row>
    <row r="28" spans="1:33" s="5" customFormat="1" ht="14.25" customHeight="1">
      <c r="A28" s="19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7"/>
      <c r="AG28" s="8"/>
    </row>
    <row r="29" spans="1:33" s="5" customFormat="1" ht="14.25" customHeight="1">
      <c r="A29" s="19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7"/>
      <c r="AG29" s="8"/>
    </row>
    <row r="30" spans="1:33" s="5" customFormat="1" ht="14.25" customHeight="1">
      <c r="A30" s="19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7"/>
      <c r="AG30" s="8"/>
    </row>
    <row r="31" spans="1:33" s="5" customFormat="1" ht="14.25" customHeight="1">
      <c r="A31" s="19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7"/>
      <c r="AG31" s="8"/>
    </row>
    <row r="32" spans="1:33" s="5" customFormat="1" ht="14.25" customHeight="1">
      <c r="A32" s="19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7"/>
      <c r="AG32" s="8"/>
    </row>
    <row r="33" spans="1:33" s="5" customFormat="1" ht="14.25" customHeight="1">
      <c r="A33" s="19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7"/>
      <c r="AG33" s="8"/>
    </row>
    <row r="34" spans="1:33" s="5" customFormat="1" ht="14.25" customHeight="1">
      <c r="A34" s="19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7"/>
      <c r="AG34" s="8"/>
    </row>
    <row r="35" spans="1:33" s="5" customFormat="1" ht="14.25" customHeight="1">
      <c r="A35" s="19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7"/>
      <c r="AG35" s="8"/>
    </row>
    <row r="36" spans="1:33" s="5" customFormat="1" ht="14.25" customHeight="1">
      <c r="A36" s="19"/>
      <c r="B36" s="267" t="s">
        <v>218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D36" s="17"/>
      <c r="AE36" s="7"/>
      <c r="AF36" s="8"/>
    </row>
    <row r="37" spans="1:33" s="5" customFormat="1" ht="14.25" customHeight="1">
      <c r="A37" s="19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7"/>
      <c r="AG37" s="8"/>
    </row>
    <row r="38" spans="1:33" s="5" customFormat="1" ht="14.25" customHeight="1">
      <c r="A38" s="86" t="s">
        <v>54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7"/>
      <c r="AG38" s="8"/>
    </row>
    <row r="39" spans="1:33" s="5" customFormat="1" ht="14.25" customHeight="1">
      <c r="A39" s="19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7"/>
      <c r="AG39" s="8"/>
    </row>
    <row r="40" spans="1:33" s="5" customFormat="1" ht="14.25" customHeight="1">
      <c r="A40" s="19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7"/>
      <c r="AG40" s="8"/>
    </row>
    <row r="41" spans="1:33" s="5" customFormat="1" ht="14.25" customHeight="1">
      <c r="A41" s="19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7"/>
      <c r="AG41" s="8"/>
    </row>
    <row r="42" spans="1:33" s="5" customFormat="1" ht="14.25" customHeight="1">
      <c r="A42" s="19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7"/>
      <c r="AG42" s="8"/>
    </row>
    <row r="43" spans="1:33" s="5" customFormat="1" ht="14.25" customHeight="1">
      <c r="A43" s="19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7"/>
      <c r="AG43" s="8"/>
    </row>
    <row r="44" spans="1:33" s="5" customFormat="1" ht="14.25" customHeight="1">
      <c r="A44" s="19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7"/>
      <c r="AG44" s="8"/>
    </row>
    <row r="45" spans="1:33" s="5" customFormat="1" ht="14.25" customHeight="1">
      <c r="A45" s="19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7"/>
      <c r="AG45" s="8"/>
    </row>
    <row r="46" spans="1:33" s="5" customFormat="1" ht="14.25" customHeight="1">
      <c r="A46" s="19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7"/>
      <c r="AG46" s="8"/>
    </row>
    <row r="47" spans="1:33" s="5" customFormat="1" ht="14.25" customHeight="1">
      <c r="A47" s="19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7"/>
      <c r="AG47" s="8"/>
    </row>
    <row r="48" spans="1:33" s="5" customFormat="1" ht="14.25" customHeight="1">
      <c r="A48" s="19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7"/>
      <c r="AG48" s="8"/>
    </row>
    <row r="49" spans="1:33" s="5" customFormat="1" ht="14.25" customHeight="1">
      <c r="A49" s="19"/>
      <c r="B49" s="267" t="s">
        <v>214</v>
      </c>
      <c r="C49" s="268"/>
      <c r="D49" s="268"/>
      <c r="E49" s="268"/>
      <c r="F49" s="268"/>
      <c r="G49" s="268"/>
      <c r="H49" s="268"/>
      <c r="I49" s="268"/>
      <c r="J49" s="268"/>
      <c r="K49" s="268"/>
      <c r="L49" s="268"/>
      <c r="M49" s="268"/>
      <c r="N49" s="268"/>
      <c r="O49" s="268"/>
      <c r="P49" s="268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8"/>
      <c r="AG49" s="8"/>
    </row>
    <row r="50" spans="1:33" s="5" customFormat="1" ht="14.25" customHeight="1">
      <c r="A50" s="19"/>
      <c r="B50" s="268" t="s">
        <v>219</v>
      </c>
      <c r="C50" s="268"/>
      <c r="D50" s="268"/>
      <c r="E50" s="268"/>
      <c r="F50" s="268"/>
      <c r="G50" s="268"/>
      <c r="H50" s="268"/>
      <c r="I50" s="268"/>
      <c r="J50" s="268"/>
      <c r="K50" s="268"/>
      <c r="L50" s="268"/>
      <c r="M50" s="268"/>
      <c r="N50" s="268"/>
      <c r="O50" s="87"/>
      <c r="P50" s="8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8"/>
      <c r="AG50" s="8"/>
    </row>
    <row r="51" spans="1:33" s="5" customFormat="1" ht="14.25" customHeight="1">
      <c r="A51" s="19"/>
      <c r="B51" s="268" t="s">
        <v>220</v>
      </c>
      <c r="C51" s="268"/>
      <c r="D51" s="268"/>
      <c r="E51" s="268"/>
      <c r="F51" s="268"/>
      <c r="G51" s="268"/>
      <c r="H51" s="268"/>
      <c r="I51" s="268"/>
      <c r="J51" s="268"/>
      <c r="K51" s="268"/>
      <c r="L51" s="268"/>
      <c r="M51" s="268"/>
      <c r="N51" s="268"/>
      <c r="O51" s="87"/>
      <c r="P51" s="8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8"/>
      <c r="AG51" s="8"/>
    </row>
    <row r="52" spans="1:33" s="5" customFormat="1" ht="14.25" customHeight="1">
      <c r="A52" s="19"/>
      <c r="B52" s="8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7"/>
      <c r="AG52" s="8"/>
    </row>
    <row r="53" spans="1:33" s="5" customFormat="1" ht="14.2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 t="s">
        <v>4</v>
      </c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6"/>
      <c r="AF53" s="221"/>
      <c r="AG53" s="8"/>
    </row>
    <row r="54" spans="1:33" s="5" customFormat="1" ht="12.75" customHeight="1">
      <c r="A54" s="4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8"/>
      <c r="AG54" s="8"/>
    </row>
    <row r="55" spans="1:33" s="5" customFormat="1" ht="12.75" customHeight="1">
      <c r="A55" s="4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8"/>
      <c r="AG55" s="8"/>
    </row>
    <row r="56" spans="1:33" s="5" customFormat="1" ht="12.75" customHeight="1">
      <c r="A56" s="4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8"/>
      <c r="AG56" s="8"/>
    </row>
    <row r="57" spans="1:33" s="5" customFormat="1" ht="12.75" customHeight="1">
      <c r="A57" s="4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X57" s="12"/>
      <c r="Y57" s="13"/>
      <c r="Z57" s="13"/>
      <c r="AA57" s="13"/>
      <c r="AB57" s="13"/>
      <c r="AC57" s="13"/>
      <c r="AD57" s="13"/>
      <c r="AE57" s="13"/>
      <c r="AF57" s="8"/>
      <c r="AG57" s="8"/>
    </row>
    <row r="58" spans="1:33" s="5" customFormat="1" ht="12.75" customHeight="1">
      <c r="A58" s="4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X58" s="12"/>
      <c r="Y58" s="25"/>
      <c r="Z58" s="13"/>
      <c r="AA58" s="13"/>
      <c r="AB58" s="13"/>
      <c r="AC58" s="13"/>
      <c r="AD58" s="13"/>
      <c r="AE58" s="13"/>
      <c r="AF58" s="8"/>
      <c r="AG58" s="8"/>
    </row>
    <row r="59" spans="1:33" s="5" customFormat="1" ht="12.75" customHeight="1">
      <c r="A59" s="4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X59" s="12"/>
      <c r="Y59" s="13"/>
      <c r="Z59" s="13"/>
      <c r="AA59" s="13"/>
      <c r="AB59" s="13"/>
      <c r="AC59" s="13"/>
      <c r="AD59" s="13"/>
      <c r="AE59" s="13"/>
      <c r="AF59" s="8"/>
      <c r="AG59" s="8"/>
    </row>
    <row r="60" spans="1:33" s="5" customFormat="1" ht="12.75" customHeight="1">
      <c r="A60" s="4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X60" s="15"/>
      <c r="Y60" s="13"/>
      <c r="Z60" s="13"/>
      <c r="AA60" s="13"/>
      <c r="AB60" s="13"/>
      <c r="AC60" s="13"/>
      <c r="AD60" s="13"/>
      <c r="AE60" s="13"/>
      <c r="AF60" s="8"/>
      <c r="AG60" s="8"/>
    </row>
    <row r="61" spans="1:33" s="5" customFormat="1" ht="12.75" customHeight="1">
      <c r="A61" s="4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X61" s="16"/>
      <c r="Y61" s="13"/>
      <c r="Z61" s="13"/>
      <c r="AA61" s="13"/>
      <c r="AB61" s="13"/>
      <c r="AC61" s="13"/>
      <c r="AD61" s="13"/>
      <c r="AE61" s="13"/>
      <c r="AF61" s="8"/>
      <c r="AG61" s="8"/>
    </row>
    <row r="62" spans="1:33" s="5" customFormat="1" ht="12.75" customHeight="1">
      <c r="A62" s="4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8"/>
      <c r="AG62" s="8"/>
    </row>
    <row r="63" spans="1:33" s="5" customFormat="1" ht="12.75" customHeight="1">
      <c r="A63" s="4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8"/>
      <c r="AG63" s="8"/>
    </row>
    <row r="64" spans="1:33" s="7" customFormat="1" ht="18.75" customHeight="1">
      <c r="A64" s="4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8"/>
      <c r="AG64" s="8"/>
    </row>
    <row r="65" spans="1:33" s="7" customFormat="1" ht="12.75" customHeight="1">
      <c r="A65" s="4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8"/>
      <c r="AG65" s="8"/>
    </row>
    <row r="66" spans="1:33" s="7" customFormat="1" ht="12.75" customHeight="1">
      <c r="A66" s="4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8"/>
      <c r="AG66" s="8"/>
    </row>
    <row r="67" spans="1:33" s="7" customFormat="1" ht="12.75" customHeight="1">
      <c r="A67" s="4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4"/>
      <c r="AG67" s="8"/>
    </row>
    <row r="68" spans="1:33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</row>
    <row r="69" spans="1:33" ht="8.25" customHeight="1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pans="1:33" ht="9" customHeight="1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pans="1:33" ht="6" customHeight="1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pans="1:33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pans="1:33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pans="1:33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</row>
    <row r="75" spans="1:33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</row>
    <row r="76" spans="1:33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</row>
    <row r="77" spans="1:33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</row>
    <row r="78" spans="1:33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</row>
    <row r="79" spans="1:33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</row>
    <row r="80" spans="1:33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</row>
    <row r="81" spans="2:31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</row>
  </sheetData>
  <sheetProtection selectLockedCells="1"/>
  <protectedRanges>
    <protectedRange sqref="A16 A1:T1 S15:W17 N3 B4:C4 S4 B6:M6 O3:Q8 R5:S5 A3:C3 R3:S3 I12 J12:K13 H14:AE14 D3:M4 I11:L11 H13:I13 A11:G14 N11 T3:AE8 A5:N5 R7:S8 A7:N8 S6:T6 U1:AE2 AB11:AE13 Z11:Z12 AA13 S13 T11:W13 O11:R13 A9:AE10 A25 A38" name="бизнес"/>
    <protectedRange sqref="A15:K15" name="бизнес_1_1"/>
    <protectedRange sqref="X60:X61" name="бизнес_2"/>
  </protectedRanges>
  <mergeCells count="2">
    <mergeCell ref="A3:AF3"/>
    <mergeCell ref="A5:AF6"/>
  </mergeCells>
  <printOptions horizontalCentered="1"/>
  <pageMargins left="0.43307086614173229" right="0.27559055118110237" top="0.62992125984251968" bottom="0.23622047244094491" header="0.27559055118110237" footer="0.27559055118110237"/>
  <pageSetup paperSize="9" scale="61" orientation="portrait" r:id="rId1"/>
  <headerFooter alignWithMargins="0"/>
  <rowBreaks count="1" manualBreakCount="1">
    <brk id="56" max="26" man="1"/>
  </rowBreaks>
  <drawing r:id="rId2"/>
  <legacyDrawing r:id="rId3"/>
  <oleObjects>
    <oleObject progId="CorelDraw.Graphic.15" shapeId="99329" r:id="rId4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13">
    <tabColor theme="9" tint="-0.249977111117893"/>
  </sheetPr>
  <dimension ref="A1:AG82"/>
  <sheetViews>
    <sheetView showGridLines="0" view="pageBreakPreview" topLeftCell="A29" zoomScale="90" zoomScaleNormal="80" zoomScaleSheetLayoutView="90" workbookViewId="0">
      <selection activeCell="A4" sqref="A4:AF4"/>
    </sheetView>
  </sheetViews>
  <sheetFormatPr defaultRowHeight="12.75"/>
  <cols>
    <col min="1" max="1" width="3.7109375" style="4" customWidth="1"/>
    <col min="2" max="2" width="7.7109375" style="4" customWidth="1"/>
    <col min="3" max="3" width="4.5703125" style="4" customWidth="1"/>
    <col min="4" max="4" width="5.85546875" style="4" customWidth="1"/>
    <col min="5" max="16" width="4.5703125" style="4" customWidth="1"/>
    <col min="17" max="17" width="2.5703125" style="4" customWidth="1"/>
    <col min="18" max="18" width="6.140625" style="4" customWidth="1"/>
    <col min="19" max="28" width="4.7109375" style="4" customWidth="1"/>
    <col min="29" max="29" width="5.42578125" style="4" customWidth="1"/>
    <col min="30" max="31" width="4.7109375" style="4" customWidth="1"/>
    <col min="32" max="32" width="6.7109375" style="4" customWidth="1"/>
    <col min="33" max="33" width="4.7109375" style="4" customWidth="1"/>
    <col min="34" max="16384" width="9.140625" style="4"/>
  </cols>
  <sheetData>
    <row r="1" spans="1:33" s="8" customFormat="1" ht="60" customHeight="1">
      <c r="A1" s="14" t="s">
        <v>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1"/>
    </row>
    <row r="2" spans="1:33" s="9" customFormat="1" ht="15" customHeight="1"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1"/>
    </row>
    <row r="3" spans="1:33" s="9" customFormat="1" ht="15" customHeight="1">
      <c r="A3" s="26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4"/>
      <c r="AG3" s="10"/>
    </row>
    <row r="4" spans="1:33" s="9" customFormat="1" ht="22.5" customHeight="1">
      <c r="A4" s="317" t="s">
        <v>49</v>
      </c>
      <c r="B4" s="317"/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</row>
    <row r="5" spans="1:33" s="5" customFormat="1" ht="14.25" customHeight="1">
      <c r="A5" s="26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8"/>
      <c r="AG5" s="8"/>
    </row>
    <row r="6" spans="1:33" s="5" customFormat="1" ht="14.25" customHeight="1">
      <c r="A6" s="26" t="s">
        <v>195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8"/>
      <c r="AG6" s="8"/>
    </row>
    <row r="7" spans="1:33" s="5" customFormat="1" ht="14.25" customHeight="1">
      <c r="A7" s="319" t="s">
        <v>61</v>
      </c>
      <c r="B7" s="319"/>
      <c r="C7" s="319"/>
      <c r="D7" s="319"/>
      <c r="E7" s="319"/>
      <c r="F7" s="319"/>
      <c r="G7" s="319"/>
      <c r="H7" s="319"/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319"/>
      <c r="AE7" s="319"/>
      <c r="AF7" s="319"/>
      <c r="AG7" s="8"/>
    </row>
    <row r="8" spans="1:33" s="5" customFormat="1" ht="14.25" customHeight="1">
      <c r="A8" s="319"/>
      <c r="B8" s="319"/>
      <c r="C8" s="319"/>
      <c r="D8" s="319"/>
      <c r="E8" s="319"/>
      <c r="F8" s="319"/>
      <c r="G8" s="319"/>
      <c r="H8" s="319"/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319"/>
      <c r="AE8" s="319"/>
      <c r="AF8" s="319"/>
      <c r="AG8" s="8"/>
    </row>
    <row r="9" spans="1:33" s="5" customFormat="1" ht="22.5" customHeight="1">
      <c r="A9" s="26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P9" s="11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8"/>
      <c r="AG9" s="8"/>
    </row>
    <row r="10" spans="1:33" s="5" customFormat="1" ht="14.25" customHeight="1">
      <c r="A10" s="26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R10" s="228"/>
      <c r="S10" s="229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1"/>
      <c r="AF10" s="18"/>
      <c r="AG10" s="8"/>
    </row>
    <row r="11" spans="1:33" customFormat="1" ht="14.25" customHeight="1">
      <c r="O11" s="4"/>
      <c r="P11" s="4"/>
      <c r="Q11" s="4"/>
      <c r="R11" s="233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232"/>
    </row>
    <row r="12" spans="1:33" customFormat="1" ht="14.25" customHeight="1">
      <c r="O12" s="4"/>
      <c r="P12" s="4"/>
      <c r="Q12" s="4"/>
      <c r="R12" s="239" t="s">
        <v>197</v>
      </c>
      <c r="S12" s="238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232"/>
    </row>
    <row r="13" spans="1:33" customFormat="1" ht="14.25" customHeight="1">
      <c r="O13" s="4"/>
      <c r="P13" s="4"/>
      <c r="Q13" s="4"/>
      <c r="R13" s="240" t="s">
        <v>200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232"/>
    </row>
    <row r="14" spans="1:33" customFormat="1" ht="14.25" customHeight="1">
      <c r="O14" s="4"/>
      <c r="P14" s="4"/>
      <c r="Q14" s="4"/>
      <c r="R14" s="234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232"/>
    </row>
    <row r="15" spans="1:33" customFormat="1" ht="14.25" customHeight="1">
      <c r="O15" s="4"/>
      <c r="P15" s="4"/>
      <c r="Q15" s="4"/>
      <c r="R15" s="235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7"/>
    </row>
    <row r="16" spans="1:33" customFormat="1" ht="14.25" customHeight="1">
      <c r="O16" s="4"/>
      <c r="P16" s="4"/>
      <c r="Q16" s="4"/>
      <c r="R16" s="228"/>
      <c r="S16" s="229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0"/>
      <c r="AE16" s="231"/>
    </row>
    <row r="17" spans="1:33" customFormat="1" ht="14.25" customHeight="1">
      <c r="O17" s="4"/>
      <c r="P17" s="4"/>
      <c r="Q17" s="4"/>
      <c r="R17" s="233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232"/>
    </row>
    <row r="18" spans="1:33" s="5" customFormat="1" ht="14.25" customHeight="1">
      <c r="A18" s="26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R18" s="239" t="s">
        <v>199</v>
      </c>
      <c r="S18" s="238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232"/>
      <c r="AF18" s="18"/>
      <c r="AG18" s="8"/>
    </row>
    <row r="19" spans="1:33" s="5" customFormat="1" ht="14.25" customHeight="1">
      <c r="A19" s="26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R19" s="240" t="s">
        <v>198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232"/>
      <c r="AF19" s="18"/>
      <c r="AG19" s="8"/>
    </row>
    <row r="20" spans="1:33" s="5" customFormat="1" ht="14.25" customHeight="1">
      <c r="A20" s="26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R20" s="234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232"/>
      <c r="AF20" s="18"/>
      <c r="AG20" s="8"/>
    </row>
    <row r="21" spans="1:33" s="5" customFormat="1" ht="14.25" customHeight="1">
      <c r="R21" s="235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7"/>
      <c r="AG21" s="8"/>
    </row>
    <row r="22" spans="1:33" s="5" customFormat="1" ht="14.25" customHeight="1">
      <c r="R22" s="228"/>
      <c r="S22" s="229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1"/>
      <c r="AG22" s="8"/>
    </row>
    <row r="23" spans="1:33" s="5" customFormat="1" ht="14.25" customHeight="1">
      <c r="R23" s="233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232"/>
      <c r="AG23" s="8"/>
    </row>
    <row r="24" spans="1:33" s="5" customFormat="1" ht="14.25" customHeight="1">
      <c r="R24" s="239" t="s">
        <v>201</v>
      </c>
      <c r="S24" s="238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232"/>
      <c r="AG24" s="8"/>
    </row>
    <row r="25" spans="1:33" s="5" customFormat="1" ht="13.5" customHeight="1">
      <c r="A25" s="86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R25" s="240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232"/>
      <c r="AF25" s="18"/>
      <c r="AG25" s="8"/>
    </row>
    <row r="26" spans="1:33" s="5" customFormat="1" ht="15" customHeight="1">
      <c r="A26" s="86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R26" s="234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232"/>
      <c r="AF26" s="18"/>
      <c r="AG26" s="8"/>
    </row>
    <row r="27" spans="1:33" s="5" customFormat="1" ht="14.25" customHeight="1">
      <c r="A27" s="86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R27" s="235"/>
      <c r="S27" s="236"/>
      <c r="T27" s="236"/>
      <c r="U27" s="236"/>
      <c r="V27" s="236"/>
      <c r="W27" s="236"/>
      <c r="X27" s="236"/>
      <c r="Y27" s="236"/>
      <c r="Z27" s="236"/>
      <c r="AA27" s="236"/>
      <c r="AB27" s="236"/>
      <c r="AC27" s="236"/>
      <c r="AD27" s="236"/>
      <c r="AE27" s="237"/>
      <c r="AF27" s="18"/>
      <c r="AG27" s="8"/>
    </row>
    <row r="28" spans="1:33" s="5" customFormat="1" ht="14.25" customHeight="1">
      <c r="A28" s="86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8"/>
      <c r="AG28" s="8"/>
    </row>
    <row r="29" spans="1:33" s="5" customFormat="1" ht="14.25" customHeight="1">
      <c r="A29" s="86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8"/>
      <c r="AG29" s="8"/>
    </row>
    <row r="30" spans="1:33" s="5" customFormat="1" ht="14.25" customHeight="1">
      <c r="A30" s="26" t="s">
        <v>196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8"/>
      <c r="AG30" s="8"/>
    </row>
    <row r="31" spans="1:33" s="5" customFormat="1" ht="14.25" customHeight="1">
      <c r="A31" s="319" t="s">
        <v>56</v>
      </c>
      <c r="B31" s="319"/>
      <c r="C31" s="319"/>
      <c r="D31" s="319"/>
      <c r="E31" s="319"/>
      <c r="F31" s="319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  <c r="AF31" s="319"/>
      <c r="AG31" s="8"/>
    </row>
    <row r="32" spans="1:33" s="5" customFormat="1" ht="14.25" customHeight="1">
      <c r="A32" s="19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8"/>
      <c r="AG32" s="8"/>
    </row>
    <row r="33" spans="1:33" s="5" customFormat="1" ht="14.25" customHeight="1">
      <c r="A33" s="86" t="s">
        <v>57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86" t="s">
        <v>60</v>
      </c>
      <c r="O33" s="11"/>
      <c r="P33" s="11"/>
      <c r="Q33" s="11"/>
      <c r="R33" s="11"/>
      <c r="S33" s="11"/>
      <c r="T33" s="11"/>
      <c r="U33" s="17"/>
      <c r="V33" s="17"/>
      <c r="Z33" s="17"/>
      <c r="AA33" s="17"/>
      <c r="AB33" s="17"/>
      <c r="AC33" s="17"/>
      <c r="AD33" s="17"/>
      <c r="AE33" s="17"/>
      <c r="AF33" s="18"/>
      <c r="AG33" s="8"/>
    </row>
    <row r="34" spans="1:33" s="5" customFormat="1" ht="14.25" customHeight="1">
      <c r="A34" s="86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86"/>
      <c r="O34" s="11"/>
      <c r="P34" s="11"/>
      <c r="Q34" s="11"/>
      <c r="R34" s="11"/>
      <c r="S34" s="11"/>
      <c r="T34" s="11"/>
      <c r="U34" s="17"/>
      <c r="V34" s="17"/>
      <c r="Z34" s="17"/>
      <c r="AA34" s="17"/>
      <c r="AB34" s="17"/>
      <c r="AC34" s="17"/>
      <c r="AD34" s="17"/>
      <c r="AE34" s="17"/>
      <c r="AF34" s="18"/>
      <c r="AG34" s="8"/>
    </row>
    <row r="35" spans="1:33" s="5" customFormat="1" ht="14.25" customHeight="1">
      <c r="A35" s="19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86"/>
      <c r="O35" s="11"/>
      <c r="P35" s="11"/>
      <c r="Q35" s="11"/>
      <c r="R35" s="11"/>
      <c r="S35" s="11"/>
      <c r="T35" s="11"/>
      <c r="U35" s="17"/>
      <c r="V35" s="17"/>
      <c r="Z35" s="17"/>
      <c r="AA35" s="17"/>
      <c r="AB35" s="17"/>
      <c r="AC35" s="17"/>
      <c r="AD35" s="17"/>
      <c r="AE35" s="17"/>
      <c r="AF35" s="18"/>
      <c r="AG35" s="8"/>
    </row>
    <row r="36" spans="1:33" s="5" customFormat="1" ht="14.25" customHeight="1">
      <c r="A36" s="19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86"/>
      <c r="O36" s="11"/>
      <c r="P36" s="11"/>
      <c r="Q36" s="11"/>
      <c r="R36" s="11"/>
      <c r="S36" s="11"/>
      <c r="T36" s="11"/>
      <c r="U36" s="17"/>
      <c r="V36" s="17"/>
      <c r="Z36" s="17"/>
      <c r="AA36" s="17"/>
      <c r="AB36" s="17"/>
      <c r="AC36" s="17"/>
      <c r="AD36" s="17"/>
      <c r="AE36" s="17"/>
      <c r="AF36" s="18"/>
      <c r="AG36" s="8"/>
    </row>
    <row r="37" spans="1:33" s="5" customFormat="1" ht="14.25" customHeight="1">
      <c r="A37" s="19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86"/>
      <c r="O37" s="11"/>
      <c r="P37" s="11"/>
      <c r="Q37" s="11"/>
      <c r="R37" s="11"/>
      <c r="S37" s="11"/>
      <c r="T37" s="11"/>
      <c r="U37" s="17"/>
      <c r="V37" s="17"/>
      <c r="Z37" s="17"/>
      <c r="AA37" s="17"/>
      <c r="AB37" s="17"/>
      <c r="AC37" s="17"/>
      <c r="AD37" s="17"/>
      <c r="AE37" s="17"/>
      <c r="AF37" s="18"/>
      <c r="AG37" s="8"/>
    </row>
    <row r="38" spans="1:33" s="5" customFormat="1" ht="14.25" customHeight="1">
      <c r="A38" s="19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86"/>
      <c r="O38" s="11"/>
      <c r="P38" s="11"/>
      <c r="Q38" s="11"/>
      <c r="R38" s="11"/>
      <c r="S38" s="11"/>
      <c r="T38" s="11"/>
      <c r="U38" s="17"/>
      <c r="V38" s="17"/>
      <c r="Z38" s="17"/>
      <c r="AA38" s="17"/>
      <c r="AB38" s="17"/>
      <c r="AC38" s="17"/>
      <c r="AD38" s="17"/>
      <c r="AE38" s="17"/>
      <c r="AF38" s="18"/>
      <c r="AG38" s="8"/>
    </row>
    <row r="39" spans="1:33" s="5" customFormat="1" ht="14.25" customHeight="1">
      <c r="A39" s="19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86"/>
      <c r="O39" s="11"/>
      <c r="P39" s="11"/>
      <c r="Q39" s="11"/>
      <c r="R39" s="11"/>
      <c r="S39" s="11"/>
      <c r="T39" s="11"/>
      <c r="U39" s="17"/>
      <c r="V39" s="17"/>
      <c r="Z39" s="17"/>
      <c r="AA39" s="17"/>
      <c r="AB39" s="17"/>
      <c r="AC39" s="17"/>
      <c r="AD39" s="17"/>
      <c r="AE39" s="17"/>
      <c r="AF39" s="18"/>
      <c r="AG39" s="8"/>
    </row>
    <row r="40" spans="1:33" s="5" customFormat="1" ht="14.25" customHeight="1">
      <c r="A40" s="19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86"/>
      <c r="O40" s="11"/>
      <c r="P40" s="11"/>
      <c r="Q40" s="11"/>
      <c r="R40" s="11"/>
      <c r="S40" s="11"/>
      <c r="T40" s="11"/>
      <c r="U40" s="17"/>
      <c r="V40" s="17"/>
      <c r="Z40" s="17"/>
      <c r="AA40" s="17"/>
      <c r="AB40" s="17"/>
      <c r="AC40" s="17"/>
      <c r="AD40" s="17"/>
      <c r="AE40" s="17"/>
      <c r="AF40" s="18"/>
      <c r="AG40" s="8"/>
    </row>
    <row r="41" spans="1:33" s="5" customFormat="1" ht="14.25" customHeight="1">
      <c r="A41" s="19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86"/>
      <c r="O41" s="11"/>
      <c r="P41" s="11"/>
      <c r="Q41" s="11"/>
      <c r="R41" s="11"/>
      <c r="S41" s="11"/>
      <c r="T41" s="11"/>
      <c r="U41" s="17"/>
      <c r="V41" s="17"/>
      <c r="Z41" s="17"/>
      <c r="AA41" s="17"/>
      <c r="AB41" s="17"/>
      <c r="AC41" s="17"/>
      <c r="AD41" s="17"/>
      <c r="AE41" s="17"/>
      <c r="AF41" s="18"/>
      <c r="AG41" s="8"/>
    </row>
    <row r="42" spans="1:33" s="5" customFormat="1" ht="14.25" customHeight="1">
      <c r="A42" s="86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86"/>
      <c r="O42" s="11"/>
      <c r="P42" s="11"/>
      <c r="Q42" s="11"/>
      <c r="R42" s="11"/>
      <c r="S42" s="11"/>
      <c r="T42" s="11"/>
      <c r="U42" s="17"/>
      <c r="V42" s="17"/>
      <c r="Z42" s="17"/>
      <c r="AA42" s="17"/>
      <c r="AB42" s="17"/>
      <c r="AC42" s="17"/>
      <c r="AD42" s="17"/>
      <c r="AE42" s="17"/>
      <c r="AF42" s="18"/>
      <c r="AG42" s="8"/>
    </row>
    <row r="43" spans="1:33" s="5" customFormat="1" ht="14.25" customHeight="1">
      <c r="A43" s="19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7"/>
      <c r="O43" s="17"/>
      <c r="P43" s="17"/>
      <c r="Q43" s="17"/>
      <c r="R43" s="17"/>
      <c r="S43" s="17"/>
      <c r="T43" s="17"/>
      <c r="U43" s="17"/>
      <c r="V43" s="17"/>
      <c r="Z43" s="17"/>
      <c r="AA43" s="17"/>
      <c r="AB43" s="17"/>
      <c r="AC43" s="17"/>
      <c r="AD43" s="17"/>
      <c r="AE43" s="17"/>
      <c r="AF43" s="18"/>
      <c r="AG43" s="8"/>
    </row>
    <row r="44" spans="1:33" s="5" customFormat="1" ht="14.25" customHeight="1">
      <c r="A44" s="86" t="s">
        <v>58</v>
      </c>
      <c r="H44" s="11"/>
      <c r="I44" s="11"/>
      <c r="J44" s="11"/>
      <c r="K44" s="11"/>
      <c r="L44" s="11"/>
      <c r="M44" s="11"/>
      <c r="N44" s="17"/>
      <c r="O44" s="86" t="s">
        <v>59</v>
      </c>
      <c r="P44" s="17"/>
      <c r="Q44" s="17"/>
      <c r="R44" s="17"/>
      <c r="S44" s="17"/>
      <c r="T44" s="17"/>
      <c r="U44" s="17"/>
      <c r="V44" s="17"/>
      <c r="Z44" s="17"/>
      <c r="AA44" s="17"/>
      <c r="AB44" s="17"/>
      <c r="AC44" s="17"/>
      <c r="AD44" s="17"/>
      <c r="AE44" s="17"/>
      <c r="AF44" s="18"/>
      <c r="AG44" s="8"/>
    </row>
    <row r="45" spans="1:33" s="5" customFormat="1" ht="14.25" customHeight="1">
      <c r="H45" s="11"/>
      <c r="I45" s="11"/>
      <c r="J45" s="11"/>
      <c r="K45" s="11"/>
      <c r="L45" s="11"/>
      <c r="M45" s="11"/>
      <c r="N45" s="17"/>
      <c r="O45" s="17"/>
      <c r="P45" s="17"/>
      <c r="Q45" s="17"/>
      <c r="R45" s="17"/>
      <c r="S45" s="17"/>
      <c r="T45" s="17"/>
      <c r="U45" s="17"/>
      <c r="V45" s="17"/>
      <c r="Z45" s="17"/>
      <c r="AA45" s="17"/>
      <c r="AB45" s="17"/>
      <c r="AC45" s="17"/>
      <c r="AD45" s="17"/>
      <c r="AE45" s="17"/>
      <c r="AF45" s="18"/>
      <c r="AG45" s="8"/>
    </row>
    <row r="46" spans="1:33" s="5" customFormat="1" ht="14.25" customHeight="1">
      <c r="H46" s="11"/>
      <c r="I46" s="11"/>
      <c r="J46" s="11"/>
      <c r="K46" s="11"/>
      <c r="L46" s="11"/>
      <c r="M46" s="11"/>
      <c r="N46" s="17"/>
      <c r="O46" s="17"/>
      <c r="P46" s="17"/>
      <c r="Q46" s="17"/>
      <c r="R46" s="17"/>
      <c r="S46" s="17"/>
      <c r="T46" s="17"/>
      <c r="U46" s="17"/>
      <c r="V46" s="17"/>
      <c r="Z46" s="17"/>
      <c r="AA46" s="17"/>
      <c r="AB46" s="17"/>
      <c r="AC46" s="17"/>
      <c r="AD46" s="17"/>
      <c r="AE46" s="17"/>
      <c r="AF46" s="18"/>
      <c r="AG46" s="8"/>
    </row>
    <row r="47" spans="1:33" s="5" customFormat="1" ht="14.25" customHeight="1">
      <c r="H47" s="11"/>
      <c r="I47" s="11"/>
      <c r="J47" s="11"/>
      <c r="K47" s="11"/>
      <c r="L47" s="11"/>
      <c r="M47" s="11"/>
      <c r="N47" s="17"/>
      <c r="O47" s="17"/>
      <c r="P47" s="17"/>
      <c r="Q47" s="17"/>
      <c r="R47" s="17"/>
      <c r="S47" s="17"/>
      <c r="T47" s="17"/>
      <c r="U47" s="17"/>
      <c r="V47" s="17"/>
      <c r="Z47" s="17"/>
      <c r="AA47" s="17"/>
      <c r="AB47" s="17"/>
      <c r="AC47" s="17"/>
      <c r="AD47" s="17"/>
      <c r="AE47" s="17"/>
      <c r="AF47" s="18"/>
      <c r="AG47" s="8"/>
    </row>
    <row r="48" spans="1:33" s="5" customFormat="1" ht="14.25" customHeight="1">
      <c r="H48" s="11"/>
      <c r="I48" s="11"/>
      <c r="J48" s="11"/>
      <c r="K48" s="11"/>
      <c r="L48" s="11"/>
      <c r="M48" s="11"/>
      <c r="N48" s="17"/>
      <c r="O48" s="17"/>
      <c r="P48" s="17"/>
      <c r="Q48" s="17"/>
      <c r="R48" s="17"/>
      <c r="S48" s="17"/>
      <c r="T48" s="17"/>
      <c r="U48" s="17"/>
      <c r="V48" s="17"/>
      <c r="Z48" s="17"/>
      <c r="AA48" s="17"/>
      <c r="AB48" s="17"/>
      <c r="AC48" s="17"/>
      <c r="AD48" s="17"/>
      <c r="AE48" s="17"/>
      <c r="AF48" s="18"/>
      <c r="AG48" s="8"/>
    </row>
    <row r="49" spans="1:33" s="5" customFormat="1" ht="14.25" customHeight="1">
      <c r="H49" s="11"/>
      <c r="I49" s="11"/>
      <c r="J49" s="11"/>
      <c r="K49" s="11"/>
      <c r="L49" s="11"/>
      <c r="M49" s="11"/>
      <c r="N49" s="17"/>
      <c r="O49" s="17"/>
      <c r="P49" s="17"/>
      <c r="Q49" s="17"/>
      <c r="R49" s="17"/>
      <c r="S49" s="17"/>
      <c r="T49" s="17"/>
      <c r="U49" s="17"/>
      <c r="V49" s="17"/>
      <c r="Z49" s="17"/>
      <c r="AA49" s="17"/>
      <c r="AB49" s="17"/>
      <c r="AC49" s="17"/>
      <c r="AD49" s="17"/>
      <c r="AE49" s="17"/>
      <c r="AF49" s="18"/>
      <c r="AG49" s="8"/>
    </row>
    <row r="50" spans="1:33" s="5" customFormat="1" ht="14.25" customHeight="1">
      <c r="H50" s="11"/>
      <c r="I50" s="11"/>
      <c r="J50" s="11"/>
      <c r="K50" s="11"/>
      <c r="L50" s="11"/>
      <c r="M50" s="11"/>
      <c r="N50" s="17"/>
      <c r="O50" s="17"/>
      <c r="P50" s="17"/>
      <c r="Q50" s="17"/>
      <c r="R50" s="17"/>
      <c r="S50" s="17"/>
      <c r="T50" s="17"/>
      <c r="U50" s="17"/>
      <c r="V50" s="17"/>
      <c r="Z50" s="17"/>
      <c r="AA50" s="17"/>
      <c r="AB50" s="17"/>
      <c r="AC50" s="17"/>
      <c r="AD50" s="17"/>
      <c r="AE50" s="17"/>
      <c r="AF50" s="18"/>
      <c r="AG50" s="8"/>
    </row>
    <row r="51" spans="1:33" s="5" customFormat="1" ht="14.25" customHeight="1">
      <c r="H51" s="11"/>
      <c r="I51" s="11"/>
      <c r="J51" s="11"/>
      <c r="K51" s="11"/>
      <c r="L51" s="11"/>
      <c r="M51" s="11"/>
      <c r="N51" s="17"/>
      <c r="O51" s="17"/>
      <c r="P51" s="17"/>
      <c r="Q51" s="17"/>
      <c r="R51" s="17"/>
      <c r="S51" s="17"/>
      <c r="T51" s="17"/>
      <c r="U51" s="17"/>
      <c r="V51" s="17"/>
      <c r="Z51" s="17"/>
      <c r="AA51" s="17"/>
      <c r="AB51" s="17"/>
      <c r="AC51" s="17"/>
      <c r="AD51" s="17"/>
      <c r="AE51" s="17"/>
      <c r="AF51" s="18"/>
      <c r="AG51" s="8"/>
    </row>
    <row r="52" spans="1:33" s="5" customFormat="1" ht="14.25" customHeight="1">
      <c r="H52" s="11"/>
      <c r="I52" s="11"/>
      <c r="J52" s="11"/>
      <c r="K52" s="11"/>
      <c r="L52" s="11"/>
      <c r="M52" s="11"/>
      <c r="N52" s="17"/>
      <c r="O52" s="17"/>
      <c r="P52" s="17"/>
      <c r="Q52" s="17"/>
      <c r="R52" s="17"/>
      <c r="S52" s="17"/>
      <c r="T52" s="17"/>
      <c r="U52" s="17"/>
      <c r="V52" s="17"/>
      <c r="Z52" s="17"/>
      <c r="AA52" s="17"/>
      <c r="AB52" s="17"/>
      <c r="AC52" s="17"/>
      <c r="AD52" s="17"/>
      <c r="AE52" s="17"/>
      <c r="AF52" s="18"/>
      <c r="AG52" s="8"/>
    </row>
    <row r="53" spans="1:33" s="5" customFormat="1" ht="14.25" customHeight="1">
      <c r="H53" s="11"/>
      <c r="I53" s="11"/>
      <c r="J53" s="11"/>
      <c r="K53" s="11"/>
      <c r="L53" s="11"/>
      <c r="M53" s="11"/>
      <c r="N53" s="17"/>
      <c r="O53" s="17"/>
      <c r="P53" s="17"/>
      <c r="Q53" s="17"/>
      <c r="R53" s="17"/>
      <c r="S53" s="17"/>
      <c r="T53" s="17"/>
      <c r="U53" s="17"/>
      <c r="V53" s="17"/>
      <c r="Z53" s="17"/>
      <c r="AA53" s="17"/>
      <c r="AB53" s="17"/>
      <c r="AC53" s="17"/>
      <c r="AD53" s="17"/>
      <c r="AE53" s="17"/>
      <c r="AF53" s="18"/>
      <c r="AG53" s="8"/>
    </row>
    <row r="54" spans="1:33" s="5" customFormat="1" ht="14.25" customHeight="1">
      <c r="A54" s="86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7"/>
      <c r="O54" s="17"/>
      <c r="P54" s="17"/>
      <c r="Q54" s="17"/>
      <c r="R54" s="17"/>
      <c r="S54" s="17"/>
      <c r="T54" s="17"/>
      <c r="U54" s="17"/>
      <c r="V54" s="17"/>
      <c r="Z54" s="17"/>
      <c r="AA54" s="17"/>
      <c r="AB54" s="17"/>
      <c r="AC54" s="17"/>
      <c r="AD54" s="17"/>
      <c r="AE54" s="17"/>
      <c r="AF54" s="18"/>
      <c r="AG54" s="8"/>
    </row>
    <row r="55" spans="1:33" s="5" customFormat="1" ht="12.75" customHeight="1">
      <c r="A55" s="4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8"/>
      <c r="AG55" s="8"/>
    </row>
    <row r="56" spans="1:33" s="5" customFormat="1" ht="12.75" customHeight="1">
      <c r="A56" s="4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8"/>
      <c r="AG56" s="8"/>
    </row>
    <row r="57" spans="1:33" s="5" customFormat="1" ht="12.75" customHeight="1">
      <c r="A57" s="4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8"/>
      <c r="AG57" s="8"/>
    </row>
    <row r="58" spans="1:33" s="5" customFormat="1" ht="12.75" customHeight="1">
      <c r="A58" s="4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X58" s="12"/>
      <c r="Y58" s="13"/>
      <c r="Z58" s="13"/>
      <c r="AA58" s="13"/>
      <c r="AB58" s="13"/>
      <c r="AC58" s="13"/>
      <c r="AD58" s="13"/>
      <c r="AE58" s="13"/>
      <c r="AF58" s="8"/>
      <c r="AG58" s="8"/>
    </row>
    <row r="59" spans="1:33" s="5" customFormat="1" ht="12.75" customHeight="1">
      <c r="A59" s="4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X59" s="12"/>
      <c r="Y59" s="25"/>
      <c r="Z59" s="13"/>
      <c r="AA59" s="13"/>
      <c r="AB59" s="13"/>
      <c r="AC59" s="13"/>
      <c r="AD59" s="13"/>
      <c r="AE59" s="13"/>
      <c r="AF59" s="8"/>
      <c r="AG59" s="8"/>
    </row>
    <row r="60" spans="1:33" s="5" customFormat="1" ht="12.75" customHeight="1">
      <c r="A60" s="4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X60" s="12"/>
      <c r="Y60" s="13"/>
      <c r="Z60" s="13"/>
      <c r="AA60" s="13"/>
      <c r="AB60" s="13"/>
      <c r="AC60" s="13"/>
      <c r="AD60" s="13"/>
      <c r="AE60" s="13"/>
      <c r="AF60" s="8"/>
      <c r="AG60" s="8"/>
    </row>
    <row r="61" spans="1:33" s="5" customFormat="1" ht="12.75" customHeight="1">
      <c r="A61" s="4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X61" s="15"/>
      <c r="Y61" s="13"/>
      <c r="Z61" s="13"/>
      <c r="AA61" s="13"/>
      <c r="AB61" s="13"/>
      <c r="AC61" s="13"/>
      <c r="AD61" s="13"/>
      <c r="AE61" s="13"/>
      <c r="AF61" s="8"/>
      <c r="AG61" s="8"/>
    </row>
    <row r="62" spans="1:33" s="5" customFormat="1" ht="12.75" customHeight="1">
      <c r="A62" s="4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X62" s="16"/>
      <c r="Y62" s="13"/>
      <c r="Z62" s="13"/>
      <c r="AA62" s="13"/>
      <c r="AB62" s="13"/>
      <c r="AC62" s="13"/>
      <c r="AD62" s="13"/>
      <c r="AE62" s="13"/>
      <c r="AF62" s="8"/>
      <c r="AG62" s="8"/>
    </row>
    <row r="63" spans="1:33" s="5" customFormat="1" ht="12.75" customHeight="1">
      <c r="A63" s="4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8"/>
      <c r="AG63" s="8"/>
    </row>
    <row r="64" spans="1:33" s="5" customFormat="1" ht="12.75" customHeight="1">
      <c r="A64" s="4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8"/>
      <c r="AG64" s="8"/>
    </row>
    <row r="65" spans="1:33" s="7" customFormat="1" ht="18.75" customHeight="1">
      <c r="A65" s="4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8"/>
      <c r="AG65" s="8"/>
    </row>
    <row r="66" spans="1:33" s="7" customFormat="1" ht="12.75" customHeight="1">
      <c r="A66" s="4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8"/>
      <c r="AG66" s="8"/>
    </row>
    <row r="67" spans="1:33" s="7" customFormat="1" ht="12.75" customHeight="1">
      <c r="A67" s="4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8"/>
      <c r="AG67" s="8"/>
    </row>
    <row r="68" spans="1:33" s="7" customFormat="1" ht="12.75" customHeight="1">
      <c r="A68" s="4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4"/>
      <c r="AG68" s="8"/>
    </row>
    <row r="69" spans="1:33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pans="1:33" ht="8.25" customHeight="1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pans="1:33" ht="9" customHeight="1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pans="1:33" ht="6" customHeight="1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pans="1:33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pans="1:33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</row>
    <row r="75" spans="1:33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</row>
    <row r="76" spans="1:33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</row>
    <row r="77" spans="1:33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</row>
    <row r="78" spans="1:33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</row>
    <row r="79" spans="1:33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</row>
    <row r="80" spans="1:33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</row>
    <row r="81" spans="2:31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</row>
    <row r="82" spans="2:31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</row>
  </sheetData>
  <sheetProtection selectLockedCells="1"/>
  <protectedRanges>
    <protectedRange sqref="A1:T1 U39:V39 B31:M31 B3:AG3 R30:S30 P9:AE9 I37 J37:K38 Z30:AE35 I36:L36 H38:I38 A36:G39 M32:N32 R32:S32 A30:N30 N33:N42 S31:T31 U1:AE2 AB36:AE38 Z36:Z37 AA38 A44 A41:A42 U33:V35 O44 H39:L39 M33:M39 A32:L35 T30:Y32 O30:Q32 A54 Z39:AE39 A6 A8 B7:M7 S7:AE7 O7:Q7 A4:AE5 A25:A29 A9:N20 R10:AE27" name="бизнес"/>
    <protectedRange sqref="A40:K40" name="бизнес_1_1"/>
    <protectedRange sqref="X61:X62" name="бизнес_2"/>
  </protectedRanges>
  <mergeCells count="3">
    <mergeCell ref="A4:AF4"/>
    <mergeCell ref="A31:AF31"/>
    <mergeCell ref="A7:AF8"/>
  </mergeCells>
  <printOptions horizontalCentered="1"/>
  <pageMargins left="0.43307086614173229" right="0.27559055118110237" top="0.62992125984251968" bottom="0.23622047244094491" header="0.27559055118110237" footer="0.27559055118110237"/>
  <pageSetup paperSize="9" scale="61" orientation="portrait" r:id="rId1"/>
  <headerFooter alignWithMargins="0"/>
  <rowBreaks count="1" manualBreakCount="1">
    <brk id="57" max="26" man="1"/>
  </rowBreaks>
  <drawing r:id="rId2"/>
  <legacyDrawing r:id="rId3"/>
  <oleObjects>
    <oleObject progId="CorelDraw.Graphic.15" shapeId="100353" r:id="rId4"/>
  </oleObject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8">
    <tabColor rgb="FFFFC000"/>
  </sheetPr>
  <dimension ref="A1:AW67"/>
  <sheetViews>
    <sheetView showGridLines="0" view="pageBreakPreview" topLeftCell="A31" zoomScaleNormal="100" zoomScaleSheetLayoutView="100" workbookViewId="0">
      <selection activeCell="R63" sqref="R63"/>
    </sheetView>
  </sheetViews>
  <sheetFormatPr defaultRowHeight="12.75"/>
  <cols>
    <col min="1" max="1" width="9.85546875" style="3" customWidth="1"/>
    <col min="2" max="31" width="4.85546875" style="3" customWidth="1"/>
    <col min="32" max="32" width="4.140625" style="3" hidden="1" customWidth="1"/>
    <col min="33" max="38" width="4.140625" style="3" customWidth="1"/>
    <col min="39" max="46" width="9.140625" style="3" customWidth="1"/>
    <col min="47" max="16384" width="9.140625" style="3"/>
  </cols>
  <sheetData>
    <row r="1" spans="1:31" s="193" customFormat="1" ht="33.75" customHeight="1">
      <c r="A1" s="248" t="s">
        <v>3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</row>
    <row r="2" spans="1:31" s="194" customFormat="1" ht="12" customHeight="1">
      <c r="A2" s="250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</row>
    <row r="3" spans="1:31" s="194" customFormat="1" ht="17.25" customHeight="1">
      <c r="A3" s="250" t="s">
        <v>207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</row>
    <row r="4" spans="1:31" s="194" customFormat="1" ht="13.5" customHeight="1">
      <c r="A4" s="253"/>
      <c r="B4" s="254"/>
      <c r="C4" s="254"/>
      <c r="D4" s="254"/>
      <c r="E4" s="254"/>
      <c r="F4" s="254"/>
      <c r="G4" s="254"/>
      <c r="H4" s="254"/>
      <c r="I4" s="254"/>
      <c r="J4" s="252"/>
      <c r="K4" s="254"/>
      <c r="L4" s="254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</row>
    <row r="5" spans="1:31" s="195" customFormat="1" ht="15.75" customHeight="1">
      <c r="A5" s="328" t="s">
        <v>63</v>
      </c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</row>
    <row r="6" spans="1:31" s="196" customFormat="1" ht="15" customHeight="1">
      <c r="A6" s="330" t="s">
        <v>62</v>
      </c>
      <c r="B6" s="330"/>
      <c r="C6" s="330"/>
      <c r="D6" s="330"/>
      <c r="E6" s="330"/>
      <c r="F6" s="330"/>
      <c r="G6" s="330"/>
      <c r="H6" s="330"/>
      <c r="I6" s="330" t="s">
        <v>64</v>
      </c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</row>
    <row r="7" spans="1:31" s="196" customFormat="1" ht="15" customHeight="1">
      <c r="A7" s="331"/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  <c r="N7" s="331"/>
      <c r="O7" s="331"/>
      <c r="P7" s="331"/>
      <c r="Q7" s="331"/>
      <c r="R7" s="331"/>
      <c r="S7" s="331"/>
      <c r="T7" s="331"/>
      <c r="U7" s="331"/>
      <c r="V7" s="331"/>
      <c r="W7" s="331"/>
      <c r="X7" s="331"/>
      <c r="Y7" s="331"/>
      <c r="Z7" s="331"/>
      <c r="AA7" s="331"/>
      <c r="AB7" s="331"/>
      <c r="AC7" s="331"/>
      <c r="AD7" s="331"/>
      <c r="AE7" s="331"/>
    </row>
    <row r="8" spans="1:31" s="196" customFormat="1" ht="15" customHeight="1">
      <c r="A8" s="331"/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331"/>
      <c r="M8" s="331"/>
      <c r="N8" s="331"/>
      <c r="O8" s="331"/>
      <c r="P8" s="331"/>
      <c r="Q8" s="331"/>
      <c r="R8" s="331"/>
      <c r="S8" s="331"/>
      <c r="T8" s="331"/>
      <c r="U8" s="331"/>
      <c r="V8" s="331"/>
      <c r="W8" s="331"/>
      <c r="X8" s="331"/>
      <c r="Y8" s="331"/>
      <c r="Z8" s="331"/>
      <c r="AA8" s="331"/>
      <c r="AB8" s="331"/>
      <c r="AC8" s="331"/>
      <c r="AD8" s="331"/>
      <c r="AE8" s="331"/>
    </row>
    <row r="9" spans="1:31" s="196" customFormat="1" ht="39" customHeight="1">
      <c r="A9" s="332"/>
      <c r="B9" s="332"/>
      <c r="C9" s="332"/>
      <c r="D9" s="332"/>
      <c r="E9" s="332"/>
      <c r="F9" s="332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</row>
    <row r="10" spans="1:31" s="194" customFormat="1" ht="15.75" customHeight="1">
      <c r="A10" s="329" t="s">
        <v>117</v>
      </c>
      <c r="B10" s="329"/>
      <c r="C10" s="329"/>
      <c r="D10" s="329"/>
      <c r="E10" s="329"/>
      <c r="F10" s="329"/>
      <c r="G10" s="329"/>
      <c r="H10" s="329"/>
      <c r="I10" s="329"/>
      <c r="J10" s="329"/>
      <c r="K10" s="329"/>
      <c r="L10" s="329"/>
      <c r="M10" s="329"/>
      <c r="N10" s="329"/>
      <c r="O10" s="329"/>
      <c r="P10" s="329"/>
      <c r="Q10" s="329"/>
      <c r="R10" s="329"/>
      <c r="S10" s="329"/>
      <c r="T10" s="329"/>
      <c r="U10" s="329"/>
      <c r="V10" s="329"/>
      <c r="W10" s="329"/>
      <c r="X10" s="329"/>
      <c r="Y10" s="329"/>
      <c r="Z10" s="329"/>
      <c r="AA10" s="329"/>
      <c r="AB10" s="329"/>
      <c r="AC10" s="329"/>
      <c r="AD10" s="329"/>
      <c r="AE10" s="329"/>
    </row>
    <row r="11" spans="1:31" s="199" customFormat="1" ht="24" customHeight="1">
      <c r="A11" s="336" t="s">
        <v>107</v>
      </c>
      <c r="B11" s="336"/>
      <c r="C11" s="336"/>
      <c r="D11" s="197"/>
      <c r="E11" s="333" t="str">
        <f ca="1">HYPERLINK("#'4. Цветовая гамма'!"&amp;CELL("адрес",A4),"2. Цвет")</f>
        <v>2. Цвет</v>
      </c>
      <c r="F11" s="334"/>
      <c r="G11" s="334"/>
      <c r="H11" s="197"/>
      <c r="I11" s="333" t="str">
        <f ca="1">HYPERLINK("#'5. Тип монтажа'!"&amp;CELL("адрес",A3),"3. Тип монтажа")</f>
        <v>3. Тип монтажа</v>
      </c>
      <c r="J11" s="334"/>
      <c r="K11" s="334"/>
      <c r="L11" s="334"/>
      <c r="M11" s="333" t="str">
        <f ca="1">HYPERLINK("#'6. Вид управления'!"&amp;CELL("адрес",A4),"4. Вид управления")</f>
        <v>4. Вид управления</v>
      </c>
      <c r="N11" s="334"/>
      <c r="O11" s="334"/>
      <c r="P11" s="334"/>
      <c r="Q11" s="334"/>
      <c r="R11" s="335" t="str">
        <f ca="1">HYPERLINK("#'3. Ветровая зона'!"&amp;CELL("адрес",A3),"5. Ветровая зона (СниП)")</f>
        <v>5. Ветровая зона (СниП)</v>
      </c>
      <c r="S11" s="335"/>
      <c r="T11" s="335"/>
      <c r="U11" s="335"/>
      <c r="V11" s="335"/>
      <c r="W11" s="337" t="s">
        <v>105</v>
      </c>
      <c r="X11" s="337"/>
      <c r="Y11" s="337"/>
      <c r="Z11" s="337"/>
      <c r="AA11" s="198"/>
      <c r="AB11" s="198"/>
      <c r="AC11" s="198"/>
      <c r="AD11" s="198"/>
      <c r="AE11" s="198"/>
    </row>
    <row r="12" spans="1:31" s="199" customFormat="1" ht="24" customHeight="1">
      <c r="A12" s="200"/>
      <c r="B12" s="200"/>
      <c r="C12" s="200"/>
      <c r="D12" s="197"/>
      <c r="E12" s="197"/>
      <c r="F12" s="197"/>
      <c r="G12" s="197"/>
      <c r="H12" s="197"/>
      <c r="I12" s="197"/>
      <c r="J12" s="197"/>
      <c r="K12" s="197"/>
      <c r="L12" s="197"/>
      <c r="M12" s="222"/>
      <c r="N12" s="222"/>
      <c r="O12" s="222"/>
      <c r="P12" s="223"/>
      <c r="Q12" s="223"/>
      <c r="R12" s="223"/>
      <c r="S12" s="223"/>
      <c r="T12" s="223"/>
      <c r="U12" s="223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</row>
    <row r="13" spans="1:31" s="199" customFormat="1" ht="23.25" customHeight="1">
      <c r="A13" s="200"/>
      <c r="B13" s="200"/>
      <c r="C13" s="200"/>
      <c r="D13" s="197"/>
      <c r="E13" s="197"/>
      <c r="F13" s="197"/>
      <c r="G13" s="197"/>
      <c r="H13" s="197"/>
      <c r="I13" s="197"/>
      <c r="J13" s="197"/>
      <c r="K13" s="197"/>
      <c r="L13" s="197"/>
      <c r="M13" s="222"/>
      <c r="N13" s="222"/>
      <c r="O13" s="222"/>
      <c r="P13" s="223"/>
      <c r="Q13" s="223"/>
      <c r="R13" s="223"/>
      <c r="S13" s="223"/>
      <c r="T13" s="223"/>
      <c r="U13" s="223"/>
      <c r="V13" s="198"/>
      <c r="W13" s="198"/>
      <c r="X13" s="198"/>
      <c r="Y13" s="198"/>
      <c r="Z13" s="198"/>
      <c r="AA13" s="198"/>
      <c r="AB13" s="198"/>
      <c r="AC13" s="198"/>
      <c r="AD13" s="198"/>
      <c r="AE13" s="198"/>
    </row>
    <row r="14" spans="1:31" s="199" customFormat="1" ht="15" customHeight="1">
      <c r="A14" s="201"/>
      <c r="B14" s="201"/>
      <c r="C14" s="201"/>
      <c r="D14" s="201"/>
      <c r="E14" s="201"/>
      <c r="F14" s="201"/>
      <c r="G14" s="201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  <c r="AD14" s="198"/>
      <c r="AE14" s="198"/>
    </row>
    <row r="15" spans="1:31" s="194" customFormat="1" ht="17.100000000000001" customHeight="1">
      <c r="A15" s="320" t="s">
        <v>110</v>
      </c>
      <c r="B15" s="321"/>
      <c r="C15" s="326" t="str">
        <f>CHOOSE(Рабочий!C3,Рабочий!B3,Рабочий!B4,Рабочий!B5,Рабочий!B6)</f>
        <v>AR/39</v>
      </c>
      <c r="D15" s="326"/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</row>
    <row r="16" spans="1:31" s="194" customFormat="1" ht="17.100000000000001" customHeight="1">
      <c r="A16" s="203" t="s">
        <v>111</v>
      </c>
      <c r="B16" s="327" t="str">
        <f>CHOOSE(Рабочий!C3,Рабочий!D3,Рабочий!D4,Рабочий!D5,Рабочий!D6)</f>
        <v>2,49 кг.</v>
      </c>
      <c r="C16" s="327"/>
      <c r="D16" s="322" t="s">
        <v>112</v>
      </c>
      <c r="E16" s="322"/>
      <c r="F16" s="322"/>
      <c r="G16" s="322"/>
      <c r="H16" s="322"/>
      <c r="I16" s="204">
        <f>CHOOSE(Рабочий!C3,Рабочий!E3,Рабочий!E4,Рабочий!E5,Рабочий!E6)</f>
        <v>6.81</v>
      </c>
      <c r="J16" s="205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</row>
    <row r="17" spans="1:49" s="199" customFormat="1" ht="7.5" customHeight="1">
      <c r="A17" s="270"/>
      <c r="B17" s="207"/>
      <c r="C17" s="207"/>
      <c r="D17" s="207"/>
      <c r="E17" s="207"/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</row>
    <row r="18" spans="1:49" s="199" customFormat="1">
      <c r="A18" s="271" t="str">
        <f>CHOOSE(Рабочий!$AC$3,"Внимание! Для расчета итоговой цены изделия необходимо прибавить ориентировочную стоимость устройства управления","В сетке представлена стоимость квадратного метра изделия")</f>
        <v>Внимание! Для расчета итоговой цены изделия необходимо прибавить ориентировочную стоимость устройства управления</v>
      </c>
      <c r="B18" s="207"/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</row>
    <row r="19" spans="1:49" s="199" customFormat="1" ht="7.5" customHeight="1">
      <c r="A19" s="270"/>
      <c r="B19" s="207"/>
      <c r="C19" s="207"/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</row>
    <row r="20" spans="1:49" s="193" customFormat="1" ht="13.5" customHeight="1">
      <c r="A20" s="208" t="s">
        <v>0</v>
      </c>
      <c r="B20" s="209">
        <f>IF(CHOOSE(Рабочий!$C$3,Рабочий!C$69,Рабочий!C$100,Рабочий!C$131,Рабочий!C$255)="","",CHOOSE(Рабочий!$C$3,Рабочий!C$69,Рабочий!C$100,Рабочий!C$131,Рабочий!C$255))</f>
        <v>400</v>
      </c>
      <c r="C20" s="209">
        <f>IF(CHOOSE(Рабочий!$C$3,Рабочий!D$69,Рабочий!D$100,Рабочий!D$131,Рабочий!D$255)="","",CHOOSE(Рабочий!$C$3,Рабочий!D$69,Рабочий!D$100,Рабочий!D$131,Рабочий!D$255))</f>
        <v>500</v>
      </c>
      <c r="D20" s="209">
        <f>IF(CHOOSE(Рабочий!$C$3,Рабочий!E$69,Рабочий!E$100,Рабочий!E$131,Рабочий!E$255)="","",CHOOSE(Рабочий!$C$3,Рабочий!E$69,Рабочий!E$100,Рабочий!E$131,Рабочий!E$255))</f>
        <v>600</v>
      </c>
      <c r="E20" s="209">
        <f>IF(CHOOSE(Рабочий!$C$3,Рабочий!F$69,Рабочий!F$100,Рабочий!F$131,Рабочий!F$255)="","",CHOOSE(Рабочий!$C$3,Рабочий!F$69,Рабочий!F$100,Рабочий!F$131,Рабочий!F$255))</f>
        <v>700</v>
      </c>
      <c r="F20" s="209">
        <f>IF(CHOOSE(Рабочий!$C$3,Рабочий!G$69,Рабочий!G$100,Рабочий!G$131,Рабочий!G$255)="","",CHOOSE(Рабочий!$C$3,Рабочий!G$69,Рабочий!G$100,Рабочий!G$131,Рабочий!G$255))</f>
        <v>800</v>
      </c>
      <c r="G20" s="209">
        <f>IF(CHOOSE(Рабочий!$C$3,Рабочий!H$69,Рабочий!H$100,Рабочий!H$131,Рабочий!H$255)="","",CHOOSE(Рабочий!$C$3,Рабочий!H$69,Рабочий!H$100,Рабочий!H$131,Рабочий!H$255))</f>
        <v>900</v>
      </c>
      <c r="H20" s="209">
        <f>IF(CHOOSE(Рабочий!$C$3,Рабочий!I$69,Рабочий!I$100,Рабочий!I$131,Рабочий!I$255)="","",CHOOSE(Рабочий!$C$3,Рабочий!I$69,Рабочий!I$100,Рабочий!I$131,Рабочий!I$255))</f>
        <v>1000</v>
      </c>
      <c r="I20" s="209">
        <f>IF(CHOOSE(Рабочий!$C$3,Рабочий!J$69,Рабочий!J$100,Рабочий!J$131,Рабочий!J$255)="","",CHOOSE(Рабочий!$C$3,Рабочий!J$69,Рабочий!J$100,Рабочий!J$131,Рабочий!J$255))</f>
        <v>1100</v>
      </c>
      <c r="J20" s="209">
        <f>IF(CHOOSE(Рабочий!$C$3,Рабочий!K$69,Рабочий!K$100,Рабочий!K$131,Рабочий!K$255)="","",CHOOSE(Рабочий!$C$3,Рабочий!K$69,Рабочий!K$100,Рабочий!K$131,Рабочий!K$255))</f>
        <v>1200</v>
      </c>
      <c r="K20" s="209">
        <f>IF(CHOOSE(Рабочий!$C$3,Рабочий!L$69,Рабочий!L$100,Рабочий!L$131,Рабочий!L$255)="","",CHOOSE(Рабочий!$C$3,Рабочий!L$69,Рабочий!L$100,Рабочий!L$131,Рабочий!L$255))</f>
        <v>1300</v>
      </c>
      <c r="L20" s="209">
        <f>IF(CHOOSE(Рабочий!$C$3,Рабочий!M$69,Рабочий!M$100,Рабочий!M$131,Рабочий!M$255)="","",CHOOSE(Рабочий!$C$3,Рабочий!M$69,Рабочий!M$100,Рабочий!M$131,Рабочий!M$255))</f>
        <v>1400</v>
      </c>
      <c r="M20" s="209">
        <f>IF(CHOOSE(Рабочий!$C$3,Рабочий!N$69,Рабочий!N$100,Рабочий!N$131,Рабочий!N$255)="","",CHOOSE(Рабочий!$C$3,Рабочий!N$69,Рабочий!N$100,Рабочий!N$131,Рабочий!N$255))</f>
        <v>1500</v>
      </c>
      <c r="N20" s="209">
        <f>IF(CHOOSE(Рабочий!$C$3,Рабочий!O$69,Рабочий!O$100,Рабочий!O$131,Рабочий!O$255)="","",CHOOSE(Рабочий!$C$3,Рабочий!O$69,Рабочий!O$100,Рабочий!O$131,Рабочий!O$255))</f>
        <v>1600</v>
      </c>
      <c r="O20" s="209">
        <f>IF(CHOOSE(Рабочий!$C$3,Рабочий!P$69,Рабочий!P$100,Рабочий!P$131,Рабочий!P$255)="","",CHOOSE(Рабочий!$C$3,Рабочий!P$69,Рабочий!P$100,Рабочий!P$131,Рабочий!P$255))</f>
        <v>1700</v>
      </c>
      <c r="P20" s="209">
        <f>IF(CHOOSE(Рабочий!$C$3,Рабочий!Q$69,Рабочий!Q$100,Рабочий!Q$131,Рабочий!Q$255)="","",CHOOSE(Рабочий!$C$3,Рабочий!Q$69,Рабочий!Q$100,Рабочий!Q$131,Рабочий!Q$255))</f>
        <v>1800</v>
      </c>
      <c r="Q20" s="209">
        <f>IF(CHOOSE(Рабочий!$C$3,Рабочий!R$69,Рабочий!R$100,Рабочий!R$131,Рабочий!R$255)="","",CHOOSE(Рабочий!$C$3,Рабочий!R$69,Рабочий!R$100,Рабочий!R$131,Рабочий!R$255))</f>
        <v>1900</v>
      </c>
      <c r="R20" s="209">
        <f>IF(CHOOSE(Рабочий!$C$3,Рабочий!S$69,Рабочий!S$100,Рабочий!S$131,Рабочий!S$255)="","",CHOOSE(Рабочий!$C$3,Рабочий!S$69,Рабочий!S$100,Рабочий!S$131,Рабочий!S$255))</f>
        <v>2000</v>
      </c>
      <c r="S20" s="209">
        <f>IF(CHOOSE(Рабочий!$C$3,Рабочий!T$69,Рабочий!T$100,Рабочий!T$131,Рабочий!T$255)="","",CHOOSE(Рабочий!$C$3,Рабочий!T$69,Рабочий!T$100,Рабочий!T$131,Рабочий!T$255))</f>
        <v>2100</v>
      </c>
      <c r="T20" s="209">
        <f>IF(CHOOSE(Рабочий!$C$3,Рабочий!U$69,Рабочий!U$100,Рабочий!U$131,Рабочий!U$255)="","",CHOOSE(Рабочий!$C$3,Рабочий!U$69,Рабочий!U$100,Рабочий!U$131,Рабочий!U$255))</f>
        <v>2200</v>
      </c>
      <c r="U20" s="209" t="str">
        <f>IF(CHOOSE(Рабочий!$C$3,Рабочий!V$69,Рабочий!V$100,Рабочий!V$131,Рабочий!V$255)="","",CHOOSE(Рабочий!$C$3,Рабочий!V$69,Рабочий!V$100,Рабочий!V$131,Рабочий!V$255))</f>
        <v/>
      </c>
      <c r="V20" s="209" t="str">
        <f>IF(CHOOSE(Рабочий!$C$3,Рабочий!W$69,Рабочий!W$100,Рабочий!W$131,Рабочий!W$255)="","",CHOOSE(Рабочий!$C$3,Рабочий!W$69,Рабочий!W$100,Рабочий!W$131,Рабочий!W$255))</f>
        <v/>
      </c>
      <c r="W20" s="209" t="str">
        <f>IF(CHOOSE(Рабочий!$C$3,Рабочий!X$69,Рабочий!X$100,Рабочий!X$131,Рабочий!X$255)="","",CHOOSE(Рабочий!$C$3,Рабочий!X$69,Рабочий!X$100,Рабочий!X$131,Рабочий!X$255))</f>
        <v/>
      </c>
      <c r="X20" s="209" t="str">
        <f>IF(CHOOSE(Рабочий!$C$3,Рабочий!Y$69,Рабочий!Y$100,Рабочий!Y$131,Рабочий!Y$255)="","",CHOOSE(Рабочий!$C$3,Рабочий!Y$69,Рабочий!Y$100,Рабочий!Y$131,Рабочий!Y$255))</f>
        <v/>
      </c>
      <c r="Y20" s="209" t="str">
        <f>IF(CHOOSE(Рабочий!$C$3,Рабочий!Z$69,Рабочий!Z$100,Рабочий!Z$131,Рабочий!Z$255)="","",CHOOSE(Рабочий!$C$3,Рабочий!Z$69,Рабочий!Z$100,Рабочий!Z$131,Рабочий!Z$255))</f>
        <v/>
      </c>
      <c r="Z20" s="209" t="str">
        <f>IF(CHOOSE(Рабочий!$C$3,Рабочий!AA$69,Рабочий!AA$100,Рабочий!AA$131,Рабочий!AA$255)="","",CHOOSE(Рабочий!$C$3,Рабочий!AA$69,Рабочий!AA$100,Рабочий!AA$131,Рабочий!AA$255))</f>
        <v/>
      </c>
      <c r="AA20" s="209" t="str">
        <f>IF(CHOOSE(Рабочий!$C$3,Рабочий!AB$69,Рабочий!AB$100,Рабочий!AB$131,Рабочий!AB$255)="","",CHOOSE(Рабочий!$C$3,Рабочий!AB$69,Рабочий!AB$100,Рабочий!AB$131,Рабочий!AB$255))</f>
        <v/>
      </c>
      <c r="AB20" s="209" t="str">
        <f>IF(CHOOSE(Рабочий!$C$3,Рабочий!AC$69,Рабочий!AC$100,Рабочий!AC$131,Рабочий!AC$255)="","",CHOOSE(Рабочий!$C$3,Рабочий!AC$69,Рабочий!AC$100,Рабочий!AC$131,Рабочий!AC$255))</f>
        <v/>
      </c>
      <c r="AC20" s="209" t="str">
        <f>IF(CHOOSE(Рабочий!$C$3,Рабочий!AD$69,Рабочий!AD$100,Рабочий!AD$131,Рабочий!AD$255)="","",CHOOSE(Рабочий!$C$3,Рабочий!AD$69,Рабочий!AD$100,Рабочий!AD$131,Рабочий!AD$255))</f>
        <v/>
      </c>
      <c r="AD20" s="209" t="str">
        <f>IF(CHOOSE(Рабочий!$C$3,Рабочий!AE$69,Рабочий!AE$100,Рабочий!AE$131,Рабочий!AE$255)="","",CHOOSE(Рабочий!$C$3,Рабочий!AE$69,Рабочий!AE$100,Рабочий!AE$131,Рабочий!AE$255))</f>
        <v/>
      </c>
      <c r="AE20" s="209" t="str">
        <f>IF(CHOOSE(Рабочий!$C$3,Рабочий!AF$69,Рабочий!AF$100,Рабочий!AF$131,Рабочий!AF$255)="","",CHOOSE(Рабочий!$C$3,Рабочий!AF$69,Рабочий!AF$100,Рабочий!AF$131,Рабочий!AF$255))</f>
        <v/>
      </c>
      <c r="AF20" s="210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</row>
    <row r="21" spans="1:49" s="193" customFormat="1">
      <c r="A21" s="212">
        <v>400</v>
      </c>
      <c r="B21" s="272">
        <f>IF(B$20="","",ROUND(CHOOSE(Рабочий!$AC$3,CHOOSE(Рабочий!$C$3,Рабочий!AH70,Рабочий!AH101,Рабочий!AH132,Рабочий!AI256),CHOOSE(Рабочий!$C$3,Рабочий!C70,Рабочий!C101,Рабочий!C132,Рабочий!C256))*(1+'1. Выбор РС'!$I$1)*CHOOSE(Рабочий!$H$3,Рабочий!$I$3,Рабочий!$I$4)*CHOOSE(Рабочий!$L$3,CHOOSE(Рабочий!$P$3,Рабочий!$Q$3,Рабочий!$Q$4,Рабочий!$Q$5),Рабочий!$M$4),0))</f>
        <v>26</v>
      </c>
      <c r="C21" s="272">
        <f>IF(C$20="","",ROUND(CHOOSE(Рабочий!$AC$3,CHOOSE(Рабочий!$C$3,Рабочий!AI70,Рабочий!AI101,Рабочий!AI132,Рабочий!AJ256),CHOOSE(Рабочий!$C$3,Рабочий!D70,Рабочий!D101,Рабочий!D132,Рабочий!D256))*(1+'1. Выбор РС'!$I$1)*CHOOSE(Рабочий!$H$3,Рабочий!$I$3,Рабочий!$I$4)*CHOOSE(Рабочий!$L$3,CHOOSE(Рабочий!$P$3,Рабочий!$Q$3,Рабочий!$Q$4,Рабочий!$Q$5),Рабочий!$M$4),0))</f>
        <v>29</v>
      </c>
      <c r="D21" s="272">
        <f>IF(D$20="","",ROUND(CHOOSE(Рабочий!$AC$3,CHOOSE(Рабочий!$C$3,Рабочий!AJ70,Рабочий!AJ101,Рабочий!AJ132,Рабочий!AK256),CHOOSE(Рабочий!$C$3,Рабочий!E70,Рабочий!E101,Рабочий!E132,Рабочий!E256))*(1+'1. Выбор РС'!$I$1)*CHOOSE(Рабочий!$H$3,Рабочий!$I$3,Рабочий!$I$4)*CHOOSE(Рабочий!$L$3,CHOOSE(Рабочий!$P$3,Рабочий!$Q$3,Рабочий!$Q$4,Рабочий!$Q$5),Рабочий!$M$4),0))</f>
        <v>33</v>
      </c>
      <c r="E21" s="272">
        <f>IF(E$20="","",ROUND(CHOOSE(Рабочий!$AC$3,CHOOSE(Рабочий!$C$3,Рабочий!AK70,Рабочий!AK101,Рабочий!AK132,Рабочий!AL256),CHOOSE(Рабочий!$C$3,Рабочий!F70,Рабочий!F101,Рабочий!F132,Рабочий!F256))*(1+'1. Выбор РС'!$I$1)*CHOOSE(Рабочий!$H$3,Рабочий!$I$3,Рабочий!$I$4)*CHOOSE(Рабочий!$L$3,CHOOSE(Рабочий!$P$3,Рабочий!$Q$3,Рабочий!$Q$4,Рабочий!$Q$5),Рабочий!$M$4),0))</f>
        <v>36</v>
      </c>
      <c r="F21" s="272">
        <f>IF(F$20="","",ROUND(CHOOSE(Рабочий!$AC$3,CHOOSE(Рабочий!$C$3,Рабочий!AL70,Рабочий!AL101,Рабочий!AL132,Рабочий!AM256),CHOOSE(Рабочий!$C$3,Рабочий!G70,Рабочий!G101,Рабочий!G132,Рабочий!G256))*(1+'1. Выбор РС'!$I$1)*CHOOSE(Рабочий!$H$3,Рабочий!$I$3,Рабочий!$I$4)*CHOOSE(Рабочий!$L$3,CHOOSE(Рабочий!$P$3,Рабочий!$Q$3,Рабочий!$Q$4,Рабочий!$Q$5),Рабочий!$M$4),0))</f>
        <v>39</v>
      </c>
      <c r="G21" s="272">
        <f>IF(G$20="","",ROUND(CHOOSE(Рабочий!$AC$3,CHOOSE(Рабочий!$C$3,Рабочий!AM70,Рабочий!AM101,Рабочий!AM132,Рабочий!AN256),CHOOSE(Рабочий!$C$3,Рабочий!H70,Рабочий!H101,Рабочий!H132,Рабочий!H256))*(1+'1. Выбор РС'!$I$1)*CHOOSE(Рабочий!$H$3,Рабочий!$I$3,Рабочий!$I$4)*CHOOSE(Рабочий!$L$3,CHOOSE(Рабочий!$P$3,Рабочий!$Q$3,Рабочий!$Q$4,Рабочий!$Q$5),Рабочий!$M$4),0))</f>
        <v>42</v>
      </c>
      <c r="H21" s="272">
        <f>IF(H$20="","",ROUND(CHOOSE(Рабочий!$AC$3,CHOOSE(Рабочий!$C$3,Рабочий!AN70,Рабочий!AN101,Рабочий!AN132,Рабочий!AO256),CHOOSE(Рабочий!$C$3,Рабочий!I70,Рабочий!I101,Рабочий!I132,Рабочий!I256))*(1+'1. Выбор РС'!$I$1)*CHOOSE(Рабочий!$H$3,Рабочий!$I$3,Рабочий!$I$4)*CHOOSE(Рабочий!$L$3,CHOOSE(Рабочий!$P$3,Рабочий!$Q$3,Рабочий!$Q$4,Рабочий!$Q$5),Рабочий!$M$4),0))</f>
        <v>46</v>
      </c>
      <c r="I21" s="272">
        <f>IF(I$20="","",ROUND(CHOOSE(Рабочий!$AC$3,CHOOSE(Рабочий!$C$3,Рабочий!AO70,Рабочий!AO101,Рабочий!AO132,Рабочий!AP256),CHOOSE(Рабочий!$C$3,Рабочий!J70,Рабочий!J101,Рабочий!J132,Рабочий!J256))*(1+'1. Выбор РС'!$I$1)*CHOOSE(Рабочий!$H$3,Рабочий!$I$3,Рабочий!$I$4)*CHOOSE(Рабочий!$L$3,CHOOSE(Рабочий!$P$3,Рабочий!$Q$3,Рабочий!$Q$4,Рабочий!$Q$5),Рабочий!$M$4),0))</f>
        <v>49</v>
      </c>
      <c r="J21" s="272">
        <f>IF(J$20="","",ROUND(CHOOSE(Рабочий!$AC$3,CHOOSE(Рабочий!$C$3,Рабочий!AP70,Рабочий!AP101,Рабочий!AP132,Рабочий!AQ256),CHOOSE(Рабочий!$C$3,Рабочий!K70,Рабочий!K101,Рабочий!K132,Рабочий!K256))*(1+'1. Выбор РС'!$I$1)*CHOOSE(Рабочий!$H$3,Рабочий!$I$3,Рабочий!$I$4)*CHOOSE(Рабочий!$L$3,CHOOSE(Рабочий!$P$3,Рабочий!$Q$3,Рабочий!$Q$4,Рабочий!$Q$5),Рабочий!$M$4),0))</f>
        <v>53</v>
      </c>
      <c r="K21" s="272">
        <f>IF(K$20="","",ROUND(CHOOSE(Рабочий!$AC$3,CHOOSE(Рабочий!$C$3,Рабочий!AQ70,Рабочий!AQ101,Рабочий!AQ132,Рабочий!AR256),CHOOSE(Рабочий!$C$3,Рабочий!L70,Рабочий!L101,Рабочий!L132,Рабочий!L256))*(1+'1. Выбор РС'!$I$1)*CHOOSE(Рабочий!$H$3,Рабочий!$I$3,Рабочий!$I$4)*CHOOSE(Рабочий!$L$3,CHOOSE(Рабочий!$P$3,Рабочий!$Q$3,Рабочий!$Q$4,Рабочий!$Q$5),Рабочий!$M$4),0))</f>
        <v>56</v>
      </c>
      <c r="L21" s="272">
        <f>IF(L$20="","",ROUND(CHOOSE(Рабочий!$AC$3,CHOOSE(Рабочий!$C$3,Рабочий!AR70,Рабочий!AR101,Рабочий!AR132,Рабочий!AS256),CHOOSE(Рабочий!$C$3,Рабочий!M70,Рабочий!M101,Рабочий!M132,Рабочий!M256))*(1+'1. Выбор РС'!$I$1)*CHOOSE(Рабочий!$H$3,Рабочий!$I$3,Рабочий!$I$4)*CHOOSE(Рабочий!$L$3,CHOOSE(Рабочий!$P$3,Рабочий!$Q$3,Рабочий!$Q$4,Рабочий!$Q$5),Рабочий!$M$4),0))</f>
        <v>59</v>
      </c>
      <c r="M21" s="272">
        <f>IF(M$20="","",ROUND(CHOOSE(Рабочий!$AC$3,CHOOSE(Рабочий!$C$3,Рабочий!AS70,Рабочий!AS101,Рабочий!AS132,Рабочий!AT256),CHOOSE(Рабочий!$C$3,Рабочий!N70,Рабочий!N101,Рабочий!N132,Рабочий!N256))*(1+'1. Выбор РС'!$I$1)*CHOOSE(Рабочий!$H$3,Рабочий!$I$3,Рабочий!$I$4)*CHOOSE(Рабочий!$L$3,CHOOSE(Рабочий!$P$3,Рабочий!$Q$3,Рабочий!$Q$4,Рабочий!$Q$5),Рабочий!$M$4),0))</f>
        <v>63</v>
      </c>
      <c r="N21" s="272">
        <f>IF(N$20="","",ROUND(CHOOSE(Рабочий!$AC$3,CHOOSE(Рабочий!$C$3,Рабочий!AT70,Рабочий!AT101,Рабочий!AT132,Рабочий!AU256),CHOOSE(Рабочий!$C$3,Рабочий!O70,Рабочий!O101,Рабочий!O132,Рабочий!O256))*(1+'1. Выбор РС'!$I$1)*CHOOSE(Рабочий!$H$3,Рабочий!$I$3,Рабочий!$I$4)*CHOOSE(Рабочий!$L$3,CHOOSE(Рабочий!$P$3,Рабочий!$Q$3,Рабочий!$Q$4,Рабочий!$Q$5),Рабочий!$M$4),0))</f>
        <v>67</v>
      </c>
      <c r="O21" s="272">
        <f>IF(O$20="","",ROUND(CHOOSE(Рабочий!$AC$3,CHOOSE(Рабочий!$C$3,Рабочий!AU70,Рабочий!AU101,Рабочий!AU132,Рабочий!AV256),CHOOSE(Рабочий!$C$3,Рабочий!P70,Рабочий!P101,Рабочий!P132,Рабочий!P256))*(1+'1. Выбор РС'!$I$1)*CHOOSE(Рабочий!$H$3,Рабочий!$I$3,Рабочий!$I$4)*CHOOSE(Рабочий!$L$3,CHOOSE(Рабочий!$P$3,Рабочий!$Q$3,Рабочий!$Q$4,Рабочий!$Q$5),Рабочий!$M$4),0))</f>
        <v>70</v>
      </c>
      <c r="P21" s="272">
        <f>IF(P$20="","",ROUND(CHOOSE(Рабочий!$AC$3,CHOOSE(Рабочий!$C$3,Рабочий!AV70,Рабочий!AV101,Рабочий!AV132,Рабочий!AW256),CHOOSE(Рабочий!$C$3,Рабочий!Q70,Рабочий!Q101,Рабочий!Q132,Рабочий!Q256))*(1+'1. Выбор РС'!$I$1)*CHOOSE(Рабочий!$H$3,Рабочий!$I$3,Рабочий!$I$4)*CHOOSE(Рабочий!$L$3,CHOOSE(Рабочий!$P$3,Рабочий!$Q$3,Рабочий!$Q$4,Рабочий!$Q$5),Рабочий!$M$4),0))</f>
        <v>73</v>
      </c>
      <c r="Q21" s="272">
        <f>IF(Q$20="","",ROUND(CHOOSE(Рабочий!$AC$3,CHOOSE(Рабочий!$C$3,Рабочий!AW70,Рабочий!AW101,Рабочий!AW132,Рабочий!AX256),CHOOSE(Рабочий!$C$3,Рабочий!R70,Рабочий!R101,Рабочий!R132,Рабочий!R256))*(1+'1. Выбор РС'!$I$1)*CHOOSE(Рабочий!$H$3,Рабочий!$I$3,Рабочий!$I$4)*CHOOSE(Рабочий!$L$3,CHOOSE(Рабочий!$P$3,Рабочий!$Q$3,Рабочий!$Q$4,Рабочий!$Q$5),Рабочий!$M$4),0))</f>
        <v>77</v>
      </c>
      <c r="R21" s="272">
        <f>IF(R$20="","",ROUND(CHOOSE(Рабочий!$AC$3,CHOOSE(Рабочий!$C$3,Рабочий!AX70,Рабочий!AX101,Рабочий!AX132,Рабочий!AY256),CHOOSE(Рабочий!$C$3,Рабочий!S70,Рабочий!S101,Рабочий!S132,Рабочий!S256))*(1+'1. Выбор РС'!$I$1)*CHOOSE(Рабочий!$H$3,Рабочий!$I$3,Рабочий!$I$4)*CHOOSE(Рабочий!$L$3,CHOOSE(Рабочий!$P$3,Рабочий!$Q$3,Рабочий!$Q$4,Рабочий!$Q$5),Рабочий!$M$4),0))</f>
        <v>80</v>
      </c>
      <c r="S21" s="272">
        <f>IF(S$20="","",ROUND(CHOOSE(Рабочий!$AC$3,CHOOSE(Рабочий!$C$3,Рабочий!AY70,Рабочий!AY101,Рабочий!AY132,Рабочий!AZ256),CHOOSE(Рабочий!$C$3,Рабочий!T70,Рабочий!T101,Рабочий!T132,Рабочий!T256))*(1+'1. Выбор РС'!$I$1)*CHOOSE(Рабочий!$H$3,Рабочий!$I$3,Рабочий!$I$4)*CHOOSE(Рабочий!$L$3,CHOOSE(Рабочий!$P$3,Рабочий!$Q$3,Рабочий!$Q$4,Рабочий!$Q$5),Рабочий!$M$4),0))</f>
        <v>84</v>
      </c>
      <c r="T21" s="272">
        <f>IF(T$20="","",ROUND(CHOOSE(Рабочий!$AC$3,CHOOSE(Рабочий!$C$3,Рабочий!AZ70,Рабочий!AZ101,Рабочий!AZ132,Рабочий!BA256),CHOOSE(Рабочий!$C$3,Рабочий!U70,Рабочий!U101,Рабочий!U132,Рабочий!U256))*(1+'1. Выбор РС'!$I$1)*CHOOSE(Рабочий!$H$3,Рабочий!$I$3,Рабочий!$I$4)*CHOOSE(Рабочий!$L$3,CHOOSE(Рабочий!$P$3,Рабочий!$Q$3,Рабочий!$Q$4,Рабочий!$Q$5),Рабочий!$M$4),0))</f>
        <v>87</v>
      </c>
      <c r="U21" s="272" t="str">
        <f>IF(U$20="","",ROUND(CHOOSE(Рабочий!$AC$3,CHOOSE(Рабочий!$C$3,Рабочий!BA70,Рабочий!BA101,Рабочий!BA132,Рабочий!BB256),CHOOSE(Рабочий!$C$3,Рабочий!V70,Рабочий!V101,Рабочий!V132,Рабочий!V256))*(1+'1.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21" s="272" t="str">
        <f>IF(V$20="","",ROUND(CHOOSE(Рабочий!$AC$3,CHOOSE(Рабочий!$C$3,Рабочий!BB70,Рабочий!BB101,Рабочий!BB132,Рабочий!BC256),CHOOSE(Рабочий!$C$3,Рабочий!W70,Рабочий!W101,Рабочий!W132,Рабочий!W256))*(1+'1.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21" s="272" t="str">
        <f>IF(W$20="","",ROUND(CHOOSE(Рабочий!$AC$3,CHOOSE(Рабочий!$C$3,Рабочий!BC70,Рабочий!BC101,Рабочий!BC132,Рабочий!BD256),CHOOSE(Рабочий!$C$3,Рабочий!X70,Рабочий!X101,Рабочий!X132,Рабочий!X256))*(1+'1.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21" s="272" t="str">
        <f>IF(X$20="","",ROUND(CHOOSE(Рабочий!$AC$3,CHOOSE(Рабочий!$C$3,Рабочий!BD70,Рабочий!BD101,Рабочий!BD132,Рабочий!BE256),CHOOSE(Рабочий!$C$3,Рабочий!Y70,Рабочий!Y101,Рабочий!Y132,Рабочий!Y256))*(1+'1.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21" s="272" t="str">
        <f>IF(Y$20="","",ROUND(CHOOSE(Рабочий!$AC$3,CHOOSE(Рабочий!$C$3,Рабочий!BE70,Рабочий!BE101,Рабочий!BE132,Рабочий!BF256),CHOOSE(Рабочий!$C$3,Рабочий!Z70,Рабочий!Z101,Рабочий!Z132,Рабочий!Z256))*(1+'1.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21" s="272" t="str">
        <f>IF(Z$20="","",ROUND(CHOOSE(Рабочий!$AC$3,CHOOSE(Рабочий!$C$3,Рабочий!BF70,Рабочий!BF101,Рабочий!BF132,Рабочий!BG256),CHOOSE(Рабочий!$C$3,Рабочий!AA70,Рабочий!AA101,Рабочий!AA132,Рабочий!AA256))*(1+'1.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21" s="272" t="str">
        <f>IF(AA$20="","",ROUND(CHOOSE(Рабочий!$AC$3,CHOOSE(Рабочий!$C$3,Рабочий!BG70,Рабочий!BG101,Рабочий!BG132,Рабочий!BH256),CHOOSE(Рабочий!$C$3,Рабочий!AB70,Рабочий!AB101,Рабочий!AB132,Рабочий!AB256))*(1+'1.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21" s="272" t="str">
        <f>IF(AB$20="","",ROUND(CHOOSE(Рабочий!$AC$3,CHOOSE(Рабочий!$C$3,Рабочий!BH70,Рабочий!BH101,Рабочий!BH132,Рабочий!BI256),CHOOSE(Рабочий!$C$3,Рабочий!AC70,Рабочий!AC101,Рабочий!AC132,Рабочий!AC256))*(1+'1.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21" s="272" t="str">
        <f>IF(AC$20="","",ROUND(CHOOSE(Рабочий!$AC$3,CHOOSE(Рабочий!$C$3,Рабочий!BI70,Рабочий!BI101,Рабочий!BI132,Рабочий!BJ256),CHOOSE(Рабочий!$C$3,Рабочий!AD70,Рабочий!AD101,Рабочий!AD132,Рабочий!AD256))*(1+'1.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21" s="272" t="str">
        <f>IF(AD$20="","",ROUND(CHOOSE(Рабочий!$AC$3,CHOOSE(Рабочий!$C$3,Рабочий!BJ70,Рабочий!BJ101,Рабочий!BJ132,Рабочий!BK256),CHOOSE(Рабочий!$C$3,Рабочий!AE70,Рабочий!AE101,Рабочий!AE132,Рабочий!AE256))*(1+'1.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21" s="272" t="str">
        <f>IF(AE$20="","",ROUND(CHOOSE(Рабочий!$AC$3,CHOOSE(Рабочий!$C$3,Рабочий!BK70,Рабочий!BK101,Рабочий!BK132,Рабочий!BL256),CHOOSE(Рабочий!$C$3,Рабочий!AF70,Рабочий!AF101,Рабочий!AF132,Рабочий!AF256))*(1+'1.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21" s="210"/>
      <c r="AG21" s="211"/>
      <c r="AH21" s="211"/>
      <c r="AI21" s="211"/>
      <c r="AJ21" s="211"/>
      <c r="AK21" s="211"/>
      <c r="AL21" s="211"/>
      <c r="AM21" s="211"/>
      <c r="AN21" s="211"/>
      <c r="AO21" s="211"/>
      <c r="AP21" s="211"/>
      <c r="AQ21" s="211"/>
      <c r="AR21" s="211"/>
      <c r="AS21" s="211"/>
      <c r="AT21" s="211"/>
      <c r="AU21" s="211"/>
      <c r="AV21" s="211"/>
      <c r="AW21" s="211"/>
    </row>
    <row r="22" spans="1:49" s="193" customFormat="1">
      <c r="A22" s="212">
        <v>500</v>
      </c>
      <c r="B22" s="272">
        <f>IF(B$20="","",ROUND(CHOOSE(Рабочий!$AC$3,CHOOSE(Рабочий!$C$3,Рабочий!AH71,Рабочий!AH102,Рабочий!AH133,Рабочий!AI257),CHOOSE(Рабочий!$C$3,Рабочий!C71,Рабочий!C102,Рабочий!C133,Рабочий!C257))*(1+'1. Выбор РС'!$I$1)*CHOOSE(Рабочий!$H$3,Рабочий!$I$3,Рабочий!$I$4)*CHOOSE(Рабочий!$L$3,CHOOSE(Рабочий!$P$3,Рабочий!$Q$3,Рабочий!$Q$4,Рабочий!$Q$5),Рабочий!$M$4),0))</f>
        <v>28</v>
      </c>
      <c r="C22" s="272">
        <f>IF(C$20="","",ROUND(CHOOSE(Рабочий!$AC$3,CHOOSE(Рабочий!$C$3,Рабочий!AI71,Рабочий!AI102,Рабочий!AI133,Рабочий!AJ257),CHOOSE(Рабочий!$C$3,Рабочий!D71,Рабочий!D102,Рабочий!D133,Рабочий!D257))*(1+'1. Выбор РС'!$I$1)*CHOOSE(Рабочий!$H$3,Рабочий!$I$3,Рабочий!$I$4)*CHOOSE(Рабочий!$L$3,CHOOSE(Рабочий!$P$3,Рабочий!$Q$3,Рабочий!$Q$4,Рабочий!$Q$5),Рабочий!$M$4),0))</f>
        <v>32</v>
      </c>
      <c r="D22" s="272">
        <f>IF(D$20="","",ROUND(CHOOSE(Рабочий!$AC$3,CHOOSE(Рабочий!$C$3,Рабочий!AJ71,Рабочий!AJ102,Рабочий!AJ133,Рабочий!AK257),CHOOSE(Рабочий!$C$3,Рабочий!E71,Рабочий!E102,Рабочий!E133,Рабочий!E257))*(1+'1. Выбор РС'!$I$1)*CHOOSE(Рабочий!$H$3,Рабочий!$I$3,Рабочий!$I$4)*CHOOSE(Рабочий!$L$3,CHOOSE(Рабочий!$P$3,Рабочий!$Q$3,Рабочий!$Q$4,Рабочий!$Q$5),Рабочий!$M$4),0))</f>
        <v>35</v>
      </c>
      <c r="E22" s="272">
        <f>IF(E$20="","",ROUND(CHOOSE(Рабочий!$AC$3,CHOOSE(Рабочий!$C$3,Рабочий!AK71,Рабочий!AK102,Рабочий!AK133,Рабочий!AL257),CHOOSE(Рабочий!$C$3,Рабочий!F71,Рабочий!F102,Рабочий!F133,Рабочий!F257))*(1+'1. Выбор РС'!$I$1)*CHOOSE(Рабочий!$H$3,Рабочий!$I$3,Рабочий!$I$4)*CHOOSE(Рабочий!$L$3,CHOOSE(Рабочий!$P$3,Рабочий!$Q$3,Рабочий!$Q$4,Рабочий!$Q$5),Рабочий!$M$4),0))</f>
        <v>39</v>
      </c>
      <c r="F22" s="272">
        <f>IF(F$20="","",ROUND(CHOOSE(Рабочий!$AC$3,CHOOSE(Рабочий!$C$3,Рабочий!AL71,Рабочий!AL102,Рабочий!AL133,Рабочий!AM257),CHOOSE(Рабочий!$C$3,Рабочий!G71,Рабочий!G102,Рабочий!G133,Рабочий!G257))*(1+'1. Выбор РС'!$I$1)*CHOOSE(Рабочий!$H$3,Рабочий!$I$3,Рабочий!$I$4)*CHOOSE(Рабочий!$L$3,CHOOSE(Рабочий!$P$3,Рабочий!$Q$3,Рабочий!$Q$4,Рабочий!$Q$5),Рабочий!$M$4),0))</f>
        <v>42</v>
      </c>
      <c r="G22" s="272">
        <f>IF(G$20="","",ROUND(CHOOSE(Рабочий!$AC$3,CHOOSE(Рабочий!$C$3,Рабочий!AM71,Рабочий!AM102,Рабочий!AM133,Рабочий!AN257),CHOOSE(Рабочий!$C$3,Рабочий!H71,Рабочий!H102,Рабочий!H133,Рабочий!H257))*(1+'1. Выбор РС'!$I$1)*CHOOSE(Рабочий!$H$3,Рабочий!$I$3,Рабочий!$I$4)*CHOOSE(Рабочий!$L$3,CHOOSE(Рабочий!$P$3,Рабочий!$Q$3,Рабочий!$Q$4,Рабочий!$Q$5),Рабочий!$M$4),0))</f>
        <v>45</v>
      </c>
      <c r="H22" s="272">
        <f>IF(H$20="","",ROUND(CHOOSE(Рабочий!$AC$3,CHOOSE(Рабочий!$C$3,Рабочий!AN71,Рабочий!AN102,Рабочий!AN133,Рабочий!AO257),CHOOSE(Рабочий!$C$3,Рабочий!I71,Рабочий!I102,Рабочий!I133,Рабочий!I257))*(1+'1. Выбор РС'!$I$1)*CHOOSE(Рабочий!$H$3,Рабочий!$I$3,Рабочий!$I$4)*CHOOSE(Рабочий!$L$3,CHOOSE(Рабочий!$P$3,Рабочий!$Q$3,Рабочий!$Q$4,Рабочий!$Q$5),Рабочий!$M$4),0))</f>
        <v>49</v>
      </c>
      <c r="I22" s="272">
        <f>IF(I$20="","",ROUND(CHOOSE(Рабочий!$AC$3,CHOOSE(Рабочий!$C$3,Рабочий!AO71,Рабочий!AO102,Рабочий!AO133,Рабочий!AP257),CHOOSE(Рабочий!$C$3,Рабочий!J71,Рабочий!J102,Рабочий!J133,Рабочий!J257))*(1+'1. Выбор РС'!$I$1)*CHOOSE(Рабочий!$H$3,Рабочий!$I$3,Рабочий!$I$4)*CHOOSE(Рабочий!$L$3,CHOOSE(Рабочий!$P$3,Рабочий!$Q$3,Рабочий!$Q$4,Рабочий!$Q$5),Рабочий!$M$4),0))</f>
        <v>53</v>
      </c>
      <c r="J22" s="272">
        <f>IF(J$20="","",ROUND(CHOOSE(Рабочий!$AC$3,CHOOSE(Рабочий!$C$3,Рабочий!AP71,Рабочий!AP102,Рабочий!AP133,Рабочий!AQ257),CHOOSE(Рабочий!$C$3,Рабочий!K71,Рабочий!K102,Рабочий!K133,Рабочий!K257))*(1+'1. Выбор РС'!$I$1)*CHOOSE(Рабочий!$H$3,Рабочий!$I$3,Рабочий!$I$4)*CHOOSE(Рабочий!$L$3,CHOOSE(Рабочий!$P$3,Рабочий!$Q$3,Рабочий!$Q$4,Рабочий!$Q$5),Рабочий!$M$4),0))</f>
        <v>57</v>
      </c>
      <c r="K22" s="272">
        <f>IF(K$20="","",ROUND(CHOOSE(Рабочий!$AC$3,CHOOSE(Рабочий!$C$3,Рабочий!AQ71,Рабочий!AQ102,Рабочий!AQ133,Рабочий!AR257),CHOOSE(Рабочий!$C$3,Рабочий!L71,Рабочий!L102,Рабочий!L133,Рабочий!L257))*(1+'1. Выбор РС'!$I$1)*CHOOSE(Рабочий!$H$3,Рабочий!$I$3,Рабочий!$I$4)*CHOOSE(Рабочий!$L$3,CHOOSE(Рабочий!$P$3,Рабочий!$Q$3,Рабочий!$Q$4,Рабочий!$Q$5),Рабочий!$M$4),0))</f>
        <v>60</v>
      </c>
      <c r="L22" s="272">
        <f>IF(L$20="","",ROUND(CHOOSE(Рабочий!$AC$3,CHOOSE(Рабочий!$C$3,Рабочий!AR71,Рабочий!AR102,Рабочий!AR133,Рабочий!AS257),CHOOSE(Рабочий!$C$3,Рабочий!M71,Рабочий!M102,Рабочий!M133,Рабочий!M257))*(1+'1. Выбор РС'!$I$1)*CHOOSE(Рабочий!$H$3,Рабочий!$I$3,Рабочий!$I$4)*CHOOSE(Рабочий!$L$3,CHOOSE(Рабочий!$P$3,Рабочий!$Q$3,Рабочий!$Q$4,Рабочий!$Q$5),Рабочий!$M$4),0))</f>
        <v>64</v>
      </c>
      <c r="M22" s="272">
        <f>IF(M$20="","",ROUND(CHOOSE(Рабочий!$AC$3,CHOOSE(Рабочий!$C$3,Рабочий!AS71,Рабочий!AS102,Рабочий!AS133,Рабочий!AT257),CHOOSE(Рабочий!$C$3,Рабочий!N71,Рабочий!N102,Рабочий!N133,Рабочий!N257))*(1+'1. Выбор РС'!$I$1)*CHOOSE(Рабочий!$H$3,Рабочий!$I$3,Рабочий!$I$4)*CHOOSE(Рабочий!$L$3,CHOOSE(Рабочий!$P$3,Рабочий!$Q$3,Рабочий!$Q$4,Рабочий!$Q$5),Рабочий!$M$4),0))</f>
        <v>68</v>
      </c>
      <c r="N22" s="272">
        <f>IF(N$20="","",ROUND(CHOOSE(Рабочий!$AC$3,CHOOSE(Рабочий!$C$3,Рабочий!AT71,Рабочий!AT102,Рабочий!AT133,Рабочий!AU257),CHOOSE(Рабочий!$C$3,Рабочий!O71,Рабочий!O102,Рабочий!O133,Рабочий!O257))*(1+'1. Выбор РС'!$I$1)*CHOOSE(Рабочий!$H$3,Рабочий!$I$3,Рабочий!$I$4)*CHOOSE(Рабочий!$L$3,CHOOSE(Рабочий!$P$3,Рабочий!$Q$3,Рабочий!$Q$4,Рабочий!$Q$5),Рабочий!$M$4),0))</f>
        <v>72</v>
      </c>
      <c r="O22" s="272">
        <f>IF(O$20="","",ROUND(CHOOSE(Рабочий!$AC$3,CHOOSE(Рабочий!$C$3,Рабочий!AU71,Рабочий!AU102,Рабочий!AU133,Рабочий!AV257),CHOOSE(Рабочий!$C$3,Рабочий!P71,Рабочий!P102,Рабочий!P133,Рабочий!P257))*(1+'1. Выбор РС'!$I$1)*CHOOSE(Рабочий!$H$3,Рабочий!$I$3,Рабочий!$I$4)*CHOOSE(Рабочий!$L$3,CHOOSE(Рабочий!$P$3,Рабочий!$Q$3,Рабочий!$Q$4,Рабочий!$Q$5),Рабочий!$M$4),0))</f>
        <v>75</v>
      </c>
      <c r="P22" s="272">
        <f>IF(P$20="","",ROUND(CHOOSE(Рабочий!$AC$3,CHOOSE(Рабочий!$C$3,Рабочий!AV71,Рабочий!AV102,Рабочий!AV133,Рабочий!AW257),CHOOSE(Рабочий!$C$3,Рабочий!Q71,Рабочий!Q102,Рабочий!Q133,Рабочий!Q257))*(1+'1. Выбор РС'!$I$1)*CHOOSE(Рабочий!$H$3,Рабочий!$I$3,Рабочий!$I$4)*CHOOSE(Рабочий!$L$3,CHOOSE(Рабочий!$P$3,Рабочий!$Q$3,Рабочий!$Q$4,Рабочий!$Q$5),Рабочий!$M$4),0))</f>
        <v>78</v>
      </c>
      <c r="Q22" s="272">
        <f>IF(Q$20="","",ROUND(CHOOSE(Рабочий!$AC$3,CHOOSE(Рабочий!$C$3,Рабочий!AW71,Рабочий!AW102,Рабочий!AW133,Рабочий!AX257),CHOOSE(Рабочий!$C$3,Рабочий!R71,Рабочий!R102,Рабочий!R133,Рабочий!R257))*(1+'1. Выбор РС'!$I$1)*CHOOSE(Рабочий!$H$3,Рабочий!$I$3,Рабочий!$I$4)*CHOOSE(Рабочий!$L$3,CHOOSE(Рабочий!$P$3,Рабочий!$Q$3,Рабочий!$Q$4,Рабочий!$Q$5),Рабочий!$M$4),0))</f>
        <v>83</v>
      </c>
      <c r="R22" s="272">
        <f>IF(R$20="","",ROUND(CHOOSE(Рабочий!$AC$3,CHOOSE(Рабочий!$C$3,Рабочий!AX71,Рабочий!AX102,Рабочий!AX133,Рабочий!AY257),CHOOSE(Рабочий!$C$3,Рабочий!S71,Рабочий!S102,Рабочий!S133,Рабочий!S257))*(1+'1. Выбор РС'!$I$1)*CHOOSE(Рабочий!$H$3,Рабочий!$I$3,Рабочий!$I$4)*CHOOSE(Рабочий!$L$3,CHOOSE(Рабочий!$P$3,Рабочий!$Q$3,Рабочий!$Q$4,Рабочий!$Q$5),Рабочий!$M$4),0))</f>
        <v>86</v>
      </c>
      <c r="S22" s="272">
        <f>IF(S$20="","",ROUND(CHOOSE(Рабочий!$AC$3,CHOOSE(Рабочий!$C$3,Рабочий!AY71,Рабочий!AY102,Рабочий!AY133,Рабочий!AZ257),CHOOSE(Рабочий!$C$3,Рабочий!T71,Рабочий!T102,Рабочий!T133,Рабочий!T257))*(1+'1. Выбор РС'!$I$1)*CHOOSE(Рабочий!$H$3,Рабочий!$I$3,Рабочий!$I$4)*CHOOSE(Рабочий!$L$3,CHOOSE(Рабочий!$P$3,Рабочий!$Q$3,Рабочий!$Q$4,Рабочий!$Q$5),Рабочий!$M$4),0))</f>
        <v>90</v>
      </c>
      <c r="T22" s="272">
        <f>IF(T$20="","",ROUND(CHOOSE(Рабочий!$AC$3,CHOOSE(Рабочий!$C$3,Рабочий!AZ71,Рабочий!AZ102,Рабочий!AZ133,Рабочий!BA257),CHOOSE(Рабочий!$C$3,Рабочий!U71,Рабочий!U102,Рабочий!U133,Рабочий!U257))*(1+'1. Выбор РС'!$I$1)*CHOOSE(Рабочий!$H$3,Рабочий!$I$3,Рабочий!$I$4)*CHOOSE(Рабочий!$L$3,CHOOSE(Рабочий!$P$3,Рабочий!$Q$3,Рабочий!$Q$4,Рабочий!$Q$5),Рабочий!$M$4),0))</f>
        <v>94</v>
      </c>
      <c r="U22" s="272" t="str">
        <f>IF(U$20="","",ROUND(CHOOSE(Рабочий!$AC$3,CHOOSE(Рабочий!$C$3,Рабочий!BA71,Рабочий!BA102,Рабочий!BA133,Рабочий!BB257),CHOOSE(Рабочий!$C$3,Рабочий!V71,Рабочий!V102,Рабочий!V133,Рабочий!V257))*(1+'1.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22" s="272" t="str">
        <f>IF(V$20="","",ROUND(CHOOSE(Рабочий!$AC$3,CHOOSE(Рабочий!$C$3,Рабочий!BB71,Рабочий!BB102,Рабочий!BB133,Рабочий!BC257),CHOOSE(Рабочий!$C$3,Рабочий!W71,Рабочий!W102,Рабочий!W133,Рабочий!W257))*(1+'1.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22" s="272" t="str">
        <f>IF(W$20="","",ROUND(CHOOSE(Рабочий!$AC$3,CHOOSE(Рабочий!$C$3,Рабочий!BC71,Рабочий!BC102,Рабочий!BC133,Рабочий!BD257),CHOOSE(Рабочий!$C$3,Рабочий!X71,Рабочий!X102,Рабочий!X133,Рабочий!X257))*(1+'1.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22" s="272" t="str">
        <f>IF(X$20="","",ROUND(CHOOSE(Рабочий!$AC$3,CHOOSE(Рабочий!$C$3,Рабочий!BD71,Рабочий!BD102,Рабочий!BD133,Рабочий!BE257),CHOOSE(Рабочий!$C$3,Рабочий!Y71,Рабочий!Y102,Рабочий!Y133,Рабочий!Y257))*(1+'1.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22" s="272" t="str">
        <f>IF(Y$20="","",ROUND(CHOOSE(Рабочий!$AC$3,CHOOSE(Рабочий!$C$3,Рабочий!BE71,Рабочий!BE102,Рабочий!BE133,Рабочий!BF257),CHOOSE(Рабочий!$C$3,Рабочий!Z71,Рабочий!Z102,Рабочий!Z133,Рабочий!Z257))*(1+'1.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22" s="272" t="str">
        <f>IF(Z$20="","",ROUND(CHOOSE(Рабочий!$AC$3,CHOOSE(Рабочий!$C$3,Рабочий!BF71,Рабочий!BF102,Рабочий!BF133,Рабочий!BG257),CHOOSE(Рабочий!$C$3,Рабочий!AA71,Рабочий!AA102,Рабочий!AA133,Рабочий!AA257))*(1+'1.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22" s="272" t="str">
        <f>IF(AA$20="","",ROUND(CHOOSE(Рабочий!$AC$3,CHOOSE(Рабочий!$C$3,Рабочий!BG71,Рабочий!BG102,Рабочий!BG133,Рабочий!BH257),CHOOSE(Рабочий!$C$3,Рабочий!AB71,Рабочий!AB102,Рабочий!AB133,Рабочий!AB257))*(1+'1.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22" s="272" t="str">
        <f>IF(AB$20="","",ROUND(CHOOSE(Рабочий!$AC$3,CHOOSE(Рабочий!$C$3,Рабочий!BH71,Рабочий!BH102,Рабочий!BH133,Рабочий!BI257),CHOOSE(Рабочий!$C$3,Рабочий!AC71,Рабочий!AC102,Рабочий!AC133,Рабочий!AC257))*(1+'1.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22" s="272" t="str">
        <f>IF(AC$20="","",ROUND(CHOOSE(Рабочий!$AC$3,CHOOSE(Рабочий!$C$3,Рабочий!BI71,Рабочий!BI102,Рабочий!BI133,Рабочий!BJ257),CHOOSE(Рабочий!$C$3,Рабочий!AD71,Рабочий!AD102,Рабочий!AD133,Рабочий!AD257))*(1+'1.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22" s="272" t="str">
        <f>IF(AD$20="","",ROUND(CHOOSE(Рабочий!$AC$3,CHOOSE(Рабочий!$C$3,Рабочий!BJ71,Рабочий!BJ102,Рабочий!BJ133,Рабочий!BK257),CHOOSE(Рабочий!$C$3,Рабочий!AE71,Рабочий!AE102,Рабочий!AE133,Рабочий!AE257))*(1+'1.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22" s="272" t="str">
        <f>IF(AE$20="","",ROUND(CHOOSE(Рабочий!$AC$3,CHOOSE(Рабочий!$C$3,Рабочий!BK71,Рабочий!BK102,Рабочий!BK133,Рабочий!BL257),CHOOSE(Рабочий!$C$3,Рабочий!AF71,Рабочий!AF102,Рабочий!AF133,Рабочий!AF257))*(1+'1.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22" s="210"/>
      <c r="AG22" s="211"/>
      <c r="AH22" s="211"/>
      <c r="AI22" s="211"/>
      <c r="AJ22" s="211"/>
      <c r="AK22" s="211"/>
      <c r="AL22" s="211"/>
      <c r="AM22" s="211"/>
      <c r="AN22" s="211"/>
      <c r="AO22" s="211"/>
      <c r="AP22" s="211"/>
      <c r="AQ22" s="211"/>
      <c r="AR22" s="211"/>
      <c r="AS22" s="211"/>
      <c r="AT22" s="211"/>
      <c r="AU22" s="211"/>
      <c r="AV22" s="211"/>
      <c r="AW22" s="211"/>
    </row>
    <row r="23" spans="1:49" s="193" customFormat="1">
      <c r="A23" s="212">
        <v>600</v>
      </c>
      <c r="B23" s="272">
        <f>IF(B$20="","",ROUND(CHOOSE(Рабочий!$AC$3,CHOOSE(Рабочий!$C$3,Рабочий!AH72,Рабочий!AH103,Рабочий!AH134,Рабочий!AI258),CHOOSE(Рабочий!$C$3,Рабочий!C72,Рабочий!C103,Рабочий!C134,Рабочий!C258))*(1+'1. Выбор РС'!$I$1)*CHOOSE(Рабочий!$H$3,Рабочий!$I$3,Рабочий!$I$4)*CHOOSE(Рабочий!$L$3,CHOOSE(Рабочий!$P$3,Рабочий!$Q$3,Рабочий!$Q$4,Рабочий!$Q$5),Рабочий!$M$4),0))</f>
        <v>30</v>
      </c>
      <c r="C23" s="272">
        <f>IF(C$20="","",ROUND(CHOOSE(Рабочий!$AC$3,CHOOSE(Рабочий!$C$3,Рабочий!AI72,Рабочий!AI103,Рабочий!AI134,Рабочий!AJ258),CHOOSE(Рабочий!$C$3,Рабочий!D72,Рабочий!D103,Рабочий!D134,Рабочий!D258))*(1+'1. Выбор РС'!$I$1)*CHOOSE(Рабочий!$H$3,Рабочий!$I$3,Рабочий!$I$4)*CHOOSE(Рабочий!$L$3,CHOOSE(Рабочий!$P$3,Рабочий!$Q$3,Рабочий!$Q$4,Рабочий!$Q$5),Рабочий!$M$4),0))</f>
        <v>35</v>
      </c>
      <c r="D23" s="272">
        <f>IF(D$20="","",ROUND(CHOOSE(Рабочий!$AC$3,CHOOSE(Рабочий!$C$3,Рабочий!AJ72,Рабочий!AJ103,Рабочий!AJ134,Рабочий!AK258),CHOOSE(Рабочий!$C$3,Рабочий!E72,Рабочий!E103,Рабочий!E134,Рабочий!E258))*(1+'1. Выбор РС'!$I$1)*CHOOSE(Рабочий!$H$3,Рабочий!$I$3,Рабочий!$I$4)*CHOOSE(Рабочий!$L$3,CHOOSE(Рабочий!$P$3,Рабочий!$Q$3,Рабочий!$Q$4,Рабочий!$Q$5),Рабочий!$M$4),0))</f>
        <v>38</v>
      </c>
      <c r="E23" s="272">
        <f>IF(E$20="","",ROUND(CHOOSE(Рабочий!$AC$3,CHOOSE(Рабочий!$C$3,Рабочий!AK72,Рабочий!AK103,Рабочий!AK134,Рабочий!AL258),CHOOSE(Рабочий!$C$3,Рабочий!F72,Рабочий!F103,Рабочий!F134,Рабочий!F258))*(1+'1. Выбор РС'!$I$1)*CHOOSE(Рабочий!$H$3,Рабочий!$I$3,Рабочий!$I$4)*CHOOSE(Рабочий!$L$3,CHOOSE(Рабочий!$P$3,Рабочий!$Q$3,Рабочий!$Q$4,Рабочий!$Q$5),Рабочий!$M$4),0))</f>
        <v>42</v>
      </c>
      <c r="F23" s="272">
        <f>IF(F$20="","",ROUND(CHOOSE(Рабочий!$AC$3,CHOOSE(Рабочий!$C$3,Рабочий!AL72,Рабочий!AL103,Рабочий!AL134,Рабочий!AM258),CHOOSE(Рабочий!$C$3,Рабочий!G72,Рабочий!G103,Рабочий!G134,Рабочий!G258))*(1+'1. Выбор РС'!$I$1)*CHOOSE(Рабочий!$H$3,Рабочий!$I$3,Рабочий!$I$4)*CHOOSE(Рабочий!$L$3,CHOOSE(Рабочий!$P$3,Рабочий!$Q$3,Рабочий!$Q$4,Рабочий!$Q$5),Рабочий!$M$4),0))</f>
        <v>46</v>
      </c>
      <c r="G23" s="272">
        <f>IF(G$20="","",ROUND(CHOOSE(Рабочий!$AC$3,CHOOSE(Рабочий!$C$3,Рабочий!AM72,Рабочий!AM103,Рабочий!AM134,Рабочий!AN258),CHOOSE(Рабочий!$C$3,Рабочий!H72,Рабочий!H103,Рабочий!H134,Рабочий!H258))*(1+'1. Выбор РС'!$I$1)*CHOOSE(Рабочий!$H$3,Рабочий!$I$3,Рабочий!$I$4)*CHOOSE(Рабочий!$L$3,CHOOSE(Рабочий!$P$3,Рабочий!$Q$3,Рабочий!$Q$4,Рабочий!$Q$5),Рабочий!$M$4),0))</f>
        <v>50</v>
      </c>
      <c r="H23" s="272">
        <f>IF(H$20="","",ROUND(CHOOSE(Рабочий!$AC$3,CHOOSE(Рабочий!$C$3,Рабочий!AN72,Рабочий!AN103,Рабочий!AN134,Рабочий!AO258),CHOOSE(Рабочий!$C$3,Рабочий!I72,Рабочий!I103,Рабочий!I134,Рабочий!I258))*(1+'1. Выбор РС'!$I$1)*CHOOSE(Рабочий!$H$3,Рабочий!$I$3,Рабочий!$I$4)*CHOOSE(Рабочий!$L$3,CHOOSE(Рабочий!$P$3,Рабочий!$Q$3,Рабочий!$Q$4,Рабочий!$Q$5),Рабочий!$M$4),0))</f>
        <v>54</v>
      </c>
      <c r="I23" s="272">
        <f>IF(I$20="","",ROUND(CHOOSE(Рабочий!$AC$3,CHOOSE(Рабочий!$C$3,Рабочий!AO72,Рабочий!AO103,Рабочий!AO134,Рабочий!AP258),CHOOSE(Рабочий!$C$3,Рабочий!J72,Рабочий!J103,Рабочий!J134,Рабочий!J258))*(1+'1. Выбор РС'!$I$1)*CHOOSE(Рабочий!$H$3,Рабочий!$I$3,Рабочий!$I$4)*CHOOSE(Рабочий!$L$3,CHOOSE(Рабочий!$P$3,Рабочий!$Q$3,Рабочий!$Q$4,Рабочий!$Q$5),Рабочий!$M$4),0))</f>
        <v>57</v>
      </c>
      <c r="J23" s="272">
        <f>IF(J$20="","",ROUND(CHOOSE(Рабочий!$AC$3,CHOOSE(Рабочий!$C$3,Рабочий!AP72,Рабочий!AP103,Рабочий!AP134,Рабочий!AQ258),CHOOSE(Рабочий!$C$3,Рабочий!K72,Рабочий!K103,Рабочий!K134,Рабочий!K258))*(1+'1. Выбор РС'!$I$1)*CHOOSE(Рабочий!$H$3,Рабочий!$I$3,Рабочий!$I$4)*CHOOSE(Рабочий!$L$3,CHOOSE(Рабочий!$P$3,Рабочий!$Q$3,Рабочий!$Q$4,Рабочий!$Q$5),Рабочий!$M$4),0))</f>
        <v>62</v>
      </c>
      <c r="K23" s="272">
        <f>IF(K$20="","",ROUND(CHOOSE(Рабочий!$AC$3,CHOOSE(Рабочий!$C$3,Рабочий!AQ72,Рабочий!AQ103,Рабочий!AQ134,Рабочий!AR258),CHOOSE(Рабочий!$C$3,Рабочий!L72,Рабочий!L103,Рабочий!L134,Рабочий!L258))*(1+'1. Выбор РС'!$I$1)*CHOOSE(Рабочий!$H$3,Рабочий!$I$3,Рабочий!$I$4)*CHOOSE(Рабочий!$L$3,CHOOSE(Рабочий!$P$3,Рабочий!$Q$3,Рабочий!$Q$4,Рабочий!$Q$5),Рабочий!$M$4),0))</f>
        <v>66</v>
      </c>
      <c r="L23" s="272">
        <f>IF(L$20="","",ROUND(CHOOSE(Рабочий!$AC$3,CHOOSE(Рабочий!$C$3,Рабочий!AR72,Рабочий!AR103,Рабочий!AR134,Рабочий!AS258),CHOOSE(Рабочий!$C$3,Рабочий!M72,Рабочий!M103,Рабочий!M134,Рабочий!M258))*(1+'1. Выбор РС'!$I$1)*CHOOSE(Рабочий!$H$3,Рабочий!$I$3,Рабочий!$I$4)*CHOOSE(Рабочий!$L$3,CHOOSE(Рабочий!$P$3,Рабочий!$Q$3,Рабочий!$Q$4,Рабочий!$Q$5),Рабочий!$M$4),0))</f>
        <v>70</v>
      </c>
      <c r="M23" s="272">
        <f>IF(M$20="","",ROUND(CHOOSE(Рабочий!$AC$3,CHOOSE(Рабочий!$C$3,Рабочий!AS72,Рабочий!AS103,Рабочий!AS134,Рабочий!AT258),CHOOSE(Рабочий!$C$3,Рабочий!N72,Рабочий!N103,Рабочий!N134,Рабочий!N258))*(1+'1. Выбор РС'!$I$1)*CHOOSE(Рабочий!$H$3,Рабочий!$I$3,Рабочий!$I$4)*CHOOSE(Рабочий!$L$3,CHOOSE(Рабочий!$P$3,Рабочий!$Q$3,Рабочий!$Q$4,Рабочий!$Q$5),Рабочий!$M$4),0))</f>
        <v>74</v>
      </c>
      <c r="N23" s="272">
        <f>IF(N$20="","",ROUND(CHOOSE(Рабочий!$AC$3,CHOOSE(Рабочий!$C$3,Рабочий!AT72,Рабочий!AT103,Рабочий!AT134,Рабочий!AU258),CHOOSE(Рабочий!$C$3,Рабочий!O72,Рабочий!O103,Рабочий!O134,Рабочий!O258))*(1+'1. Выбор РС'!$I$1)*CHOOSE(Рабочий!$H$3,Рабочий!$I$3,Рабочий!$I$4)*CHOOSE(Рабочий!$L$3,CHOOSE(Рабочий!$P$3,Рабочий!$Q$3,Рабочий!$Q$4,Рабочий!$Q$5),Рабочий!$M$4),0))</f>
        <v>79</v>
      </c>
      <c r="O23" s="272">
        <f>IF(O$20="","",ROUND(CHOOSE(Рабочий!$AC$3,CHOOSE(Рабочий!$C$3,Рабочий!AU72,Рабочий!AU103,Рабочий!AU134,Рабочий!AV258),CHOOSE(Рабочий!$C$3,Рабочий!P72,Рабочий!P103,Рабочий!P134,Рабочий!P258))*(1+'1. Выбор РС'!$I$1)*CHOOSE(Рабочий!$H$3,Рабочий!$I$3,Рабочий!$I$4)*CHOOSE(Рабочий!$L$3,CHOOSE(Рабочий!$P$3,Рабочий!$Q$3,Рабочий!$Q$4,Рабочий!$Q$5),Рабочий!$M$4),0))</f>
        <v>83</v>
      </c>
      <c r="P23" s="272">
        <f>IF(P$20="","",ROUND(CHOOSE(Рабочий!$AC$3,CHOOSE(Рабочий!$C$3,Рабочий!AV72,Рабочий!AV103,Рабочий!AV134,Рабочий!AW258),CHOOSE(Рабочий!$C$3,Рабочий!Q72,Рабочий!Q103,Рабочий!Q134,Рабочий!Q258))*(1+'1. Выбор РС'!$I$1)*CHOOSE(Рабочий!$H$3,Рабочий!$I$3,Рабочий!$I$4)*CHOOSE(Рабочий!$L$3,CHOOSE(Рабочий!$P$3,Рабочий!$Q$3,Рабочий!$Q$4,Рабочий!$Q$5),Рабочий!$M$4),0))</f>
        <v>86</v>
      </c>
      <c r="Q23" s="272">
        <f>IF(Q$20="","",ROUND(CHOOSE(Рабочий!$AC$3,CHOOSE(Рабочий!$C$3,Рабочий!AW72,Рабочий!AW103,Рабочий!AW134,Рабочий!AX258),CHOOSE(Рабочий!$C$3,Рабочий!R72,Рабочий!R103,Рабочий!R134,Рабочий!R258))*(1+'1. Выбор РС'!$I$1)*CHOOSE(Рабочий!$H$3,Рабочий!$I$3,Рабочий!$I$4)*CHOOSE(Рабочий!$L$3,CHOOSE(Рабочий!$P$3,Рабочий!$Q$3,Рабочий!$Q$4,Рабочий!$Q$5),Рабочий!$M$4),0))</f>
        <v>90</v>
      </c>
      <c r="R23" s="272">
        <f>IF(R$20="","",ROUND(CHOOSE(Рабочий!$AC$3,CHOOSE(Рабочий!$C$3,Рабочий!AX72,Рабочий!AX103,Рабочий!AX134,Рабочий!AY258),CHOOSE(Рабочий!$C$3,Рабочий!S72,Рабочий!S103,Рабочий!S134,Рабочий!S258))*(1+'1. Выбор РС'!$I$1)*CHOOSE(Рабочий!$H$3,Рабочий!$I$3,Рабочий!$I$4)*CHOOSE(Рабочий!$L$3,CHOOSE(Рабочий!$P$3,Рабочий!$Q$3,Рабочий!$Q$4,Рабочий!$Q$5),Рабочий!$M$4),0))</f>
        <v>94</v>
      </c>
      <c r="S23" s="272">
        <f>IF(S$20="","",ROUND(CHOOSE(Рабочий!$AC$3,CHOOSE(Рабочий!$C$3,Рабочий!AY72,Рабочий!AY103,Рабочий!AY134,Рабочий!AZ258),CHOOSE(Рабочий!$C$3,Рабочий!T72,Рабочий!T103,Рабочий!T134,Рабочий!T258))*(1+'1. Выбор РС'!$I$1)*CHOOSE(Рабочий!$H$3,Рабочий!$I$3,Рабочий!$I$4)*CHOOSE(Рабочий!$L$3,CHOOSE(Рабочий!$P$3,Рабочий!$Q$3,Рабочий!$Q$4,Рабочий!$Q$5),Рабочий!$M$4),0))</f>
        <v>98</v>
      </c>
      <c r="T23" s="272">
        <f>IF(T$20="","",ROUND(CHOOSE(Рабочий!$AC$3,CHOOSE(Рабочий!$C$3,Рабочий!AZ72,Рабочий!AZ103,Рабочий!AZ134,Рабочий!BA258),CHOOSE(Рабочий!$C$3,Рабочий!U72,Рабочий!U103,Рабочий!U134,Рабочий!U258))*(1+'1. Выбор РС'!$I$1)*CHOOSE(Рабочий!$H$3,Рабочий!$I$3,Рабочий!$I$4)*CHOOSE(Рабочий!$L$3,CHOOSE(Рабочий!$P$3,Рабочий!$Q$3,Рабочий!$Q$4,Рабочий!$Q$5),Рабочий!$M$4),0))</f>
        <v>103</v>
      </c>
      <c r="U23" s="272" t="str">
        <f>IF(U$20="","",ROUND(CHOOSE(Рабочий!$AC$3,CHOOSE(Рабочий!$C$3,Рабочий!BA72,Рабочий!BA103,Рабочий!BA134,Рабочий!BB258),CHOOSE(Рабочий!$C$3,Рабочий!V72,Рабочий!V103,Рабочий!V134,Рабочий!V258))*(1+'1.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23" s="272" t="str">
        <f>IF(V$20="","",ROUND(CHOOSE(Рабочий!$AC$3,CHOOSE(Рабочий!$C$3,Рабочий!BB72,Рабочий!BB103,Рабочий!BB134,Рабочий!BC258),CHOOSE(Рабочий!$C$3,Рабочий!W72,Рабочий!W103,Рабочий!W134,Рабочий!W258))*(1+'1.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23" s="272" t="str">
        <f>IF(W$20="","",ROUND(CHOOSE(Рабочий!$AC$3,CHOOSE(Рабочий!$C$3,Рабочий!BC72,Рабочий!BC103,Рабочий!BC134,Рабочий!BD258),CHOOSE(Рабочий!$C$3,Рабочий!X72,Рабочий!X103,Рабочий!X134,Рабочий!X258))*(1+'1.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23" s="272" t="str">
        <f>IF(X$20="","",ROUND(CHOOSE(Рабочий!$AC$3,CHOOSE(Рабочий!$C$3,Рабочий!BD72,Рабочий!BD103,Рабочий!BD134,Рабочий!BE258),CHOOSE(Рабочий!$C$3,Рабочий!Y72,Рабочий!Y103,Рабочий!Y134,Рабочий!Y258))*(1+'1.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23" s="272" t="str">
        <f>IF(Y$20="","",ROUND(CHOOSE(Рабочий!$AC$3,CHOOSE(Рабочий!$C$3,Рабочий!BE72,Рабочий!BE103,Рабочий!BE134,Рабочий!BF258),CHOOSE(Рабочий!$C$3,Рабочий!Z72,Рабочий!Z103,Рабочий!Z134,Рабочий!Z258))*(1+'1.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23" s="272" t="str">
        <f>IF(Z$20="","",ROUND(CHOOSE(Рабочий!$AC$3,CHOOSE(Рабочий!$C$3,Рабочий!BF72,Рабочий!BF103,Рабочий!BF134,Рабочий!BG258),CHOOSE(Рабочий!$C$3,Рабочий!AA72,Рабочий!AA103,Рабочий!AA134,Рабочий!AA258))*(1+'1.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23" s="272" t="str">
        <f>IF(AA$20="","",ROUND(CHOOSE(Рабочий!$AC$3,CHOOSE(Рабочий!$C$3,Рабочий!BG72,Рабочий!BG103,Рабочий!BG134,Рабочий!BH258),CHOOSE(Рабочий!$C$3,Рабочий!AB72,Рабочий!AB103,Рабочий!AB134,Рабочий!AB258))*(1+'1.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23" s="272" t="str">
        <f>IF(AB$20="","",ROUND(CHOOSE(Рабочий!$AC$3,CHOOSE(Рабочий!$C$3,Рабочий!BH72,Рабочий!BH103,Рабочий!BH134,Рабочий!BI258),CHOOSE(Рабочий!$C$3,Рабочий!AC72,Рабочий!AC103,Рабочий!AC134,Рабочий!AC258))*(1+'1.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23" s="272" t="str">
        <f>IF(AC$20="","",ROUND(CHOOSE(Рабочий!$AC$3,CHOOSE(Рабочий!$C$3,Рабочий!BI72,Рабочий!BI103,Рабочий!BI134,Рабочий!BJ258),CHOOSE(Рабочий!$C$3,Рабочий!AD72,Рабочий!AD103,Рабочий!AD134,Рабочий!AD258))*(1+'1.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23" s="272" t="str">
        <f>IF(AD$20="","",ROUND(CHOOSE(Рабочий!$AC$3,CHOOSE(Рабочий!$C$3,Рабочий!BJ72,Рабочий!BJ103,Рабочий!BJ134,Рабочий!BK258),CHOOSE(Рабочий!$C$3,Рабочий!AE72,Рабочий!AE103,Рабочий!AE134,Рабочий!AE258))*(1+'1.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23" s="272" t="str">
        <f>IF(AE$20="","",ROUND(CHOOSE(Рабочий!$AC$3,CHOOSE(Рабочий!$C$3,Рабочий!BK72,Рабочий!BK103,Рабочий!BK134,Рабочий!BL258),CHOOSE(Рабочий!$C$3,Рабочий!AF72,Рабочий!AF103,Рабочий!AF134,Рабочий!AF258))*(1+'1.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23" s="210"/>
      <c r="AG23" s="211"/>
      <c r="AH23" s="211"/>
      <c r="AI23" s="211"/>
      <c r="AJ23" s="211"/>
      <c r="AK23" s="211"/>
      <c r="AL23" s="211"/>
      <c r="AM23" s="211"/>
      <c r="AN23" s="211"/>
      <c r="AO23" s="211"/>
      <c r="AP23" s="211"/>
      <c r="AQ23" s="211"/>
      <c r="AR23" s="211"/>
      <c r="AS23" s="211"/>
      <c r="AT23" s="211"/>
      <c r="AU23" s="211"/>
      <c r="AV23" s="211"/>
      <c r="AW23" s="211"/>
    </row>
    <row r="24" spans="1:49" s="193" customFormat="1">
      <c r="A24" s="212">
        <v>700</v>
      </c>
      <c r="B24" s="272">
        <f>IF(B$20="","",ROUND(CHOOSE(Рабочий!$AC$3,CHOOSE(Рабочий!$C$3,Рабочий!AH73,Рабочий!AH104,Рабочий!AH135,Рабочий!AI259),CHOOSE(Рабочий!$C$3,Рабочий!C73,Рабочий!C104,Рабочий!C135,Рабочий!C259))*(1+'1. Выбор РС'!$I$1)*CHOOSE(Рабочий!$H$3,Рабочий!$I$3,Рабочий!$I$4)*CHOOSE(Рабочий!$L$3,CHOOSE(Рабочий!$P$3,Рабочий!$Q$3,Рабочий!$Q$4,Рабочий!$Q$5),Рабочий!$M$4),0))</f>
        <v>32</v>
      </c>
      <c r="C24" s="272">
        <f>IF(C$20="","",ROUND(CHOOSE(Рабочий!$AC$3,CHOOSE(Рабочий!$C$3,Рабочий!AI73,Рабочий!AI104,Рабочий!AI135,Рабочий!AJ259),CHOOSE(Рабочий!$C$3,Рабочий!D73,Рабочий!D104,Рабочий!D135,Рабочий!D259))*(1+'1. Выбор РС'!$I$1)*CHOOSE(Рабочий!$H$3,Рабочий!$I$3,Рабочий!$I$4)*CHOOSE(Рабочий!$L$3,CHOOSE(Рабочий!$P$3,Рабочий!$Q$3,Рабочий!$Q$4,Рабочий!$Q$5),Рабочий!$M$4),0))</f>
        <v>37</v>
      </c>
      <c r="D24" s="272">
        <f>IF(D$20="","",ROUND(CHOOSE(Рабочий!$AC$3,CHOOSE(Рабочий!$C$3,Рабочий!AJ73,Рабочий!AJ104,Рабочий!AJ135,Рабочий!AK259),CHOOSE(Рабочий!$C$3,Рабочий!E73,Рабочий!E104,Рабочий!E135,Рабочий!E259))*(1+'1. Выбор РС'!$I$1)*CHOOSE(Рабочий!$H$3,Рабочий!$I$3,Рабочий!$I$4)*CHOOSE(Рабочий!$L$3,CHOOSE(Рабочий!$P$3,Рабочий!$Q$3,Рабочий!$Q$4,Рабочий!$Q$5),Рабочий!$M$4),0))</f>
        <v>41</v>
      </c>
      <c r="E24" s="272">
        <f>IF(E$20="","",ROUND(CHOOSE(Рабочий!$AC$3,CHOOSE(Рабочий!$C$3,Рабочий!AK73,Рабочий!AK104,Рабочий!AK135,Рабочий!AL259),CHOOSE(Рабочий!$C$3,Рабочий!F73,Рабочий!F104,Рабочий!F135,Рабочий!F259))*(1+'1. Выбор РС'!$I$1)*CHOOSE(Рабочий!$H$3,Рабочий!$I$3,Рабочий!$I$4)*CHOOSE(Рабочий!$L$3,CHOOSE(Рабочий!$P$3,Рабочий!$Q$3,Рабочий!$Q$4,Рабочий!$Q$5),Рабочий!$M$4),0))</f>
        <v>45</v>
      </c>
      <c r="F24" s="272">
        <f>IF(F$20="","",ROUND(CHOOSE(Рабочий!$AC$3,CHOOSE(Рабочий!$C$3,Рабочий!AL73,Рабочий!AL104,Рабочий!AL135,Рабочий!AM259),CHOOSE(Рабочий!$C$3,Рабочий!G73,Рабочий!G104,Рабочий!G135,Рабочий!G259))*(1+'1. Выбор РС'!$I$1)*CHOOSE(Рабочий!$H$3,Рабочий!$I$3,Рабочий!$I$4)*CHOOSE(Рабочий!$L$3,CHOOSE(Рабочий!$P$3,Рабочий!$Q$3,Рабочий!$Q$4,Рабочий!$Q$5),Рабочий!$M$4),0))</f>
        <v>49</v>
      </c>
      <c r="G24" s="272">
        <f>IF(G$20="","",ROUND(CHOOSE(Рабочий!$AC$3,CHOOSE(Рабочий!$C$3,Рабочий!AM73,Рабочий!AM104,Рабочий!AM135,Рабочий!AN259),CHOOSE(Рабочий!$C$3,Рабочий!H73,Рабочий!H104,Рабочий!H135,Рабочий!H259))*(1+'1. Выбор РС'!$I$1)*CHOOSE(Рабочий!$H$3,Рабочий!$I$3,Рабочий!$I$4)*CHOOSE(Рабочий!$L$3,CHOOSE(Рабочий!$P$3,Рабочий!$Q$3,Рабочий!$Q$4,Рабочий!$Q$5),Рабочий!$M$4),0))</f>
        <v>53</v>
      </c>
      <c r="H24" s="272">
        <f>IF(H$20="","",ROUND(CHOOSE(Рабочий!$AC$3,CHOOSE(Рабочий!$C$3,Рабочий!AN73,Рабочий!AN104,Рабочий!AN135,Рабочий!AO259),CHOOSE(Рабочий!$C$3,Рабочий!I73,Рабочий!I104,Рабочий!I135,Рабочий!I259))*(1+'1. Выбор РС'!$I$1)*CHOOSE(Рабочий!$H$3,Рабочий!$I$3,Рабочий!$I$4)*CHOOSE(Рабочий!$L$3,CHOOSE(Рабочий!$P$3,Рабочий!$Q$3,Рабочий!$Q$4,Рабочий!$Q$5),Рабочий!$M$4),0))</f>
        <v>57</v>
      </c>
      <c r="I24" s="272">
        <f>IF(I$20="","",ROUND(CHOOSE(Рабочий!$AC$3,CHOOSE(Рабочий!$C$3,Рабочий!AO73,Рабочий!AO104,Рабочий!AO135,Рабочий!AP259),CHOOSE(Рабочий!$C$3,Рабочий!J73,Рабочий!J104,Рабочий!J135,Рабочий!J259))*(1+'1. Выбор РС'!$I$1)*CHOOSE(Рабочий!$H$3,Рабочий!$I$3,Рабочий!$I$4)*CHOOSE(Рабочий!$L$3,CHOOSE(Рабочий!$P$3,Рабочий!$Q$3,Рабочий!$Q$4,Рабочий!$Q$5),Рабочий!$M$4),0))</f>
        <v>61</v>
      </c>
      <c r="J24" s="272">
        <f>IF(J$20="","",ROUND(CHOOSE(Рабочий!$AC$3,CHOOSE(Рабочий!$C$3,Рабочий!AP73,Рабочий!AP104,Рабочий!AP135,Рабочий!AQ259),CHOOSE(Рабочий!$C$3,Рабочий!K73,Рабочий!K104,Рабочий!K135,Рабочий!K259))*(1+'1. Выбор РС'!$I$1)*CHOOSE(Рабочий!$H$3,Рабочий!$I$3,Рабочий!$I$4)*CHOOSE(Рабочий!$L$3,CHOOSE(Рабочий!$P$3,Рабочий!$Q$3,Рабочий!$Q$4,Рабочий!$Q$5),Рабочий!$M$4),0))</f>
        <v>66</v>
      </c>
      <c r="K24" s="272">
        <f>IF(K$20="","",ROUND(CHOOSE(Рабочий!$AC$3,CHOOSE(Рабочий!$C$3,Рабочий!AQ73,Рабочий!AQ104,Рабочий!AQ135,Рабочий!AR259),CHOOSE(Рабочий!$C$3,Рабочий!L73,Рабочий!L104,Рабочий!L135,Рабочий!L259))*(1+'1. Выбор РС'!$I$1)*CHOOSE(Рабочий!$H$3,Рабочий!$I$3,Рабочий!$I$4)*CHOOSE(Рабочий!$L$3,CHOOSE(Рабочий!$P$3,Рабочий!$Q$3,Рабочий!$Q$4,Рабочий!$Q$5),Рабочий!$M$4),0))</f>
        <v>70</v>
      </c>
      <c r="L24" s="272">
        <f>IF(L$20="","",ROUND(CHOOSE(Рабочий!$AC$3,CHOOSE(Рабочий!$C$3,Рабочий!AR73,Рабочий!AR104,Рабочий!AR135,Рабочий!AS259),CHOOSE(Рабочий!$C$3,Рабочий!M73,Рабочий!M104,Рабочий!M135,Рабочий!M259))*(1+'1. Выбор РС'!$I$1)*CHOOSE(Рабочий!$H$3,Рабочий!$I$3,Рабочий!$I$4)*CHOOSE(Рабочий!$L$3,CHOOSE(Рабочий!$P$3,Рабочий!$Q$3,Рабочий!$Q$4,Рабочий!$Q$5),Рабочий!$M$4),0))</f>
        <v>74</v>
      </c>
      <c r="M24" s="272">
        <f>IF(M$20="","",ROUND(CHOOSE(Рабочий!$AC$3,CHOOSE(Рабочий!$C$3,Рабочий!AS73,Рабочий!AS104,Рабочий!AS135,Рабочий!AT259),CHOOSE(Рабочий!$C$3,Рабочий!N73,Рабочий!N104,Рабочий!N135,Рабочий!N259))*(1+'1. Выбор РС'!$I$1)*CHOOSE(Рабочий!$H$3,Рабочий!$I$3,Рабочий!$I$4)*CHOOSE(Рабочий!$L$3,CHOOSE(Рабочий!$P$3,Рабочий!$Q$3,Рабочий!$Q$4,Рабочий!$Q$5),Рабочий!$M$4),0))</f>
        <v>79</v>
      </c>
      <c r="N24" s="272">
        <f>IF(N$20="","",ROUND(CHOOSE(Рабочий!$AC$3,CHOOSE(Рабочий!$C$3,Рабочий!AT73,Рабочий!AT104,Рабочий!AT135,Рабочий!AU259),CHOOSE(Рабочий!$C$3,Рабочий!O73,Рабочий!O104,Рабочий!O135,Рабочий!O259))*(1+'1. Выбор РС'!$I$1)*CHOOSE(Рабочий!$H$3,Рабочий!$I$3,Рабочий!$I$4)*CHOOSE(Рабочий!$L$3,CHOOSE(Рабочий!$P$3,Рабочий!$Q$3,Рабочий!$Q$4,Рабочий!$Q$5),Рабочий!$M$4),0))</f>
        <v>83</v>
      </c>
      <c r="O24" s="272">
        <f>IF(O$20="","",ROUND(CHOOSE(Рабочий!$AC$3,CHOOSE(Рабочий!$C$3,Рабочий!AU73,Рабочий!AU104,Рабочий!AU135,Рабочий!AV259),CHOOSE(Рабочий!$C$3,Рабочий!P73,Рабочий!P104,Рабочий!P135,Рабочий!P259))*(1+'1. Выбор РС'!$I$1)*CHOOSE(Рабочий!$H$3,Рабочий!$I$3,Рабочий!$I$4)*CHOOSE(Рабочий!$L$3,CHOOSE(Рабочий!$P$3,Рабочий!$Q$3,Рабочий!$Q$4,Рабочий!$Q$5),Рабочий!$M$4),0))</f>
        <v>87</v>
      </c>
      <c r="P24" s="272">
        <f>IF(P$20="","",ROUND(CHOOSE(Рабочий!$AC$3,CHOOSE(Рабочий!$C$3,Рабочий!AV73,Рабочий!AV104,Рабочий!AV135,Рабочий!AW259),CHOOSE(Рабочий!$C$3,Рабочий!Q73,Рабочий!Q104,Рабочий!Q135,Рабочий!Q259))*(1+'1. Выбор РС'!$I$1)*CHOOSE(Рабочий!$H$3,Рабочий!$I$3,Рабочий!$I$4)*CHOOSE(Рабочий!$L$3,CHOOSE(Рабочий!$P$3,Рабочий!$Q$3,Рабочий!$Q$4,Рабочий!$Q$5),Рабочий!$M$4),0))</f>
        <v>92</v>
      </c>
      <c r="Q24" s="272">
        <f>IF(Q$20="","",ROUND(CHOOSE(Рабочий!$AC$3,CHOOSE(Рабочий!$C$3,Рабочий!AW73,Рабочий!AW104,Рабочий!AW135,Рабочий!AX259),CHOOSE(Рабочий!$C$3,Рабочий!R73,Рабочий!R104,Рабочий!R135,Рабочий!R259))*(1+'1. Выбор РС'!$I$1)*CHOOSE(Рабочий!$H$3,Рабочий!$I$3,Рабочий!$I$4)*CHOOSE(Рабочий!$L$3,CHOOSE(Рабочий!$P$3,Рабочий!$Q$3,Рабочий!$Q$4,Рабочий!$Q$5),Рабочий!$M$4),0))</f>
        <v>96</v>
      </c>
      <c r="R24" s="272">
        <f>IF(R$20="","",ROUND(CHOOSE(Рабочий!$AC$3,CHOOSE(Рабочий!$C$3,Рабочий!AX73,Рабочий!AX104,Рабочий!AX135,Рабочий!AY259),CHOOSE(Рабочий!$C$3,Рабочий!S73,Рабочий!S104,Рабочий!S135,Рабочий!S259))*(1+'1. Выбор РС'!$I$1)*CHOOSE(Рабочий!$H$3,Рабочий!$I$3,Рабочий!$I$4)*CHOOSE(Рабочий!$L$3,CHOOSE(Рабочий!$P$3,Рабочий!$Q$3,Рабочий!$Q$4,Рабочий!$Q$5),Рабочий!$M$4),0))</f>
        <v>99</v>
      </c>
      <c r="S24" s="272">
        <f>IF(S$20="","",ROUND(CHOOSE(Рабочий!$AC$3,CHOOSE(Рабочий!$C$3,Рабочий!AY73,Рабочий!AY104,Рабочий!AY135,Рабочий!AZ259),CHOOSE(Рабочий!$C$3,Рабочий!T73,Рабочий!T104,Рабочий!T135,Рабочий!T259))*(1+'1. Выбор РС'!$I$1)*CHOOSE(Рабочий!$H$3,Рабочий!$I$3,Рабочий!$I$4)*CHOOSE(Рабочий!$L$3,CHOOSE(Рабочий!$P$3,Рабочий!$Q$3,Рабочий!$Q$4,Рабочий!$Q$5),Рабочий!$M$4),0))</f>
        <v>104</v>
      </c>
      <c r="T24" s="272">
        <f>IF(T$20="","",ROUND(CHOOSE(Рабочий!$AC$3,CHOOSE(Рабочий!$C$3,Рабочий!AZ73,Рабочий!AZ104,Рабочий!AZ135,Рабочий!BA259),CHOOSE(Рабочий!$C$3,Рабочий!U73,Рабочий!U104,Рабочий!U135,Рабочий!U259))*(1+'1. Выбор РС'!$I$1)*CHOOSE(Рабочий!$H$3,Рабочий!$I$3,Рабочий!$I$4)*CHOOSE(Рабочий!$L$3,CHOOSE(Рабочий!$P$3,Рабочий!$Q$3,Рабочий!$Q$4,Рабочий!$Q$5),Рабочий!$M$4),0))</f>
        <v>109</v>
      </c>
      <c r="U24" s="272" t="str">
        <f>IF(U$20="","",ROUND(CHOOSE(Рабочий!$AC$3,CHOOSE(Рабочий!$C$3,Рабочий!BA73,Рабочий!BA104,Рабочий!BA135,Рабочий!BB259),CHOOSE(Рабочий!$C$3,Рабочий!V73,Рабочий!V104,Рабочий!V135,Рабочий!V259))*(1+'1.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24" s="272" t="str">
        <f>IF(V$20="","",ROUND(CHOOSE(Рабочий!$AC$3,CHOOSE(Рабочий!$C$3,Рабочий!BB73,Рабочий!BB104,Рабочий!BB135,Рабочий!BC259),CHOOSE(Рабочий!$C$3,Рабочий!W73,Рабочий!W104,Рабочий!W135,Рабочий!W259))*(1+'1.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24" s="272" t="str">
        <f>IF(W$20="","",ROUND(CHOOSE(Рабочий!$AC$3,CHOOSE(Рабочий!$C$3,Рабочий!BC73,Рабочий!BC104,Рабочий!BC135,Рабочий!BD259),CHOOSE(Рабочий!$C$3,Рабочий!X73,Рабочий!X104,Рабочий!X135,Рабочий!X259))*(1+'1.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24" s="272" t="str">
        <f>IF(X$20="","",ROUND(CHOOSE(Рабочий!$AC$3,CHOOSE(Рабочий!$C$3,Рабочий!BD73,Рабочий!BD104,Рабочий!BD135,Рабочий!BE259),CHOOSE(Рабочий!$C$3,Рабочий!Y73,Рабочий!Y104,Рабочий!Y135,Рабочий!Y259))*(1+'1.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24" s="272" t="str">
        <f>IF(Y$20="","",ROUND(CHOOSE(Рабочий!$AC$3,CHOOSE(Рабочий!$C$3,Рабочий!BE73,Рабочий!BE104,Рабочий!BE135,Рабочий!BF259),CHOOSE(Рабочий!$C$3,Рабочий!Z73,Рабочий!Z104,Рабочий!Z135,Рабочий!Z259))*(1+'1.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24" s="272" t="str">
        <f>IF(Z$20="","",ROUND(CHOOSE(Рабочий!$AC$3,CHOOSE(Рабочий!$C$3,Рабочий!BF73,Рабочий!BF104,Рабочий!BF135,Рабочий!BG259),CHOOSE(Рабочий!$C$3,Рабочий!AA73,Рабочий!AA104,Рабочий!AA135,Рабочий!AA259))*(1+'1.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24" s="272" t="str">
        <f>IF(AA$20="","",ROUND(CHOOSE(Рабочий!$AC$3,CHOOSE(Рабочий!$C$3,Рабочий!BG73,Рабочий!BG104,Рабочий!BG135,Рабочий!BH259),CHOOSE(Рабочий!$C$3,Рабочий!AB73,Рабочий!AB104,Рабочий!AB135,Рабочий!AB259))*(1+'1.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24" s="272" t="str">
        <f>IF(AB$20="","",ROUND(CHOOSE(Рабочий!$AC$3,CHOOSE(Рабочий!$C$3,Рабочий!BH73,Рабочий!BH104,Рабочий!BH135,Рабочий!BI259),CHOOSE(Рабочий!$C$3,Рабочий!AC73,Рабочий!AC104,Рабочий!AC135,Рабочий!AC259))*(1+'1.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24" s="272" t="str">
        <f>IF(AC$20="","",ROUND(CHOOSE(Рабочий!$AC$3,CHOOSE(Рабочий!$C$3,Рабочий!BI73,Рабочий!BI104,Рабочий!BI135,Рабочий!BJ259),CHOOSE(Рабочий!$C$3,Рабочий!AD73,Рабочий!AD104,Рабочий!AD135,Рабочий!AD259))*(1+'1.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24" s="272" t="str">
        <f>IF(AD$20="","",ROUND(CHOOSE(Рабочий!$AC$3,CHOOSE(Рабочий!$C$3,Рабочий!BJ73,Рабочий!BJ104,Рабочий!BJ135,Рабочий!BK259),CHOOSE(Рабочий!$C$3,Рабочий!AE73,Рабочий!AE104,Рабочий!AE135,Рабочий!AE259))*(1+'1.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24" s="272" t="str">
        <f>IF(AE$20="","",ROUND(CHOOSE(Рабочий!$AC$3,CHOOSE(Рабочий!$C$3,Рабочий!BK73,Рабочий!BK104,Рабочий!BK135,Рабочий!BL259),CHOOSE(Рабочий!$C$3,Рабочий!AF73,Рабочий!AF104,Рабочий!AF135,Рабочий!AF259))*(1+'1.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24" s="210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</row>
    <row r="25" spans="1:49" s="193" customFormat="1">
      <c r="A25" s="212">
        <v>800</v>
      </c>
      <c r="B25" s="272">
        <f>IF(B$20="","",ROUND(CHOOSE(Рабочий!$AC$3,CHOOSE(Рабочий!$C$3,Рабочий!AH74,Рабочий!AH105,Рабочий!AH136,Рабочий!AI260),CHOOSE(Рабочий!$C$3,Рабочий!C74,Рабочий!C105,Рабочий!C136,Рабочий!C260))*(1+'1. Выбор РС'!$I$1)*CHOOSE(Рабочий!$H$3,Рабочий!$I$3,Рабочий!$I$4)*CHOOSE(Рабочий!$L$3,CHOOSE(Рабочий!$P$3,Рабочий!$Q$3,Рабочий!$Q$4,Рабочий!$Q$5),Рабочий!$M$4),0))</f>
        <v>35</v>
      </c>
      <c r="C25" s="272">
        <f>IF(C$20="","",ROUND(CHOOSE(Рабочий!$AC$3,CHOOSE(Рабочий!$C$3,Рабочий!AI74,Рабочий!AI105,Рабочий!AI136,Рабочий!AJ260),CHOOSE(Рабочий!$C$3,Рабочий!D74,Рабочий!D105,Рабочий!D136,Рабочий!D260))*(1+'1. Выбор РС'!$I$1)*CHOOSE(Рабочий!$H$3,Рабочий!$I$3,Рабочий!$I$4)*CHOOSE(Рабочий!$L$3,CHOOSE(Рабочий!$P$3,Рабочий!$Q$3,Рабочий!$Q$4,Рабочий!$Q$5),Рабочий!$M$4),0))</f>
        <v>39</v>
      </c>
      <c r="D25" s="272">
        <f>IF(D$20="","",ROUND(CHOOSE(Рабочий!$AC$3,CHOOSE(Рабочий!$C$3,Рабочий!AJ74,Рабочий!AJ105,Рабочий!AJ136,Рабочий!AK260),CHOOSE(Рабочий!$C$3,Рабочий!E74,Рабочий!E105,Рабочий!E136,Рабочий!E260))*(1+'1. Выбор РС'!$I$1)*CHOOSE(Рабочий!$H$3,Рабочий!$I$3,Рабочий!$I$4)*CHOOSE(Рабочий!$L$3,CHOOSE(Рабочий!$P$3,Рабочий!$Q$3,Рабочий!$Q$4,Рабочий!$Q$5),Рабочий!$M$4),0))</f>
        <v>44</v>
      </c>
      <c r="E25" s="272">
        <f>IF(E$20="","",ROUND(CHOOSE(Рабочий!$AC$3,CHOOSE(Рабочий!$C$3,Рабочий!AK74,Рабочий!AK105,Рабочий!AK136,Рабочий!AL260),CHOOSE(Рабочий!$C$3,Рабочий!F74,Рабочий!F105,Рабочий!F136,Рабочий!F260))*(1+'1. Выбор РС'!$I$1)*CHOOSE(Рабочий!$H$3,Рабочий!$I$3,Рабочий!$I$4)*CHOOSE(Рабочий!$L$3,CHOOSE(Рабочий!$P$3,Рабочий!$Q$3,Рабочий!$Q$4,Рабочий!$Q$5),Рабочий!$M$4),0))</f>
        <v>48</v>
      </c>
      <c r="F25" s="272">
        <f>IF(F$20="","",ROUND(CHOOSE(Рабочий!$AC$3,CHOOSE(Рабочий!$C$3,Рабочий!AL74,Рабочий!AL105,Рабочий!AL136,Рабочий!AM260),CHOOSE(Рабочий!$C$3,Рабочий!G74,Рабочий!G105,Рабочий!G136,Рабочий!G260))*(1+'1. Выбор РС'!$I$1)*CHOOSE(Рабочий!$H$3,Рабочий!$I$3,Рабочий!$I$4)*CHOOSE(Рабочий!$L$3,CHOOSE(Рабочий!$P$3,Рабочий!$Q$3,Рабочий!$Q$4,Рабочий!$Q$5),Рабочий!$M$4),0))</f>
        <v>52</v>
      </c>
      <c r="G25" s="272">
        <f>IF(G$20="","",ROUND(CHOOSE(Рабочий!$AC$3,CHOOSE(Рабочий!$C$3,Рабочий!AM74,Рабочий!AM105,Рабочий!AM136,Рабочий!AN260),CHOOSE(Рабочий!$C$3,Рабочий!H74,Рабочий!H105,Рабочий!H136,Рабочий!H260))*(1+'1. Выбор РС'!$I$1)*CHOOSE(Рабочий!$H$3,Рабочий!$I$3,Рабочий!$I$4)*CHOOSE(Рабочий!$L$3,CHOOSE(Рабочий!$P$3,Рабочий!$Q$3,Рабочий!$Q$4,Рабочий!$Q$5),Рабочий!$M$4),0))</f>
        <v>57</v>
      </c>
      <c r="H25" s="272">
        <f>IF(H$20="","",ROUND(CHOOSE(Рабочий!$AC$3,CHOOSE(Рабочий!$C$3,Рабочий!AN74,Рабочий!AN105,Рабочий!AN136,Рабочий!AO260),CHOOSE(Рабочий!$C$3,Рабочий!I74,Рабочий!I105,Рабочий!I136,Рабочий!I260))*(1+'1. Выбор РС'!$I$1)*CHOOSE(Рабочий!$H$3,Рабочий!$I$3,Рабочий!$I$4)*CHOOSE(Рабочий!$L$3,CHOOSE(Рабочий!$P$3,Рабочий!$Q$3,Рабочий!$Q$4,Рабочий!$Q$5),Рабочий!$M$4),0))</f>
        <v>62</v>
      </c>
      <c r="I25" s="272">
        <f>IF(I$20="","",ROUND(CHOOSE(Рабочий!$AC$3,CHOOSE(Рабочий!$C$3,Рабочий!AO74,Рабочий!AO105,Рабочий!AO136,Рабочий!AP260),CHOOSE(Рабочий!$C$3,Рабочий!J74,Рабочий!J105,Рабочий!J136,Рабочий!J260))*(1+'1. Выбор РС'!$I$1)*CHOOSE(Рабочий!$H$3,Рабочий!$I$3,Рабочий!$I$4)*CHOOSE(Рабочий!$L$3,CHOOSE(Рабочий!$P$3,Рабочий!$Q$3,Рабочий!$Q$4,Рабочий!$Q$5),Рабочий!$M$4),0))</f>
        <v>66</v>
      </c>
      <c r="J25" s="272">
        <f>IF(J$20="","",ROUND(CHOOSE(Рабочий!$AC$3,CHOOSE(Рабочий!$C$3,Рабочий!AP74,Рабочий!AP105,Рабочий!AP136,Рабочий!AQ260),CHOOSE(Рабочий!$C$3,Рабочий!K74,Рабочий!K105,Рабочий!K136,Рабочий!K260))*(1+'1. Выбор РС'!$I$1)*CHOOSE(Рабочий!$H$3,Рабочий!$I$3,Рабочий!$I$4)*CHOOSE(Рабочий!$L$3,CHOOSE(Рабочий!$P$3,Рабочий!$Q$3,Рабочий!$Q$4,Рабочий!$Q$5),Рабочий!$M$4),0))</f>
        <v>71</v>
      </c>
      <c r="K25" s="272">
        <f>IF(K$20="","",ROUND(CHOOSE(Рабочий!$AC$3,CHOOSE(Рабочий!$C$3,Рабочий!AQ74,Рабочий!AQ105,Рабочий!AQ136,Рабочий!AR260),CHOOSE(Рабочий!$C$3,Рабочий!L74,Рабочий!L105,Рабочий!L136,Рабочий!L260))*(1+'1. Выбор РС'!$I$1)*CHOOSE(Рабочий!$H$3,Рабочий!$I$3,Рабочий!$I$4)*CHOOSE(Рабочий!$L$3,CHOOSE(Рабочий!$P$3,Рабочий!$Q$3,Рабочий!$Q$4,Рабочий!$Q$5),Рабочий!$M$4),0))</f>
        <v>76</v>
      </c>
      <c r="L25" s="272">
        <f>IF(L$20="","",ROUND(CHOOSE(Рабочий!$AC$3,CHOOSE(Рабочий!$C$3,Рабочий!AR74,Рабочий!AR105,Рабочий!AR136,Рабочий!AS260),CHOOSE(Рабочий!$C$3,Рабочий!M74,Рабочий!M105,Рабочий!M136,Рабочий!M260))*(1+'1. Выбор РС'!$I$1)*CHOOSE(Рабочий!$H$3,Рабочий!$I$3,Рабочий!$I$4)*CHOOSE(Рабочий!$L$3,CHOOSE(Рабочий!$P$3,Рабочий!$Q$3,Рабочий!$Q$4,Рабочий!$Q$5),Рабочий!$M$4),0))</f>
        <v>80</v>
      </c>
      <c r="M25" s="272">
        <f>IF(M$20="","",ROUND(CHOOSE(Рабочий!$AC$3,CHOOSE(Рабочий!$C$3,Рабочий!AS74,Рабочий!AS105,Рабочий!AS136,Рабочий!AT260),CHOOSE(Рабочий!$C$3,Рабочий!N74,Рабочий!N105,Рабочий!N136,Рабочий!N260))*(1+'1. Выбор РС'!$I$1)*CHOOSE(Рабочий!$H$3,Рабочий!$I$3,Рабочий!$I$4)*CHOOSE(Рабочий!$L$3,CHOOSE(Рабочий!$P$3,Рабочий!$Q$3,Рабочий!$Q$4,Рабочий!$Q$5),Рабочий!$M$4),0))</f>
        <v>84</v>
      </c>
      <c r="N25" s="272">
        <f>IF(N$20="","",ROUND(CHOOSE(Рабочий!$AC$3,CHOOSE(Рабочий!$C$3,Рабочий!AT74,Рабочий!AT105,Рабочий!AT136,Рабочий!AU260),CHOOSE(Рабочий!$C$3,Рабочий!O74,Рабочий!O105,Рабочий!O136,Рабочий!O260))*(1+'1. Выбор РС'!$I$1)*CHOOSE(Рабочий!$H$3,Рабочий!$I$3,Рабочий!$I$4)*CHOOSE(Рабочий!$L$3,CHOOSE(Рабочий!$P$3,Рабочий!$Q$3,Рабочий!$Q$4,Рабочий!$Q$5),Рабочий!$M$4),0))</f>
        <v>90</v>
      </c>
      <c r="O25" s="272">
        <f>IF(O$20="","",ROUND(CHOOSE(Рабочий!$AC$3,CHOOSE(Рабочий!$C$3,Рабочий!AU74,Рабочий!AU105,Рабочий!AU136,Рабочий!AV260),CHOOSE(Рабочий!$C$3,Рабочий!P74,Рабочий!P105,Рабочий!P136,Рабочий!P260))*(1+'1. Выбор РС'!$I$1)*CHOOSE(Рабочий!$H$3,Рабочий!$I$3,Рабочий!$I$4)*CHOOSE(Рабочий!$L$3,CHOOSE(Рабочий!$P$3,Рабочий!$Q$3,Рабочий!$Q$4,Рабочий!$Q$5),Рабочий!$M$4),0))</f>
        <v>94</v>
      </c>
      <c r="P25" s="272">
        <f>IF(P$20="","",ROUND(CHOOSE(Рабочий!$AC$3,CHOOSE(Рабочий!$C$3,Рабочий!AV74,Рабочий!AV105,Рабочий!AV136,Рабочий!AW260),CHOOSE(Рабочий!$C$3,Рабочий!Q74,Рабочий!Q105,Рабочий!Q136,Рабочий!Q260))*(1+'1. Выбор РС'!$I$1)*CHOOSE(Рабочий!$H$3,Рабочий!$I$3,Рабочий!$I$4)*CHOOSE(Рабочий!$L$3,CHOOSE(Рабочий!$P$3,Рабочий!$Q$3,Рабочий!$Q$4,Рабочий!$Q$5),Рабочий!$M$4),0))</f>
        <v>99</v>
      </c>
      <c r="Q25" s="272">
        <f>IF(Q$20="","",ROUND(CHOOSE(Рабочий!$AC$3,CHOOSE(Рабочий!$C$3,Рабочий!AW74,Рабочий!AW105,Рабочий!AW136,Рабочий!AX260),CHOOSE(Рабочий!$C$3,Рабочий!R74,Рабочий!R105,Рабочий!R136,Рабочий!R260))*(1+'1. Выбор РС'!$I$1)*CHOOSE(Рабочий!$H$3,Рабочий!$I$3,Рабочий!$I$4)*CHOOSE(Рабочий!$L$3,CHOOSE(Рабочий!$P$3,Рабочий!$Q$3,Рабочий!$Q$4,Рабочий!$Q$5),Рабочий!$M$4),0))</f>
        <v>103</v>
      </c>
      <c r="R25" s="272">
        <f>IF(R$20="","",ROUND(CHOOSE(Рабочий!$AC$3,CHOOSE(Рабочий!$C$3,Рабочий!AX74,Рабочий!AX105,Рабочий!AX136,Рабочий!AY260),CHOOSE(Рабочий!$C$3,Рабочий!S74,Рабочий!S105,Рабочий!S136,Рабочий!S260))*(1+'1. Выбор РС'!$I$1)*CHOOSE(Рабочий!$H$3,Рабочий!$I$3,Рабочий!$I$4)*CHOOSE(Рабочий!$L$3,CHOOSE(Рабочий!$P$3,Рабочий!$Q$3,Рабочий!$Q$4,Рабочий!$Q$5),Рабочий!$M$4),0))</f>
        <v>107</v>
      </c>
      <c r="S25" s="272">
        <f>IF(S$20="","",ROUND(CHOOSE(Рабочий!$AC$3,CHOOSE(Рабочий!$C$3,Рабочий!AY74,Рабочий!AY105,Рабочий!AY136,Рабочий!AZ260),CHOOSE(Рабочий!$C$3,Рабочий!T74,Рабочий!T105,Рабочий!T136,Рабочий!T260))*(1+'1. Выбор РС'!$I$1)*CHOOSE(Рабочий!$H$3,Рабочий!$I$3,Рабочий!$I$4)*CHOOSE(Рабочий!$L$3,CHOOSE(Рабочий!$P$3,Рабочий!$Q$3,Рабочий!$Q$4,Рабочий!$Q$5),Рабочий!$M$4),0))</f>
        <v>113</v>
      </c>
      <c r="T25" s="272">
        <f>IF(T$20="","",ROUND(CHOOSE(Рабочий!$AC$3,CHOOSE(Рабочий!$C$3,Рабочий!AZ74,Рабочий!AZ105,Рабочий!AZ136,Рабочий!BA260),CHOOSE(Рабочий!$C$3,Рабочий!U74,Рабочий!U105,Рабочий!U136,Рабочий!U260))*(1+'1. Выбор РС'!$I$1)*CHOOSE(Рабочий!$H$3,Рабочий!$I$3,Рабочий!$I$4)*CHOOSE(Рабочий!$L$3,CHOOSE(Рабочий!$P$3,Рабочий!$Q$3,Рабочий!$Q$4,Рабочий!$Q$5),Рабочий!$M$4),0))</f>
        <v>118</v>
      </c>
      <c r="U25" s="272" t="str">
        <f>IF(U$20="","",ROUND(CHOOSE(Рабочий!$AC$3,CHOOSE(Рабочий!$C$3,Рабочий!BA74,Рабочий!BA105,Рабочий!BA136,Рабочий!BB260),CHOOSE(Рабочий!$C$3,Рабочий!V74,Рабочий!V105,Рабочий!V136,Рабочий!V260))*(1+'1.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25" s="272" t="str">
        <f>IF(V$20="","",ROUND(CHOOSE(Рабочий!$AC$3,CHOOSE(Рабочий!$C$3,Рабочий!BB74,Рабочий!BB105,Рабочий!BB136,Рабочий!BC260),CHOOSE(Рабочий!$C$3,Рабочий!W74,Рабочий!W105,Рабочий!W136,Рабочий!W260))*(1+'1.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25" s="272" t="str">
        <f>IF(W$20="","",ROUND(CHOOSE(Рабочий!$AC$3,CHOOSE(Рабочий!$C$3,Рабочий!BC74,Рабочий!BC105,Рабочий!BC136,Рабочий!BD260),CHOOSE(Рабочий!$C$3,Рабочий!X74,Рабочий!X105,Рабочий!X136,Рабочий!X260))*(1+'1.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25" s="272" t="str">
        <f>IF(X$20="","",ROUND(CHOOSE(Рабочий!$AC$3,CHOOSE(Рабочий!$C$3,Рабочий!BD74,Рабочий!BD105,Рабочий!BD136,Рабочий!BE260),CHOOSE(Рабочий!$C$3,Рабочий!Y74,Рабочий!Y105,Рабочий!Y136,Рабочий!Y260))*(1+'1.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25" s="272" t="str">
        <f>IF(Y$20="","",ROUND(CHOOSE(Рабочий!$AC$3,CHOOSE(Рабочий!$C$3,Рабочий!BE74,Рабочий!BE105,Рабочий!BE136,Рабочий!BF260),CHOOSE(Рабочий!$C$3,Рабочий!Z74,Рабочий!Z105,Рабочий!Z136,Рабочий!Z260))*(1+'1.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25" s="272" t="str">
        <f>IF(Z$20="","",ROUND(CHOOSE(Рабочий!$AC$3,CHOOSE(Рабочий!$C$3,Рабочий!BF74,Рабочий!BF105,Рабочий!BF136,Рабочий!BG260),CHOOSE(Рабочий!$C$3,Рабочий!AA74,Рабочий!AA105,Рабочий!AA136,Рабочий!AA260))*(1+'1.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25" s="272" t="str">
        <f>IF(AA$20="","",ROUND(CHOOSE(Рабочий!$AC$3,CHOOSE(Рабочий!$C$3,Рабочий!BG74,Рабочий!BG105,Рабочий!BG136,Рабочий!BH260),CHOOSE(Рабочий!$C$3,Рабочий!AB74,Рабочий!AB105,Рабочий!AB136,Рабочий!AB260))*(1+'1.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25" s="272" t="str">
        <f>IF(AB$20="","",ROUND(CHOOSE(Рабочий!$AC$3,CHOOSE(Рабочий!$C$3,Рабочий!BH74,Рабочий!BH105,Рабочий!BH136,Рабочий!BI260),CHOOSE(Рабочий!$C$3,Рабочий!AC74,Рабочий!AC105,Рабочий!AC136,Рабочий!AC260))*(1+'1.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25" s="272" t="str">
        <f>IF(AC$20="","",ROUND(CHOOSE(Рабочий!$AC$3,CHOOSE(Рабочий!$C$3,Рабочий!BI74,Рабочий!BI105,Рабочий!BI136,Рабочий!BJ260),CHOOSE(Рабочий!$C$3,Рабочий!AD74,Рабочий!AD105,Рабочий!AD136,Рабочий!AD260))*(1+'1.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25" s="272" t="str">
        <f>IF(AD$20="","",ROUND(CHOOSE(Рабочий!$AC$3,CHOOSE(Рабочий!$C$3,Рабочий!BJ74,Рабочий!BJ105,Рабочий!BJ136,Рабочий!BK260),CHOOSE(Рабочий!$C$3,Рабочий!AE74,Рабочий!AE105,Рабочий!AE136,Рабочий!AE260))*(1+'1.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25" s="272" t="str">
        <f>IF(AE$20="","",ROUND(CHOOSE(Рабочий!$AC$3,CHOOSE(Рабочий!$C$3,Рабочий!BK74,Рабочий!BK105,Рабочий!BK136,Рабочий!BL260),CHOOSE(Рабочий!$C$3,Рабочий!AF74,Рабочий!AF105,Рабочий!AF136,Рабочий!AF260))*(1+'1.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25" s="210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</row>
    <row r="26" spans="1:49" s="193" customFormat="1">
      <c r="A26" s="212">
        <v>900</v>
      </c>
      <c r="B26" s="272">
        <f>IF(B$20="","",ROUND(CHOOSE(Рабочий!$AC$3,CHOOSE(Рабочий!$C$3,Рабочий!AH75,Рабочий!AH106,Рабочий!AH137,Рабочий!AI261),CHOOSE(Рабочий!$C$3,Рабочий!C75,Рабочий!C106,Рабочий!C137,Рабочий!C261))*(1+'1. Выбор РС'!$I$1)*CHOOSE(Рабочий!$H$3,Рабочий!$I$3,Рабочий!$I$4)*CHOOSE(Рабочий!$L$3,CHOOSE(Рабочий!$P$3,Рабочий!$Q$3,Рабочий!$Q$4,Рабочий!$Q$5),Рабочий!$M$4),0))</f>
        <v>37</v>
      </c>
      <c r="C26" s="272">
        <f>IF(C$20="","",ROUND(CHOOSE(Рабочий!$AC$3,CHOOSE(Рабочий!$C$3,Рабочий!AI75,Рабочий!AI106,Рабочий!AI137,Рабочий!AJ261),CHOOSE(Рабочий!$C$3,Рабочий!D75,Рабочий!D106,Рабочий!D137,Рабочий!D261))*(1+'1. Выбор РС'!$I$1)*CHOOSE(Рабочий!$H$3,Рабочий!$I$3,Рабочий!$I$4)*CHOOSE(Рабочий!$L$3,CHOOSE(Рабочий!$P$3,Рабочий!$Q$3,Рабочий!$Q$4,Рабочий!$Q$5),Рабочий!$M$4),0))</f>
        <v>41</v>
      </c>
      <c r="D26" s="272">
        <f>IF(D$20="","",ROUND(CHOOSE(Рабочий!$AC$3,CHOOSE(Рабочий!$C$3,Рабочий!AJ75,Рабочий!AJ106,Рабочий!AJ137,Рабочий!AK261),CHOOSE(Рабочий!$C$3,Рабочий!E75,Рабочий!E106,Рабочий!E137,Рабочий!E261))*(1+'1. Выбор РС'!$I$1)*CHOOSE(Рабочий!$H$3,Рабочий!$I$3,Рабочий!$I$4)*CHOOSE(Рабочий!$L$3,CHOOSE(Рабочий!$P$3,Рабочий!$Q$3,Рабочий!$Q$4,Рабочий!$Q$5),Рабочий!$M$4),0))</f>
        <v>46</v>
      </c>
      <c r="E26" s="272">
        <f>IF(E$20="","",ROUND(CHOOSE(Рабочий!$AC$3,CHOOSE(Рабочий!$C$3,Рабочий!AK75,Рабочий!AK106,Рабочий!AK137,Рабочий!AL261),CHOOSE(Рабочий!$C$3,Рабочий!F75,Рабочий!F106,Рабочий!F137,Рабочий!F261))*(1+'1. Выбор РС'!$I$1)*CHOOSE(Рабочий!$H$3,Рабочий!$I$3,Рабочий!$I$4)*CHOOSE(Рабочий!$L$3,CHOOSE(Рабочий!$P$3,Рабочий!$Q$3,Рабочий!$Q$4,Рабочий!$Q$5),Рабочий!$M$4),0))</f>
        <v>51</v>
      </c>
      <c r="F26" s="272">
        <f>IF(F$20="","",ROUND(CHOOSE(Рабочий!$AC$3,CHOOSE(Рабочий!$C$3,Рабочий!AL75,Рабочий!AL106,Рабочий!AL137,Рабочий!AM261),CHOOSE(Рабочий!$C$3,Рабочий!G75,Рабочий!G106,Рабочий!G137,Рабочий!G261))*(1+'1. Выбор РС'!$I$1)*CHOOSE(Рабочий!$H$3,Рабочий!$I$3,Рабочий!$I$4)*CHOOSE(Рабочий!$L$3,CHOOSE(Рабочий!$P$3,Рабочий!$Q$3,Рабочий!$Q$4,Рабочий!$Q$5),Рабочий!$M$4),0))</f>
        <v>55</v>
      </c>
      <c r="G26" s="272">
        <f>IF(G$20="","",ROUND(CHOOSE(Рабочий!$AC$3,CHOOSE(Рабочий!$C$3,Рабочий!AM75,Рабочий!AM106,Рабочий!AM137,Рабочий!AN261),CHOOSE(Рабочий!$C$3,Рабочий!H75,Рабочий!H106,Рабочий!H137,Рабочий!H261))*(1+'1. Выбор РС'!$I$1)*CHOOSE(Рабочий!$H$3,Рабочий!$I$3,Рабочий!$I$4)*CHOOSE(Рабочий!$L$3,CHOOSE(Рабочий!$P$3,Рабочий!$Q$3,Рабочий!$Q$4,Рабочий!$Q$5),Рабочий!$M$4),0))</f>
        <v>60</v>
      </c>
      <c r="H26" s="272">
        <f>IF(H$20="","",ROUND(CHOOSE(Рабочий!$AC$3,CHOOSE(Рабочий!$C$3,Рабочий!AN75,Рабочий!AN106,Рабочий!AN137,Рабочий!AO261),CHOOSE(Рабочий!$C$3,Рабочий!I75,Рабочий!I106,Рабочий!I137,Рабочий!I261))*(1+'1. Выбор РС'!$I$1)*CHOOSE(Рабочий!$H$3,Рабочий!$I$3,Рабочий!$I$4)*CHOOSE(Рабочий!$L$3,CHOOSE(Рабочий!$P$3,Рабочий!$Q$3,Рабочий!$Q$4,Рабочий!$Q$5),Рабочий!$M$4),0))</f>
        <v>65</v>
      </c>
      <c r="I26" s="272">
        <f>IF(I$20="","",ROUND(CHOOSE(Рабочий!$AC$3,CHOOSE(Рабочий!$C$3,Рабочий!AO75,Рабочий!AO106,Рабочий!AO137,Рабочий!AP261),CHOOSE(Рабочий!$C$3,Рабочий!J75,Рабочий!J106,Рабочий!J137,Рабочий!J261))*(1+'1. Выбор РС'!$I$1)*CHOOSE(Рабочий!$H$3,Рабочий!$I$3,Рабочий!$I$4)*CHOOSE(Рабочий!$L$3,CHOOSE(Рабочий!$P$3,Рабочий!$Q$3,Рабочий!$Q$4,Рабочий!$Q$5),Рабочий!$M$4),0))</f>
        <v>69</v>
      </c>
      <c r="J26" s="272">
        <f>IF(J$20="","",ROUND(CHOOSE(Рабочий!$AC$3,CHOOSE(Рабочий!$C$3,Рабочий!AP75,Рабочий!AP106,Рабочий!AP137,Рабочий!AQ261),CHOOSE(Рабочий!$C$3,Рабочий!K75,Рабочий!K106,Рабочий!K137,Рабочий!K261))*(1+'1. Выбор РС'!$I$1)*CHOOSE(Рабочий!$H$3,Рабочий!$I$3,Рабочий!$I$4)*CHOOSE(Рабочий!$L$3,CHOOSE(Рабочий!$P$3,Рабочий!$Q$3,Рабочий!$Q$4,Рабочий!$Q$5),Рабочий!$M$4),0))</f>
        <v>75</v>
      </c>
      <c r="K26" s="272">
        <f>IF(K$20="","",ROUND(CHOOSE(Рабочий!$AC$3,CHOOSE(Рабочий!$C$3,Рабочий!AQ75,Рабочий!AQ106,Рабочий!AQ137,Рабочий!AR261),CHOOSE(Рабочий!$C$3,Рабочий!L75,Рабочий!L106,Рабочий!L137,Рабочий!L261))*(1+'1. Выбор РС'!$I$1)*CHOOSE(Рабочий!$H$3,Рабочий!$I$3,Рабочий!$I$4)*CHOOSE(Рабочий!$L$3,CHOOSE(Рабочий!$P$3,Рабочий!$Q$3,Рабочий!$Q$4,Рабочий!$Q$5),Рабочий!$M$4),0))</f>
        <v>80</v>
      </c>
      <c r="L26" s="272">
        <f>IF(L$20="","",ROUND(CHOOSE(Рабочий!$AC$3,CHOOSE(Рабочий!$C$3,Рабочий!AR75,Рабочий!AR106,Рабочий!AR137,Рабочий!AS261),CHOOSE(Рабочий!$C$3,Рабочий!M75,Рабочий!M106,Рабочий!M137,Рабочий!M261))*(1+'1. Выбор РС'!$I$1)*CHOOSE(Рабочий!$H$3,Рабочий!$I$3,Рабочий!$I$4)*CHOOSE(Рабочий!$L$3,CHOOSE(Рабочий!$P$3,Рабочий!$Q$3,Рабочий!$Q$4,Рабочий!$Q$5),Рабочий!$M$4),0))</f>
        <v>84</v>
      </c>
      <c r="M26" s="272">
        <f>IF(M$20="","",ROUND(CHOOSE(Рабочий!$AC$3,CHOOSE(Рабочий!$C$3,Рабочий!AS75,Рабочий!AS106,Рабочий!AS137,Рабочий!AT261),CHOOSE(Рабочий!$C$3,Рабочий!N75,Рабочий!N106,Рабочий!N137,Рабочий!N261))*(1+'1. Выбор РС'!$I$1)*CHOOSE(Рабочий!$H$3,Рабочий!$I$3,Рабочий!$I$4)*CHOOSE(Рабочий!$L$3,CHOOSE(Рабочий!$P$3,Рабочий!$Q$3,Рабочий!$Q$4,Рабочий!$Q$5),Рабочий!$M$4),0))</f>
        <v>89</v>
      </c>
      <c r="N26" s="272">
        <f>IF(N$20="","",ROUND(CHOOSE(Рабочий!$AC$3,CHOOSE(Рабочий!$C$3,Рабочий!AT75,Рабочий!AT106,Рабочий!AT137,Рабочий!AU261),CHOOSE(Рабочий!$C$3,Рабочий!O75,Рабочий!O106,Рабочий!O137,Рабочий!O261))*(1+'1. Выбор РС'!$I$1)*CHOOSE(Рабочий!$H$3,Рабочий!$I$3,Рабочий!$I$4)*CHOOSE(Рабочий!$L$3,CHOOSE(Рабочий!$P$3,Рабочий!$Q$3,Рабочий!$Q$4,Рабочий!$Q$5),Рабочий!$M$4),0))</f>
        <v>95</v>
      </c>
      <c r="O26" s="272">
        <f>IF(O$20="","",ROUND(CHOOSE(Рабочий!$AC$3,CHOOSE(Рабочий!$C$3,Рабочий!AU75,Рабочий!AU106,Рабочий!AU137,Рабочий!AV261),CHOOSE(Рабочий!$C$3,Рабочий!P75,Рабочий!P106,Рабочий!P137,Рабочий!P261))*(1+'1. Выбор РС'!$I$1)*CHOOSE(Рабочий!$H$3,Рабочий!$I$3,Рабочий!$I$4)*CHOOSE(Рабочий!$L$3,CHOOSE(Рабочий!$P$3,Рабочий!$Q$3,Рабочий!$Q$4,Рабочий!$Q$5),Рабочий!$M$4),0))</f>
        <v>99</v>
      </c>
      <c r="P26" s="272">
        <f>IF(P$20="","",ROUND(CHOOSE(Рабочий!$AC$3,CHOOSE(Рабочий!$C$3,Рабочий!AV75,Рабочий!AV106,Рабочий!AV137,Рабочий!AW261),CHOOSE(Рабочий!$C$3,Рабочий!Q75,Рабочий!Q106,Рабочий!Q137,Рабочий!Q261))*(1+'1. Выбор РС'!$I$1)*CHOOSE(Рабочий!$H$3,Рабочий!$I$3,Рабочий!$I$4)*CHOOSE(Рабочий!$L$3,CHOOSE(Рабочий!$P$3,Рабочий!$Q$3,Рабочий!$Q$4,Рабочий!$Q$5),Рабочий!$M$4),0))</f>
        <v>104</v>
      </c>
      <c r="Q26" s="272">
        <f>IF(Q$20="","",ROUND(CHOOSE(Рабочий!$AC$3,CHOOSE(Рабочий!$C$3,Рабочий!AW75,Рабочий!AW106,Рабочий!AW137,Рабочий!AX261),CHOOSE(Рабочий!$C$3,Рабочий!R75,Рабочий!R106,Рабочий!R137,Рабочий!R261))*(1+'1. Выбор РС'!$I$1)*CHOOSE(Рабочий!$H$3,Рабочий!$I$3,Рабочий!$I$4)*CHOOSE(Рабочий!$L$3,CHOOSE(Рабочий!$P$3,Рабочий!$Q$3,Рабочий!$Q$4,Рабочий!$Q$5),Рабочий!$M$4),0))</f>
        <v>109</v>
      </c>
      <c r="R26" s="272">
        <f>IF(R$20="","",ROUND(CHOOSE(Рабочий!$AC$3,CHOOSE(Рабочий!$C$3,Рабочий!AX75,Рабочий!AX106,Рабочий!AX137,Рабочий!AY261),CHOOSE(Рабочий!$C$3,Рабочий!S75,Рабочий!S106,Рабочий!S137,Рабочий!S261))*(1+'1. Выбор РС'!$I$1)*CHOOSE(Рабочий!$H$3,Рабочий!$I$3,Рабочий!$I$4)*CHOOSE(Рабочий!$L$3,CHOOSE(Рабочий!$P$3,Рабочий!$Q$3,Рабочий!$Q$4,Рабочий!$Q$5),Рабочий!$M$4),0))</f>
        <v>113</v>
      </c>
      <c r="S26" s="272">
        <f>IF(S$20="","",ROUND(CHOOSE(Рабочий!$AC$3,CHOOSE(Рабочий!$C$3,Рабочий!AY75,Рабочий!AY106,Рабочий!AY137,Рабочий!AZ261),CHOOSE(Рабочий!$C$3,Рабочий!T75,Рабочий!T106,Рабочий!T137,Рабочий!T261))*(1+'1. Выбор РС'!$I$1)*CHOOSE(Рабочий!$H$3,Рабочий!$I$3,Рабочий!$I$4)*CHOOSE(Рабочий!$L$3,CHOOSE(Рабочий!$P$3,Рабочий!$Q$3,Рабочий!$Q$4,Рабочий!$Q$5),Рабочий!$M$4),0))</f>
        <v>119</v>
      </c>
      <c r="T26" s="272">
        <f>IF(T$20="","",ROUND(CHOOSE(Рабочий!$AC$3,CHOOSE(Рабочий!$C$3,Рабочий!AZ75,Рабочий!AZ106,Рабочий!AZ137,Рабочий!BA261),CHOOSE(Рабочий!$C$3,Рабочий!U75,Рабочий!U106,Рабочий!U137,Рабочий!U261))*(1+'1. Выбор РС'!$I$1)*CHOOSE(Рабочий!$H$3,Рабочий!$I$3,Рабочий!$I$4)*CHOOSE(Рабочий!$L$3,CHOOSE(Рабочий!$P$3,Рабочий!$Q$3,Рабочий!$Q$4,Рабочий!$Q$5),Рабочий!$M$4),0))</f>
        <v>123</v>
      </c>
      <c r="U26" s="272" t="str">
        <f>IF(U$20="","",ROUND(CHOOSE(Рабочий!$AC$3,CHOOSE(Рабочий!$C$3,Рабочий!BA75,Рабочий!BA106,Рабочий!BA137,Рабочий!BB261),CHOOSE(Рабочий!$C$3,Рабочий!V75,Рабочий!V106,Рабочий!V137,Рабочий!V261))*(1+'1.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26" s="272" t="str">
        <f>IF(V$20="","",ROUND(CHOOSE(Рабочий!$AC$3,CHOOSE(Рабочий!$C$3,Рабочий!BB75,Рабочий!BB106,Рабочий!BB137,Рабочий!BC261),CHOOSE(Рабочий!$C$3,Рабочий!W75,Рабочий!W106,Рабочий!W137,Рабочий!W261))*(1+'1.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26" s="272" t="str">
        <f>IF(W$20="","",ROUND(CHOOSE(Рабочий!$AC$3,CHOOSE(Рабочий!$C$3,Рабочий!BC75,Рабочий!BC106,Рабочий!BC137,Рабочий!BD261),CHOOSE(Рабочий!$C$3,Рабочий!X75,Рабочий!X106,Рабочий!X137,Рабочий!X261))*(1+'1.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26" s="272" t="str">
        <f>IF(X$20="","",ROUND(CHOOSE(Рабочий!$AC$3,CHOOSE(Рабочий!$C$3,Рабочий!BD75,Рабочий!BD106,Рабочий!BD137,Рабочий!BE261),CHOOSE(Рабочий!$C$3,Рабочий!Y75,Рабочий!Y106,Рабочий!Y137,Рабочий!Y261))*(1+'1.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26" s="272" t="str">
        <f>IF(Y$20="","",ROUND(CHOOSE(Рабочий!$AC$3,CHOOSE(Рабочий!$C$3,Рабочий!BE75,Рабочий!BE106,Рабочий!BE137,Рабочий!BF261),CHOOSE(Рабочий!$C$3,Рабочий!Z75,Рабочий!Z106,Рабочий!Z137,Рабочий!Z261))*(1+'1.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26" s="272" t="str">
        <f>IF(Z$20="","",ROUND(CHOOSE(Рабочий!$AC$3,CHOOSE(Рабочий!$C$3,Рабочий!BF75,Рабочий!BF106,Рабочий!BF137,Рабочий!BG261),CHOOSE(Рабочий!$C$3,Рабочий!AA75,Рабочий!AA106,Рабочий!AA137,Рабочий!AA261))*(1+'1.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26" s="272" t="str">
        <f>IF(AA$20="","",ROUND(CHOOSE(Рабочий!$AC$3,CHOOSE(Рабочий!$C$3,Рабочий!BG75,Рабочий!BG106,Рабочий!BG137,Рабочий!BH261),CHOOSE(Рабочий!$C$3,Рабочий!AB75,Рабочий!AB106,Рабочий!AB137,Рабочий!AB261))*(1+'1.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26" s="272" t="str">
        <f>IF(AB$20="","",ROUND(CHOOSE(Рабочий!$AC$3,CHOOSE(Рабочий!$C$3,Рабочий!BH75,Рабочий!BH106,Рабочий!BH137,Рабочий!BI261),CHOOSE(Рабочий!$C$3,Рабочий!AC75,Рабочий!AC106,Рабочий!AC137,Рабочий!AC261))*(1+'1.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26" s="272" t="str">
        <f>IF(AC$20="","",ROUND(CHOOSE(Рабочий!$AC$3,CHOOSE(Рабочий!$C$3,Рабочий!BI75,Рабочий!BI106,Рабочий!BI137,Рабочий!BJ261),CHOOSE(Рабочий!$C$3,Рабочий!AD75,Рабочий!AD106,Рабочий!AD137,Рабочий!AD261))*(1+'1.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26" s="272" t="str">
        <f>IF(AD$20="","",ROUND(CHOOSE(Рабочий!$AC$3,CHOOSE(Рабочий!$C$3,Рабочий!BJ75,Рабочий!BJ106,Рабочий!BJ137,Рабочий!BK261),CHOOSE(Рабочий!$C$3,Рабочий!AE75,Рабочий!AE106,Рабочий!AE137,Рабочий!AE261))*(1+'1.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26" s="272" t="str">
        <f>IF(AE$20="","",ROUND(CHOOSE(Рабочий!$AC$3,CHOOSE(Рабочий!$C$3,Рабочий!BK75,Рабочий!BK106,Рабочий!BK137,Рабочий!BL261),CHOOSE(Рабочий!$C$3,Рабочий!AF75,Рабочий!AF106,Рабочий!AF137,Рабочий!AF261))*(1+'1.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26" s="210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</row>
    <row r="27" spans="1:49" s="193" customFormat="1">
      <c r="A27" s="212">
        <v>1000</v>
      </c>
      <c r="B27" s="272">
        <f>IF(B$20="","",ROUND(CHOOSE(Рабочий!$AC$3,CHOOSE(Рабочий!$C$3,Рабочий!AH76,Рабочий!AH107,Рабочий!AH138,Рабочий!AI262),CHOOSE(Рабочий!$C$3,Рабочий!C76,Рабочий!C107,Рабочий!C138,Рабочий!C262))*(1+'1. Выбор РС'!$I$1)*CHOOSE(Рабочий!$H$3,Рабочий!$I$3,Рабочий!$I$4)*CHOOSE(Рабочий!$L$3,CHOOSE(Рабочий!$P$3,Рабочий!$Q$3,Рабочий!$Q$4,Рабочий!$Q$5),Рабочий!$M$4),0))</f>
        <v>39</v>
      </c>
      <c r="C27" s="272">
        <f>IF(C$20="","",ROUND(CHOOSE(Рабочий!$AC$3,CHOOSE(Рабочий!$C$3,Рабочий!AI76,Рабочий!AI107,Рабочий!AI138,Рабочий!AJ262),CHOOSE(Рабочий!$C$3,Рабочий!D76,Рабочий!D107,Рабочий!D138,Рабочий!D262))*(1+'1. Выбор РС'!$I$1)*CHOOSE(Рабочий!$H$3,Рабочий!$I$3,Рабочий!$I$4)*CHOOSE(Рабочий!$L$3,CHOOSE(Рабочий!$P$3,Рабочий!$Q$3,Рабочий!$Q$4,Рабочий!$Q$5),Рабочий!$M$4),0))</f>
        <v>45</v>
      </c>
      <c r="D27" s="272">
        <f>IF(D$20="","",ROUND(CHOOSE(Рабочий!$AC$3,CHOOSE(Рабочий!$C$3,Рабочий!AJ76,Рабочий!AJ107,Рабочий!AJ138,Рабочий!AK262),CHOOSE(Рабочий!$C$3,Рабочий!E76,Рабочий!E107,Рабочий!E138,Рабочий!E262))*(1+'1. Выбор РС'!$I$1)*CHOOSE(Рабочий!$H$3,Рабочий!$I$3,Рабочий!$I$4)*CHOOSE(Рабочий!$L$3,CHOOSE(Рабочий!$P$3,Рабочий!$Q$3,Рабочий!$Q$4,Рабочий!$Q$5),Рабочий!$M$4),0))</f>
        <v>49</v>
      </c>
      <c r="E27" s="272">
        <f>IF(E$20="","",ROUND(CHOOSE(Рабочий!$AC$3,CHOOSE(Рабочий!$C$3,Рабочий!AK76,Рабочий!AK107,Рабочий!AK138,Рабочий!AL262),CHOOSE(Рабочий!$C$3,Рабочий!F76,Рабочий!F107,Рабочий!F138,Рабочий!F262))*(1+'1. Выбор РС'!$I$1)*CHOOSE(Рабочий!$H$3,Рабочий!$I$3,Рабочий!$I$4)*CHOOSE(Рабочий!$L$3,CHOOSE(Рабочий!$P$3,Рабочий!$Q$3,Рабочий!$Q$4,Рабочий!$Q$5),Рабочий!$M$4),0))</f>
        <v>55</v>
      </c>
      <c r="F27" s="272">
        <f>IF(F$20="","",ROUND(CHOOSE(Рабочий!$AC$3,CHOOSE(Рабочий!$C$3,Рабочий!AL76,Рабочий!AL107,Рабочий!AL138,Рабочий!AM262),CHOOSE(Рабочий!$C$3,Рабочий!G76,Рабочий!G107,Рабочий!G138,Рабочий!G262))*(1+'1. Выбор РС'!$I$1)*CHOOSE(Рабочий!$H$3,Рабочий!$I$3,Рабочий!$I$4)*CHOOSE(Рабочий!$L$3,CHOOSE(Рабочий!$P$3,Рабочий!$Q$3,Рабочий!$Q$4,Рабочий!$Q$5),Рабочий!$M$4),0))</f>
        <v>59</v>
      </c>
      <c r="G27" s="272">
        <f>IF(G$20="","",ROUND(CHOOSE(Рабочий!$AC$3,CHOOSE(Рабочий!$C$3,Рабочий!AM76,Рабочий!AM107,Рабочий!AM138,Рабочий!AN262),CHOOSE(Рабочий!$C$3,Рабочий!H76,Рабочий!H107,Рабочий!H138,Рабочий!H262))*(1+'1. Выбор РС'!$I$1)*CHOOSE(Рабочий!$H$3,Рабочий!$I$3,Рабочий!$I$4)*CHOOSE(Рабочий!$L$3,CHOOSE(Рабочий!$P$3,Рабочий!$Q$3,Рабочий!$Q$4,Рабочий!$Q$5),Рабочий!$M$4),0))</f>
        <v>65</v>
      </c>
      <c r="H27" s="272">
        <f>IF(H$20="","",ROUND(CHOOSE(Рабочий!$AC$3,CHOOSE(Рабочий!$C$3,Рабочий!AN76,Рабочий!AN107,Рабочий!AN138,Рабочий!AO262),CHOOSE(Рабочий!$C$3,Рабочий!I76,Рабочий!I107,Рабочий!I138,Рабочий!I262))*(1+'1. Выбор РС'!$I$1)*CHOOSE(Рабочий!$H$3,Рабочий!$I$3,Рабочий!$I$4)*CHOOSE(Рабочий!$L$3,CHOOSE(Рабочий!$P$3,Рабочий!$Q$3,Рабочий!$Q$4,Рабочий!$Q$5),Рабочий!$M$4),0))</f>
        <v>70</v>
      </c>
      <c r="I27" s="272">
        <f>IF(I$20="","",ROUND(CHOOSE(Рабочий!$AC$3,CHOOSE(Рабочий!$C$3,Рабочий!AO76,Рабочий!AO107,Рабочий!AO138,Рабочий!AP262),CHOOSE(Рабочий!$C$3,Рабочий!J76,Рабочий!J107,Рабочий!J138,Рабочий!J262))*(1+'1. Выбор РС'!$I$1)*CHOOSE(Рабочий!$H$3,Рабочий!$I$3,Рабочий!$I$4)*CHOOSE(Рабочий!$L$3,CHOOSE(Рабочий!$P$3,Рабочий!$Q$3,Рабочий!$Q$4,Рабочий!$Q$5),Рабочий!$M$4),0))</f>
        <v>75</v>
      </c>
      <c r="J27" s="272">
        <f>IF(J$20="","",ROUND(CHOOSE(Рабочий!$AC$3,CHOOSE(Рабочий!$C$3,Рабочий!AP76,Рабочий!AP107,Рабочий!AP138,Рабочий!AQ262),CHOOSE(Рабочий!$C$3,Рабочий!K76,Рабочий!K107,Рабочий!K138,Рабочий!K262))*(1+'1. Выбор РС'!$I$1)*CHOOSE(Рабочий!$H$3,Рабочий!$I$3,Рабочий!$I$4)*CHOOSE(Рабочий!$L$3,CHOOSE(Рабочий!$P$3,Рабочий!$Q$3,Рабочий!$Q$4,Рабочий!$Q$5),Рабочий!$M$4),0))</f>
        <v>80</v>
      </c>
      <c r="K27" s="272">
        <f>IF(K$20="","",ROUND(CHOOSE(Рабочий!$AC$3,CHOOSE(Рабочий!$C$3,Рабочий!AQ76,Рабочий!AQ107,Рабочий!AQ138,Рабочий!AR262),CHOOSE(Рабочий!$C$3,Рабочий!L76,Рабочий!L107,Рабочий!L138,Рабочий!L262))*(1+'1. Выбор РС'!$I$1)*CHOOSE(Рабочий!$H$3,Рабочий!$I$3,Рабочий!$I$4)*CHOOSE(Рабочий!$L$3,CHOOSE(Рабочий!$P$3,Рабочий!$Q$3,Рабочий!$Q$4,Рабочий!$Q$5),Рабочий!$M$4),0))</f>
        <v>86</v>
      </c>
      <c r="L27" s="272">
        <f>IF(L$20="","",ROUND(CHOOSE(Рабочий!$AC$3,CHOOSE(Рабочий!$C$3,Рабочий!AR76,Рабочий!AR107,Рабочий!AR138,Рабочий!AS262),CHOOSE(Рабочий!$C$3,Рабочий!M76,Рабочий!M107,Рабочий!M138,Рабочий!M262))*(1+'1. Выбор РС'!$I$1)*CHOOSE(Рабочий!$H$3,Рабочий!$I$3,Рабочий!$I$4)*CHOOSE(Рабочий!$L$3,CHOOSE(Рабочий!$P$3,Рабочий!$Q$3,Рабочий!$Q$4,Рабочий!$Q$5),Рабочий!$M$4),0))</f>
        <v>91</v>
      </c>
      <c r="M27" s="272">
        <f>IF(M$20="","",ROUND(CHOOSE(Рабочий!$AC$3,CHOOSE(Рабочий!$C$3,Рабочий!AS76,Рабочий!AS107,Рабочий!AS138,Рабочий!AT262),CHOOSE(Рабочий!$C$3,Рабочий!N76,Рабочий!N107,Рабочий!N138,Рабочий!N262))*(1+'1. Выбор РС'!$I$1)*CHOOSE(Рабочий!$H$3,Рабочий!$I$3,Рабочий!$I$4)*CHOOSE(Рабочий!$L$3,CHOOSE(Рабочий!$P$3,Рабочий!$Q$3,Рабочий!$Q$4,Рабочий!$Q$5),Рабочий!$M$4),0))</f>
        <v>96</v>
      </c>
      <c r="N27" s="272">
        <f>IF(N$20="","",ROUND(CHOOSE(Рабочий!$AC$3,CHOOSE(Рабочий!$C$3,Рабочий!AT76,Рабочий!AT107,Рабочий!AT138,Рабочий!AU262),CHOOSE(Рабочий!$C$3,Рабочий!O76,Рабочий!O107,Рабочий!O138,Рабочий!O262))*(1+'1. Выбор РС'!$I$1)*CHOOSE(Рабочий!$H$3,Рабочий!$I$3,Рабочий!$I$4)*CHOOSE(Рабочий!$L$3,CHOOSE(Рабочий!$P$3,Рабочий!$Q$3,Рабочий!$Q$4,Рабочий!$Q$5),Рабочий!$M$4),0))</f>
        <v>101</v>
      </c>
      <c r="O27" s="272">
        <f>IF(O$20="","",ROUND(CHOOSE(Рабочий!$AC$3,CHOOSE(Рабочий!$C$3,Рабочий!AU76,Рабочий!AU107,Рабочий!AU138,Рабочий!AV262),CHOOSE(Рабочий!$C$3,Рабочий!P76,Рабочий!P107,Рабочий!P138,Рабочий!P262))*(1+'1. Выбор РС'!$I$1)*CHOOSE(Рабочий!$H$3,Рабочий!$I$3,Рабочий!$I$4)*CHOOSE(Рабочий!$L$3,CHOOSE(Рабочий!$P$3,Рабочий!$Q$3,Рабочий!$Q$4,Рабочий!$Q$5),Рабочий!$M$4),0))</f>
        <v>105</v>
      </c>
      <c r="P27" s="272">
        <f>IF(P$20="","",ROUND(CHOOSE(Рабочий!$AC$3,CHOOSE(Рабочий!$C$3,Рабочий!AV76,Рабочий!AV107,Рабочий!AV138,Рабочий!AW262),CHOOSE(Рабочий!$C$3,Рабочий!Q76,Рабочий!Q107,Рабочий!Q138,Рабочий!Q262))*(1+'1. Выбор РС'!$I$1)*CHOOSE(Рабочий!$H$3,Рабочий!$I$3,Рабочий!$I$4)*CHOOSE(Рабочий!$L$3,CHOOSE(Рабочий!$P$3,Рабочий!$Q$3,Рабочий!$Q$4,Рабочий!$Q$5),Рабочий!$M$4),0))</f>
        <v>112</v>
      </c>
      <c r="Q27" s="272">
        <f>IF(Q$20="","",ROUND(CHOOSE(Рабочий!$AC$3,CHOOSE(Рабочий!$C$3,Рабочий!AW76,Рабочий!AW107,Рабочий!AW138,Рабочий!AX262),CHOOSE(Рабочий!$C$3,Рабочий!R76,Рабочий!R107,Рабочий!R138,Рабочий!R262))*(1+'1. Выбор РС'!$I$1)*CHOOSE(Рабочий!$H$3,Рабочий!$I$3,Рабочий!$I$4)*CHOOSE(Рабочий!$L$3,CHOOSE(Рабочий!$P$3,Рабочий!$Q$3,Рабочий!$Q$4,Рабочий!$Q$5),Рабочий!$M$4),0))</f>
        <v>116</v>
      </c>
      <c r="R27" s="272">
        <f>IF(R$20="","",ROUND(CHOOSE(Рабочий!$AC$3,CHOOSE(Рабочий!$C$3,Рабочий!AX76,Рабочий!AX107,Рабочий!AX138,Рабочий!AY262),CHOOSE(Рабочий!$C$3,Рабочий!S76,Рабочий!S107,Рабочий!S138,Рабочий!S262))*(1+'1. Выбор РС'!$I$1)*CHOOSE(Рабочий!$H$3,Рабочий!$I$3,Рабочий!$I$4)*CHOOSE(Рабочий!$L$3,CHOOSE(Рабочий!$P$3,Рабочий!$Q$3,Рабочий!$Q$4,Рабочий!$Q$5),Рабочий!$M$4),0))</f>
        <v>122</v>
      </c>
      <c r="S27" s="272">
        <f>IF(S$20="","",ROUND(CHOOSE(Рабочий!$AC$3,CHOOSE(Рабочий!$C$3,Рабочий!AY76,Рабочий!AY107,Рабочий!AY138,Рабочий!AZ262),CHOOSE(Рабочий!$C$3,Рабочий!T76,Рабочий!T107,Рабочий!T138,Рабочий!T262))*(1+'1. Выбор РС'!$I$1)*CHOOSE(Рабочий!$H$3,Рабочий!$I$3,Рабочий!$I$4)*CHOOSE(Рабочий!$L$3,CHOOSE(Рабочий!$P$3,Рабочий!$Q$3,Рабочий!$Q$4,Рабочий!$Q$5),Рабочий!$M$4),0))</f>
        <v>128</v>
      </c>
      <c r="T27" s="272">
        <f>IF(T$20="","",ROUND(CHOOSE(Рабочий!$AC$3,CHOOSE(Рабочий!$C$3,Рабочий!AZ76,Рабочий!AZ107,Рабочий!AZ138,Рабочий!BA262),CHOOSE(Рабочий!$C$3,Рабочий!U76,Рабочий!U107,Рабочий!U138,Рабочий!U262))*(1+'1. Выбор РС'!$I$1)*CHOOSE(Рабочий!$H$3,Рабочий!$I$3,Рабочий!$I$4)*CHOOSE(Рабочий!$L$3,CHOOSE(Рабочий!$P$3,Рабочий!$Q$3,Рабочий!$Q$4,Рабочий!$Q$5),Рабочий!$M$4),0))</f>
        <v>132</v>
      </c>
      <c r="U27" s="272" t="str">
        <f>IF(U$20="","",ROUND(CHOOSE(Рабочий!$AC$3,CHOOSE(Рабочий!$C$3,Рабочий!BA76,Рабочий!BA107,Рабочий!BA138,Рабочий!BB262),CHOOSE(Рабочий!$C$3,Рабочий!V76,Рабочий!V107,Рабочий!V138,Рабочий!V262))*(1+'1.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27" s="272" t="str">
        <f>IF(V$20="","",ROUND(CHOOSE(Рабочий!$AC$3,CHOOSE(Рабочий!$C$3,Рабочий!BB76,Рабочий!BB107,Рабочий!BB138,Рабочий!BC262),CHOOSE(Рабочий!$C$3,Рабочий!W76,Рабочий!W107,Рабочий!W138,Рабочий!W262))*(1+'1.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27" s="272" t="str">
        <f>IF(W$20="","",ROUND(CHOOSE(Рабочий!$AC$3,CHOOSE(Рабочий!$C$3,Рабочий!BC76,Рабочий!BC107,Рабочий!BC138,Рабочий!BD262),CHOOSE(Рабочий!$C$3,Рабочий!X76,Рабочий!X107,Рабочий!X138,Рабочий!X262))*(1+'1.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27" s="272" t="str">
        <f>IF(X$20="","",ROUND(CHOOSE(Рабочий!$AC$3,CHOOSE(Рабочий!$C$3,Рабочий!BD76,Рабочий!BD107,Рабочий!BD138,Рабочий!BE262),CHOOSE(Рабочий!$C$3,Рабочий!Y76,Рабочий!Y107,Рабочий!Y138,Рабочий!Y262))*(1+'1.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27" s="272" t="str">
        <f>IF(Y$20="","",ROUND(CHOOSE(Рабочий!$AC$3,CHOOSE(Рабочий!$C$3,Рабочий!BE76,Рабочий!BE107,Рабочий!BE138,Рабочий!BF262),CHOOSE(Рабочий!$C$3,Рабочий!Z76,Рабочий!Z107,Рабочий!Z138,Рабочий!Z262))*(1+'1.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27" s="272" t="str">
        <f>IF(Z$20="","",ROUND(CHOOSE(Рабочий!$AC$3,CHOOSE(Рабочий!$C$3,Рабочий!BF76,Рабочий!BF107,Рабочий!BF138,Рабочий!BG262),CHOOSE(Рабочий!$C$3,Рабочий!AA76,Рабочий!AA107,Рабочий!AA138,Рабочий!AA262))*(1+'1.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27" s="272" t="str">
        <f>IF(AA$20="","",ROUND(CHOOSE(Рабочий!$AC$3,CHOOSE(Рабочий!$C$3,Рабочий!BG76,Рабочий!BG107,Рабочий!BG138,Рабочий!BH262),CHOOSE(Рабочий!$C$3,Рабочий!AB76,Рабочий!AB107,Рабочий!AB138,Рабочий!AB262))*(1+'1.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27" s="272" t="str">
        <f>IF(AB$20="","",ROUND(CHOOSE(Рабочий!$AC$3,CHOOSE(Рабочий!$C$3,Рабочий!BH76,Рабочий!BH107,Рабочий!BH138,Рабочий!BI262),CHOOSE(Рабочий!$C$3,Рабочий!AC76,Рабочий!AC107,Рабочий!AC138,Рабочий!AC262))*(1+'1.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27" s="272" t="str">
        <f>IF(AC$20="","",ROUND(CHOOSE(Рабочий!$AC$3,CHOOSE(Рабочий!$C$3,Рабочий!BI76,Рабочий!BI107,Рабочий!BI138,Рабочий!BJ262),CHOOSE(Рабочий!$C$3,Рабочий!AD76,Рабочий!AD107,Рабочий!AD138,Рабочий!AD262))*(1+'1.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27" s="272" t="str">
        <f>IF(AD$20="","",ROUND(CHOOSE(Рабочий!$AC$3,CHOOSE(Рабочий!$C$3,Рабочий!BJ76,Рабочий!BJ107,Рабочий!BJ138,Рабочий!BK262),CHOOSE(Рабочий!$C$3,Рабочий!AE76,Рабочий!AE107,Рабочий!AE138,Рабочий!AE262))*(1+'1.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27" s="272" t="str">
        <f>IF(AE$20="","",ROUND(CHOOSE(Рабочий!$AC$3,CHOOSE(Рабочий!$C$3,Рабочий!BK76,Рабочий!BK107,Рабочий!BK138,Рабочий!BL262),CHOOSE(Рабочий!$C$3,Рабочий!AF76,Рабочий!AF107,Рабочий!AF138,Рабочий!AF262))*(1+'1.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27" s="210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</row>
    <row r="28" spans="1:49" s="193" customFormat="1">
      <c r="A28" s="212">
        <v>1100</v>
      </c>
      <c r="B28" s="272">
        <f>IF(B$20="","",ROUND(CHOOSE(Рабочий!$AC$3,CHOOSE(Рабочий!$C$3,Рабочий!AH77,Рабочий!AH108,Рабочий!AH139,Рабочий!AI263),CHOOSE(Рабочий!$C$3,Рабочий!C77,Рабочий!C108,Рабочий!C139,Рабочий!C263))*(1+'1. Выбор РС'!$I$1)*CHOOSE(Рабочий!$H$3,Рабочий!$I$3,Рабочий!$I$4)*CHOOSE(Рабочий!$L$3,CHOOSE(Рабочий!$P$3,Рабочий!$Q$3,Рабочий!$Q$4,Рабочий!$Q$5),Рабочий!$M$4),0))</f>
        <v>41</v>
      </c>
      <c r="C28" s="272">
        <f>IF(C$20="","",ROUND(CHOOSE(Рабочий!$AC$3,CHOOSE(Рабочий!$C$3,Рабочий!AI77,Рабочий!AI108,Рабочий!AI139,Рабочий!AJ263),CHOOSE(Рабочий!$C$3,Рабочий!D77,Рабочий!D108,Рабочий!D139,Рабочий!D263))*(1+'1. Выбор РС'!$I$1)*CHOOSE(Рабочий!$H$3,Рабочий!$I$3,Рабочий!$I$4)*CHOOSE(Рабочий!$L$3,CHOOSE(Рабочий!$P$3,Рабочий!$Q$3,Рабочий!$Q$4,Рабочий!$Q$5),Рабочий!$M$4),0))</f>
        <v>47</v>
      </c>
      <c r="D28" s="272">
        <f>IF(D$20="","",ROUND(CHOOSE(Рабочий!$AC$3,CHOOSE(Рабочий!$C$3,Рабочий!AJ77,Рабочий!AJ108,Рабочий!AJ139,Рабочий!AK263),CHOOSE(Рабочий!$C$3,Рабочий!E77,Рабочий!E108,Рабочий!E139,Рабочий!E263))*(1+'1. Выбор РС'!$I$1)*CHOOSE(Рабочий!$H$3,Рабочий!$I$3,Рабочий!$I$4)*CHOOSE(Рабочий!$L$3,CHOOSE(Рабочий!$P$3,Рабочий!$Q$3,Рабочий!$Q$4,Рабочий!$Q$5),Рабочий!$M$4),0))</f>
        <v>52</v>
      </c>
      <c r="E28" s="272">
        <f>IF(E$20="","",ROUND(CHOOSE(Рабочий!$AC$3,CHOOSE(Рабочий!$C$3,Рабочий!AK77,Рабочий!AK108,Рабочий!AK139,Рабочий!AL263),CHOOSE(Рабочий!$C$3,Рабочий!F77,Рабочий!F108,Рабочий!F139,Рабочий!F263))*(1+'1. Выбор РС'!$I$1)*CHOOSE(Рабочий!$H$3,Рабочий!$I$3,Рабочий!$I$4)*CHOOSE(Рабочий!$L$3,CHOOSE(Рабочий!$P$3,Рабочий!$Q$3,Рабочий!$Q$4,Рабочий!$Q$5),Рабочий!$M$4),0))</f>
        <v>58</v>
      </c>
      <c r="F28" s="272">
        <f>IF(F$20="","",ROUND(CHOOSE(Рабочий!$AC$3,CHOOSE(Рабочий!$C$3,Рабочий!AL77,Рабочий!AL108,Рабочий!AL139,Рабочий!AM263),CHOOSE(Рабочий!$C$3,Рабочий!G77,Рабочий!G108,Рабочий!G139,Рабочий!G263))*(1+'1. Выбор РС'!$I$1)*CHOOSE(Рабочий!$H$3,Рабочий!$I$3,Рабочий!$I$4)*CHOOSE(Рабочий!$L$3,CHOOSE(Рабочий!$P$3,Рабочий!$Q$3,Рабочий!$Q$4,Рабочий!$Q$5),Рабочий!$M$4),0))</f>
        <v>63</v>
      </c>
      <c r="G28" s="272">
        <f>IF(G$20="","",ROUND(CHOOSE(Рабочий!$AC$3,CHOOSE(Рабочий!$C$3,Рабочий!AM77,Рабочий!AM108,Рабочий!AM139,Рабочий!AN263),CHOOSE(Рабочий!$C$3,Рабочий!H77,Рабочий!H108,Рабочий!H139,Рабочий!H263))*(1+'1. Выбор РС'!$I$1)*CHOOSE(Рабочий!$H$3,Рабочий!$I$3,Рабочий!$I$4)*CHOOSE(Рабочий!$L$3,CHOOSE(Рабочий!$P$3,Рабочий!$Q$3,Рабочий!$Q$4,Рабочий!$Q$5),Рабочий!$M$4),0))</f>
        <v>68</v>
      </c>
      <c r="H28" s="272">
        <f>IF(H$20="","",ROUND(CHOOSE(Рабочий!$AC$3,CHOOSE(Рабочий!$C$3,Рабочий!AN77,Рабочий!AN108,Рабочий!AN139,Рабочий!AO263),CHOOSE(Рабочий!$C$3,Рабочий!I77,Рабочий!I108,Рабочий!I139,Рабочий!I263))*(1+'1. Выбор РС'!$I$1)*CHOOSE(Рабочий!$H$3,Рабочий!$I$3,Рабочий!$I$4)*CHOOSE(Рабочий!$L$3,CHOOSE(Рабочий!$P$3,Рабочий!$Q$3,Рабочий!$Q$4,Рабочий!$Q$5),Рабочий!$M$4),0))</f>
        <v>74</v>
      </c>
      <c r="I28" s="272">
        <f>IF(I$20="","",ROUND(CHOOSE(Рабочий!$AC$3,CHOOSE(Рабочий!$C$3,Рабочий!AO77,Рабочий!AO108,Рабочий!AO139,Рабочий!AP263),CHOOSE(Рабочий!$C$3,Рабочий!J77,Рабочий!J108,Рабочий!J139,Рабочий!J263))*(1+'1. Выбор РС'!$I$1)*CHOOSE(Рабочий!$H$3,Рабочий!$I$3,Рабочий!$I$4)*CHOOSE(Рабочий!$L$3,CHOOSE(Рабочий!$P$3,Рабочий!$Q$3,Рабочий!$Q$4,Рабочий!$Q$5),Рабочий!$M$4),0))</f>
        <v>80</v>
      </c>
      <c r="J28" s="272">
        <f>IF(J$20="","",ROUND(CHOOSE(Рабочий!$AC$3,CHOOSE(Рабочий!$C$3,Рабочий!AP77,Рабочий!AP108,Рабочий!AP139,Рабочий!AQ263),CHOOSE(Рабочий!$C$3,Рабочий!K77,Рабочий!K108,Рабочий!K139,Рабочий!K263))*(1+'1. Выбор РС'!$I$1)*CHOOSE(Рабочий!$H$3,Рабочий!$I$3,Рабочий!$I$4)*CHOOSE(Рабочий!$L$3,CHOOSE(Рабочий!$P$3,Рабочий!$Q$3,Рабочий!$Q$4,Рабочий!$Q$5),Рабочий!$M$4),0))</f>
        <v>86</v>
      </c>
      <c r="K28" s="272">
        <f>IF(K$20="","",ROUND(CHOOSE(Рабочий!$AC$3,CHOOSE(Рабочий!$C$3,Рабочий!AQ77,Рабочий!AQ108,Рабочий!AQ139,Рабочий!AR263),CHOOSE(Рабочий!$C$3,Рабочий!L77,Рабочий!L108,Рабочий!L139,Рабочий!L263))*(1+'1. Выбор РС'!$I$1)*CHOOSE(Рабочий!$H$3,Рабочий!$I$3,Рабочий!$I$4)*CHOOSE(Рабочий!$L$3,CHOOSE(Рабочий!$P$3,Рабочий!$Q$3,Рабочий!$Q$4,Рабочий!$Q$5),Рабочий!$M$4),0))</f>
        <v>90</v>
      </c>
      <c r="L28" s="272">
        <f>IF(L$20="","",ROUND(CHOOSE(Рабочий!$AC$3,CHOOSE(Рабочий!$C$3,Рабочий!AR77,Рабочий!AR108,Рабочий!AR139,Рабочий!AS263),CHOOSE(Рабочий!$C$3,Рабочий!M77,Рабочий!M108,Рабочий!M139,Рабочий!M263))*(1+'1. Выбор РС'!$I$1)*CHOOSE(Рабочий!$H$3,Рабочий!$I$3,Рабочий!$I$4)*CHOOSE(Рабочий!$L$3,CHOOSE(Рабочий!$P$3,Рабочий!$Q$3,Рабочий!$Q$4,Рабочий!$Q$5),Рабочий!$M$4),0))</f>
        <v>95</v>
      </c>
      <c r="M28" s="272">
        <f>IF(M$20="","",ROUND(CHOOSE(Рабочий!$AC$3,CHOOSE(Рабочий!$C$3,Рабочий!AS77,Рабочий!AS108,Рабочий!AS139,Рабочий!AT263),CHOOSE(Рабочий!$C$3,Рабочий!N77,Рабочий!N108,Рабочий!N139,Рабочий!N263))*(1+'1. Выбор РС'!$I$1)*CHOOSE(Рабочий!$H$3,Рабочий!$I$3,Рабочий!$I$4)*CHOOSE(Рабочий!$L$3,CHOOSE(Рабочий!$P$3,Рабочий!$Q$3,Рабочий!$Q$4,Рабочий!$Q$5),Рабочий!$M$4),0))</f>
        <v>102</v>
      </c>
      <c r="N28" s="272">
        <f>IF(N$20="","",ROUND(CHOOSE(Рабочий!$AC$3,CHOOSE(Рабочий!$C$3,Рабочий!AT77,Рабочий!AT108,Рабочий!AT139,Рабочий!AU263),CHOOSE(Рабочий!$C$3,Рабочий!O77,Рабочий!O108,Рабочий!O139,Рабочий!O263))*(1+'1. Выбор РС'!$I$1)*CHOOSE(Рабочий!$H$3,Рабочий!$I$3,Рабочий!$I$4)*CHOOSE(Рабочий!$L$3,CHOOSE(Рабочий!$P$3,Рабочий!$Q$3,Рабочий!$Q$4,Рабочий!$Q$5),Рабочий!$M$4),0))</f>
        <v>107</v>
      </c>
      <c r="O28" s="272">
        <f>IF(O$20="","",ROUND(CHOOSE(Рабочий!$AC$3,CHOOSE(Рабочий!$C$3,Рабочий!AU77,Рабочий!AU108,Рабочий!AU139,Рабочий!AV263),CHOOSE(Рабочий!$C$3,Рабочий!P77,Рабочий!P108,Рабочий!P139,Рабочий!P263))*(1+'1. Выбор РС'!$I$1)*CHOOSE(Рабочий!$H$3,Рабочий!$I$3,Рабочий!$I$4)*CHOOSE(Рабочий!$L$3,CHOOSE(Рабочий!$P$3,Рабочий!$Q$3,Рабочий!$Q$4,Рабочий!$Q$5),Рабочий!$M$4),0))</f>
        <v>114</v>
      </c>
      <c r="P28" s="272">
        <f>IF(P$20="","",ROUND(CHOOSE(Рабочий!$AC$3,CHOOSE(Рабочий!$C$3,Рабочий!AV77,Рабочий!AV108,Рабочий!AV139,Рабочий!AW263),CHOOSE(Рабочий!$C$3,Рабочий!Q77,Рабочий!Q108,Рабочий!Q139,Рабочий!Q263))*(1+'1. Выбор РС'!$I$1)*CHOOSE(Рабочий!$H$3,Рабочий!$I$3,Рабочий!$I$4)*CHOOSE(Рабочий!$L$3,CHOOSE(Рабочий!$P$3,Рабочий!$Q$3,Рабочий!$Q$4,Рабочий!$Q$5),Рабочий!$M$4),0))</f>
        <v>119</v>
      </c>
      <c r="Q28" s="272">
        <f>IF(Q$20="","",ROUND(CHOOSE(Рабочий!$AC$3,CHOOSE(Рабочий!$C$3,Рабочий!AW77,Рабочий!AW108,Рабочий!AW139,Рабочий!AX263),CHOOSE(Рабочий!$C$3,Рабочий!R77,Рабочий!R108,Рабочий!R139,Рабочий!R263))*(1+'1. Выбор РС'!$I$1)*CHOOSE(Рабочий!$H$3,Рабочий!$I$3,Рабочий!$I$4)*CHOOSE(Рабочий!$L$3,CHOOSE(Рабочий!$P$3,Рабочий!$Q$3,Рабочий!$Q$4,Рабочий!$Q$5),Рабочий!$M$4),0))</f>
        <v>123</v>
      </c>
      <c r="R28" s="272">
        <f>IF(R$20="","",ROUND(CHOOSE(Рабочий!$AC$3,CHOOSE(Рабочий!$C$3,Рабочий!AX77,Рабочий!AX108,Рабочий!AX139,Рабочий!AY263),CHOOSE(Рабочий!$C$3,Рабочий!S77,Рабочий!S108,Рабочий!S139,Рабочий!S263))*(1+'1. Выбор РС'!$I$1)*CHOOSE(Рабочий!$H$3,Рабочий!$I$3,Рабочий!$I$4)*CHOOSE(Рабочий!$L$3,CHOOSE(Рабочий!$P$3,Рабочий!$Q$3,Рабочий!$Q$4,Рабочий!$Q$5),Рабочий!$M$4),0))</f>
        <v>130</v>
      </c>
      <c r="S28" s="272">
        <f>IF(S$20="","",ROUND(CHOOSE(Рабочий!$AC$3,CHOOSE(Рабочий!$C$3,Рабочий!AY77,Рабочий!AY108,Рабочий!AY139,Рабочий!AZ263),CHOOSE(Рабочий!$C$3,Рабочий!T77,Рабочий!T108,Рабочий!T139,Рабочий!T263))*(1+'1. Выбор РС'!$I$1)*CHOOSE(Рабочий!$H$3,Рабочий!$I$3,Рабочий!$I$4)*CHOOSE(Рабочий!$L$3,CHOOSE(Рабочий!$P$3,Рабочий!$Q$3,Рабочий!$Q$4,Рабочий!$Q$5),Рабочий!$M$4),0))</f>
        <v>136</v>
      </c>
      <c r="T28" s="272">
        <f>IF(T$20="","",ROUND(CHOOSE(Рабочий!$AC$3,CHOOSE(Рабочий!$C$3,Рабочий!AZ77,Рабочий!AZ108,Рабочий!AZ139,Рабочий!BA263),CHOOSE(Рабочий!$C$3,Рабочий!U77,Рабочий!U108,Рабочий!U139,Рабочий!U263))*(1+'1. Выбор РС'!$I$1)*CHOOSE(Рабочий!$H$3,Рабочий!$I$3,Рабочий!$I$4)*CHOOSE(Рабочий!$L$3,CHOOSE(Рабочий!$P$3,Рабочий!$Q$3,Рабочий!$Q$4,Рабочий!$Q$5),Рабочий!$M$4),0))</f>
        <v>140</v>
      </c>
      <c r="U28" s="272" t="str">
        <f>IF(U$20="","",ROUND(CHOOSE(Рабочий!$AC$3,CHOOSE(Рабочий!$C$3,Рабочий!BA77,Рабочий!BA108,Рабочий!BA139,Рабочий!BB263),CHOOSE(Рабочий!$C$3,Рабочий!V77,Рабочий!V108,Рабочий!V139,Рабочий!V263))*(1+'1.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28" s="272" t="str">
        <f>IF(V$20="","",ROUND(CHOOSE(Рабочий!$AC$3,CHOOSE(Рабочий!$C$3,Рабочий!BB77,Рабочий!BB108,Рабочий!BB139,Рабочий!BC263),CHOOSE(Рабочий!$C$3,Рабочий!W77,Рабочий!W108,Рабочий!W139,Рабочий!W263))*(1+'1.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28" s="272" t="str">
        <f>IF(W$20="","",ROUND(CHOOSE(Рабочий!$AC$3,CHOOSE(Рабочий!$C$3,Рабочий!BC77,Рабочий!BC108,Рабочий!BC139,Рабочий!BD263),CHOOSE(Рабочий!$C$3,Рабочий!X77,Рабочий!X108,Рабочий!X139,Рабочий!X263))*(1+'1.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28" s="272" t="str">
        <f>IF(X$20="","",ROUND(CHOOSE(Рабочий!$AC$3,CHOOSE(Рабочий!$C$3,Рабочий!BD77,Рабочий!BD108,Рабочий!BD139,Рабочий!BE263),CHOOSE(Рабочий!$C$3,Рабочий!Y77,Рабочий!Y108,Рабочий!Y139,Рабочий!Y263))*(1+'1.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28" s="272" t="str">
        <f>IF(Y$20="","",ROUND(CHOOSE(Рабочий!$AC$3,CHOOSE(Рабочий!$C$3,Рабочий!BE77,Рабочий!BE108,Рабочий!BE139,Рабочий!BF263),CHOOSE(Рабочий!$C$3,Рабочий!Z77,Рабочий!Z108,Рабочий!Z139,Рабочий!Z263))*(1+'1.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28" s="272" t="str">
        <f>IF(Z$20="","",ROUND(CHOOSE(Рабочий!$AC$3,CHOOSE(Рабочий!$C$3,Рабочий!BF77,Рабочий!BF108,Рабочий!BF139,Рабочий!BG263),CHOOSE(Рабочий!$C$3,Рабочий!AA77,Рабочий!AA108,Рабочий!AA139,Рабочий!AA263))*(1+'1.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28" s="272" t="str">
        <f>IF(AA$20="","",ROUND(CHOOSE(Рабочий!$AC$3,CHOOSE(Рабочий!$C$3,Рабочий!BG77,Рабочий!BG108,Рабочий!BG139,Рабочий!BH263),CHOOSE(Рабочий!$C$3,Рабочий!AB77,Рабочий!AB108,Рабочий!AB139,Рабочий!AB263))*(1+'1.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28" s="272" t="str">
        <f>IF(AB$20="","",ROUND(CHOOSE(Рабочий!$AC$3,CHOOSE(Рабочий!$C$3,Рабочий!BH77,Рабочий!BH108,Рабочий!BH139,Рабочий!BI263),CHOOSE(Рабочий!$C$3,Рабочий!AC77,Рабочий!AC108,Рабочий!AC139,Рабочий!AC263))*(1+'1.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28" s="272" t="str">
        <f>IF(AC$20="","",ROUND(CHOOSE(Рабочий!$AC$3,CHOOSE(Рабочий!$C$3,Рабочий!BI77,Рабочий!BI108,Рабочий!BI139,Рабочий!BJ263),CHOOSE(Рабочий!$C$3,Рабочий!AD77,Рабочий!AD108,Рабочий!AD139,Рабочий!AD263))*(1+'1.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28" s="272" t="str">
        <f>IF(AD$20="","",ROUND(CHOOSE(Рабочий!$AC$3,CHOOSE(Рабочий!$C$3,Рабочий!BJ77,Рабочий!BJ108,Рабочий!BJ139,Рабочий!BK263),CHOOSE(Рабочий!$C$3,Рабочий!AE77,Рабочий!AE108,Рабочий!AE139,Рабочий!AE263))*(1+'1.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28" s="272" t="str">
        <f>IF(AE$20="","",ROUND(CHOOSE(Рабочий!$AC$3,CHOOSE(Рабочий!$C$3,Рабочий!BK77,Рабочий!BK108,Рабочий!BK139,Рабочий!BL263),CHOOSE(Рабочий!$C$3,Рабочий!AF77,Рабочий!AF108,Рабочий!AF139,Рабочий!AF263))*(1+'1.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28" s="210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</row>
    <row r="29" spans="1:49" s="193" customFormat="1">
      <c r="A29" s="212">
        <v>1200</v>
      </c>
      <c r="B29" s="272">
        <f>IF(B$20="","",ROUND(CHOOSE(Рабочий!$AC$3,CHOOSE(Рабочий!$C$3,Рабочий!AH78,Рабочий!AH109,Рабочий!AH140,Рабочий!AI264),CHOOSE(Рабочий!$C$3,Рабочий!C78,Рабочий!C109,Рабочий!C140,Рабочий!C264))*(1+'1. Выбор РС'!$I$1)*CHOOSE(Рабочий!$H$3,Рабочий!$I$3,Рабочий!$I$4)*CHOOSE(Рабочий!$L$3,CHOOSE(Рабочий!$P$3,Рабочий!$Q$3,Рабочий!$Q$4,Рабочий!$Q$5),Рабочий!$M$4),0))</f>
        <v>44</v>
      </c>
      <c r="C29" s="272">
        <f>IF(C$20="","",ROUND(CHOOSE(Рабочий!$AC$3,CHOOSE(Рабочий!$C$3,Рабочий!AI78,Рабочий!AI109,Рабочий!AI140,Рабочий!AJ264),CHOOSE(Рабочий!$C$3,Рабочий!D78,Рабочий!D109,Рабочий!D140,Рабочий!D264))*(1+'1. Выбор РС'!$I$1)*CHOOSE(Рабочий!$H$3,Рабочий!$I$3,Рабочий!$I$4)*CHOOSE(Рабочий!$L$3,CHOOSE(Рабочий!$P$3,Рабочий!$Q$3,Рабочий!$Q$4,Рабочий!$Q$5),Рабочий!$M$4),0))</f>
        <v>49</v>
      </c>
      <c r="D29" s="272">
        <f>IF(D$20="","",ROUND(CHOOSE(Рабочий!$AC$3,CHOOSE(Рабочий!$C$3,Рабочий!AJ78,Рабочий!AJ109,Рабочий!AJ140,Рабочий!AK264),CHOOSE(Рабочий!$C$3,Рабочий!E78,Рабочий!E109,Рабочий!E140,Рабочий!E264))*(1+'1. Выбор РС'!$I$1)*CHOOSE(Рабочий!$H$3,Рабочий!$I$3,Рабочий!$I$4)*CHOOSE(Рабочий!$L$3,CHOOSE(Рабочий!$P$3,Рабочий!$Q$3,Рабочий!$Q$4,Рабочий!$Q$5),Рабочий!$M$4),0))</f>
        <v>55</v>
      </c>
      <c r="E29" s="272">
        <f>IF(E$20="","",ROUND(CHOOSE(Рабочий!$AC$3,CHOOSE(Рабочий!$C$3,Рабочий!AK78,Рабочий!AK109,Рабочий!AK140,Рабочий!AL264),CHOOSE(Рабочий!$C$3,Рабочий!F78,Рабочий!F109,Рабочий!F140,Рабочий!F264))*(1+'1. Выбор РС'!$I$1)*CHOOSE(Рабочий!$H$3,Рабочий!$I$3,Рабочий!$I$4)*CHOOSE(Рабочий!$L$3,CHOOSE(Рабочий!$P$3,Рабочий!$Q$3,Рабочий!$Q$4,Рабочий!$Q$5),Рабочий!$M$4),0))</f>
        <v>60</v>
      </c>
      <c r="F29" s="272">
        <f>IF(F$20="","",ROUND(CHOOSE(Рабочий!$AC$3,CHOOSE(Рабочий!$C$3,Рабочий!AL78,Рабочий!AL109,Рабочий!AL140,Рабочий!AM264),CHOOSE(Рабочий!$C$3,Рабочий!G78,Рабочий!G109,Рабочий!G140,Рабочий!G264))*(1+'1. Выбор РС'!$I$1)*CHOOSE(Рабочий!$H$3,Рабочий!$I$3,Рабочий!$I$4)*CHOOSE(Рабочий!$L$3,CHOOSE(Рабочий!$P$3,Рабочий!$Q$3,Рабочий!$Q$4,Рабочий!$Q$5),Рабочий!$M$4),0))</f>
        <v>66</v>
      </c>
      <c r="G29" s="272">
        <f>IF(G$20="","",ROUND(CHOOSE(Рабочий!$AC$3,CHOOSE(Рабочий!$C$3,Рабочий!AM78,Рабочий!AM109,Рабочий!AM140,Рабочий!AN264),CHOOSE(Рабочий!$C$3,Рабочий!H78,Рабочий!H109,Рабочий!H140,Рабочий!H264))*(1+'1. Выбор РС'!$I$1)*CHOOSE(Рабочий!$H$3,Рабочий!$I$3,Рабочий!$I$4)*CHOOSE(Рабочий!$L$3,CHOOSE(Рабочий!$P$3,Рабочий!$Q$3,Рабочий!$Q$4,Рабочий!$Q$5),Рабочий!$M$4),0))</f>
        <v>71</v>
      </c>
      <c r="H29" s="272">
        <f>IF(H$20="","",ROUND(CHOOSE(Рабочий!$AC$3,CHOOSE(Рабочий!$C$3,Рабочий!AN78,Рабочий!AN109,Рабочий!AN140,Рабочий!AO264),CHOOSE(Рабочий!$C$3,Рабочий!I78,Рабочий!I109,Рабочий!I140,Рабочий!I264))*(1+'1. Выбор РС'!$I$1)*CHOOSE(Рабочий!$H$3,Рабочий!$I$3,Рабочий!$I$4)*CHOOSE(Рабочий!$L$3,CHOOSE(Рабочий!$P$3,Рабочий!$Q$3,Рабочий!$Q$4,Рабочий!$Q$5),Рабочий!$M$4),0))</f>
        <v>77</v>
      </c>
      <c r="I29" s="272">
        <f>IF(I$20="","",ROUND(CHOOSE(Рабочий!$AC$3,CHOOSE(Рабочий!$C$3,Рабочий!AO78,Рабочий!AO109,Рабочий!AO140,Рабочий!AP264),CHOOSE(Рабочий!$C$3,Рабочий!J78,Рабочий!J109,Рабочий!J140,Рабочий!J264))*(1+'1. Выбор РС'!$I$1)*CHOOSE(Рабочий!$H$3,Рабочий!$I$3,Рабочий!$I$4)*CHOOSE(Рабочий!$L$3,CHOOSE(Рабочий!$P$3,Рабочий!$Q$3,Рабочий!$Q$4,Рабочий!$Q$5),Рабочий!$M$4),0))</f>
        <v>83</v>
      </c>
      <c r="J29" s="272">
        <f>IF(J$20="","",ROUND(CHOOSE(Рабочий!$AC$3,CHOOSE(Рабочий!$C$3,Рабочий!AP78,Рабочий!AP109,Рабочий!AP140,Рабочий!AQ264),CHOOSE(Рабочий!$C$3,Рабочий!K78,Рабочий!K109,Рабочий!K140,Рабочий!K264))*(1+'1. Выбор РС'!$I$1)*CHOOSE(Рабочий!$H$3,Рабочий!$I$3,Рабочий!$I$4)*CHOOSE(Рабочий!$L$3,CHOOSE(Рабочий!$P$3,Рабочий!$Q$3,Рабочий!$Q$4,Рабочий!$Q$5),Рабочий!$M$4),0))</f>
        <v>89</v>
      </c>
      <c r="K29" s="272">
        <f>IF(K$20="","",ROUND(CHOOSE(Рабочий!$AC$3,CHOOSE(Рабочий!$C$3,Рабочий!AQ78,Рабочий!AQ109,Рабочий!AQ140,Рабочий!AR264),CHOOSE(Рабочий!$C$3,Рабочий!L78,Рабочий!L109,Рабочий!L140,Рабочий!L264))*(1+'1. Выбор РС'!$I$1)*CHOOSE(Рабочий!$H$3,Рабочий!$I$3,Рабочий!$I$4)*CHOOSE(Рабочий!$L$3,CHOOSE(Рабочий!$P$3,Рабочий!$Q$3,Рабочий!$Q$4,Рабочий!$Q$5),Рабочий!$M$4),0))</f>
        <v>95</v>
      </c>
      <c r="L29" s="272">
        <f>IF(L$20="","",ROUND(CHOOSE(Рабочий!$AC$3,CHOOSE(Рабочий!$C$3,Рабочий!AR78,Рабочий!AR109,Рабочий!AR140,Рабочий!AS264),CHOOSE(Рабочий!$C$3,Рабочий!M78,Рабочий!M109,Рабочий!M140,Рабочий!M264))*(1+'1. Выбор РС'!$I$1)*CHOOSE(Рабочий!$H$3,Рабочий!$I$3,Рабочий!$I$4)*CHOOSE(Рабочий!$L$3,CHOOSE(Рабочий!$P$3,Рабочий!$Q$3,Рабочий!$Q$4,Рабочий!$Q$5),Рабочий!$M$4),0))</f>
        <v>101</v>
      </c>
      <c r="M29" s="272">
        <f>IF(M$20="","",ROUND(CHOOSE(Рабочий!$AC$3,CHOOSE(Рабочий!$C$3,Рабочий!AS78,Рабочий!AS109,Рабочий!AS140,Рабочий!AT264),CHOOSE(Рабочий!$C$3,Рабочий!N78,Рабочий!N109,Рабочий!N140,Рабочий!N264))*(1+'1. Выбор РС'!$I$1)*CHOOSE(Рабочий!$H$3,Рабочий!$I$3,Рабочий!$I$4)*CHOOSE(Рабочий!$L$3,CHOOSE(Рабочий!$P$3,Рабочий!$Q$3,Рабочий!$Q$4,Рабочий!$Q$5),Рабочий!$M$4),0))</f>
        <v>106</v>
      </c>
      <c r="N29" s="272">
        <f>IF(N$20="","",ROUND(CHOOSE(Рабочий!$AC$3,CHOOSE(Рабочий!$C$3,Рабочий!AT78,Рабочий!AT109,Рабочий!AT140,Рабочий!AU264),CHOOSE(Рабочий!$C$3,Рабочий!O78,Рабочий!O109,Рабочий!O140,Рабочий!O264))*(1+'1. Выбор РС'!$I$1)*CHOOSE(Рабочий!$H$3,Рабочий!$I$3,Рабочий!$I$4)*CHOOSE(Рабочий!$L$3,CHOOSE(Рабочий!$P$3,Рабочий!$Q$3,Рабочий!$Q$4,Рабочий!$Q$5),Рабочий!$M$4),0))</f>
        <v>113</v>
      </c>
      <c r="O29" s="272">
        <f>IF(O$20="","",ROUND(CHOOSE(Рабочий!$AC$3,CHOOSE(Рабочий!$C$3,Рабочий!AU78,Рабочий!AU109,Рабочий!AU140,Рабочий!AV264),CHOOSE(Рабочий!$C$3,Рабочий!P78,Рабочий!P109,Рабочий!P140,Рабочий!P264))*(1+'1. Выбор РС'!$I$1)*CHOOSE(Рабочий!$H$3,Рабочий!$I$3,Рабочий!$I$4)*CHOOSE(Рабочий!$L$3,CHOOSE(Рабочий!$P$3,Рабочий!$Q$3,Рабочий!$Q$4,Рабочий!$Q$5),Рабочий!$M$4),0))</f>
        <v>118</v>
      </c>
      <c r="P29" s="272">
        <f>IF(P$20="","",ROUND(CHOOSE(Рабочий!$AC$3,CHOOSE(Рабочий!$C$3,Рабочий!AV78,Рабочий!AV109,Рабочий!AV140,Рабочий!AW264),CHOOSE(Рабочий!$C$3,Рабочий!Q78,Рабочий!Q109,Рабочий!Q140,Рабочий!Q264))*(1+'1. Выбор РС'!$I$1)*CHOOSE(Рабочий!$H$3,Рабочий!$I$3,Рабочий!$I$4)*CHOOSE(Рабочий!$L$3,CHOOSE(Рабочий!$P$3,Рабочий!$Q$3,Рабочий!$Q$4,Рабочий!$Q$5),Рабочий!$M$4),0))</f>
        <v>123</v>
      </c>
      <c r="Q29" s="272">
        <f>IF(Q$20="","",ROUND(CHOOSE(Рабочий!$AC$3,CHOOSE(Рабочий!$C$3,Рабочий!AW78,Рабочий!AW109,Рабочий!AW140,Рабочий!AX264),CHOOSE(Рабочий!$C$3,Рабочий!R78,Рабочий!R109,Рабочий!R140,Рабочий!R264))*(1+'1. Выбор РС'!$I$1)*CHOOSE(Рабочий!$H$3,Рабочий!$I$3,Рабочий!$I$4)*CHOOSE(Рабочий!$L$3,CHOOSE(Рабочий!$P$3,Рабочий!$Q$3,Рабочий!$Q$4,Рабочий!$Q$5),Рабочий!$M$4),0))</f>
        <v>130</v>
      </c>
      <c r="R29" s="272">
        <f>IF(R$20="","",ROUND(CHOOSE(Рабочий!$AC$3,CHOOSE(Рабочий!$C$3,Рабочий!AX78,Рабочий!AX109,Рабочий!AX140,Рабочий!AY264),CHOOSE(Рабочий!$C$3,Рабочий!S78,Рабочий!S109,Рабочий!S140,Рабочий!S264))*(1+'1. Выбор РС'!$I$1)*CHOOSE(Рабочий!$H$3,Рабочий!$I$3,Рабочий!$I$4)*CHOOSE(Рабочий!$L$3,CHOOSE(Рабочий!$P$3,Рабочий!$Q$3,Рабочий!$Q$4,Рабочий!$Q$5),Рабочий!$M$4),0))</f>
        <v>134</v>
      </c>
      <c r="S29" s="272">
        <f>IF(S$20="","",ROUND(CHOOSE(Рабочий!$AC$3,CHOOSE(Рабочий!$C$3,Рабочий!AY78,Рабочий!AY109,Рабочий!AY140,Рабочий!AZ264),CHOOSE(Рабочий!$C$3,Рабочий!T78,Рабочий!T109,Рабочий!T140,Рабочий!T264))*(1+'1. Выбор РС'!$I$1)*CHOOSE(Рабочий!$H$3,Рабочий!$I$3,Рабочий!$I$4)*CHOOSE(Рабочий!$L$3,CHOOSE(Рабочий!$P$3,Рабочий!$Q$3,Рабочий!$Q$4,Рабочий!$Q$5),Рабочий!$M$4),0))</f>
        <v>141</v>
      </c>
      <c r="T29" s="272">
        <f>IF(T$20="","",ROUND(CHOOSE(Рабочий!$AC$3,CHOOSE(Рабочий!$C$3,Рабочий!AZ78,Рабочий!AZ109,Рабочий!AZ140,Рабочий!BA264),CHOOSE(Рабочий!$C$3,Рабочий!U78,Рабочий!U109,Рабочий!U140,Рабочий!U264))*(1+'1. Выбор РС'!$I$1)*CHOOSE(Рабочий!$H$3,Рабочий!$I$3,Рабочий!$I$4)*CHOOSE(Рабочий!$L$3,CHOOSE(Рабочий!$P$3,Рабочий!$Q$3,Рабочий!$Q$4,Рабочий!$Q$5),Рабочий!$M$4),0))</f>
        <v>148</v>
      </c>
      <c r="U29" s="272" t="str">
        <f>IF(U$20="","",ROUND(CHOOSE(Рабочий!$AC$3,CHOOSE(Рабочий!$C$3,Рабочий!BA78,Рабочий!BA109,Рабочий!BA140,Рабочий!BB264),CHOOSE(Рабочий!$C$3,Рабочий!V78,Рабочий!V109,Рабочий!V140,Рабочий!V264))*(1+'1.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29" s="272" t="str">
        <f>IF(V$20="","",ROUND(CHOOSE(Рабочий!$AC$3,CHOOSE(Рабочий!$C$3,Рабочий!BB78,Рабочий!BB109,Рабочий!BB140,Рабочий!BC264),CHOOSE(Рабочий!$C$3,Рабочий!W78,Рабочий!W109,Рабочий!W140,Рабочий!W264))*(1+'1.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29" s="272" t="str">
        <f>IF(W$20="","",ROUND(CHOOSE(Рабочий!$AC$3,CHOOSE(Рабочий!$C$3,Рабочий!BC78,Рабочий!BC109,Рабочий!BC140,Рабочий!BD264),CHOOSE(Рабочий!$C$3,Рабочий!X78,Рабочий!X109,Рабочий!X140,Рабочий!X264))*(1+'1.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29" s="272" t="str">
        <f>IF(X$20="","",ROUND(CHOOSE(Рабочий!$AC$3,CHOOSE(Рабочий!$C$3,Рабочий!BD78,Рабочий!BD109,Рабочий!BD140,Рабочий!BE264),CHOOSE(Рабочий!$C$3,Рабочий!Y78,Рабочий!Y109,Рабочий!Y140,Рабочий!Y264))*(1+'1.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29" s="272" t="str">
        <f>IF(Y$20="","",ROUND(CHOOSE(Рабочий!$AC$3,CHOOSE(Рабочий!$C$3,Рабочий!BE78,Рабочий!BE109,Рабочий!BE140,Рабочий!BF264),CHOOSE(Рабочий!$C$3,Рабочий!Z78,Рабочий!Z109,Рабочий!Z140,Рабочий!Z264))*(1+'1.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29" s="272" t="str">
        <f>IF(Z$20="","",ROUND(CHOOSE(Рабочий!$AC$3,CHOOSE(Рабочий!$C$3,Рабочий!BF78,Рабочий!BF109,Рабочий!BF140,Рабочий!BG264),CHOOSE(Рабочий!$C$3,Рабочий!AA78,Рабочий!AA109,Рабочий!AA140,Рабочий!AA264))*(1+'1.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29" s="272" t="str">
        <f>IF(AA$20="","",ROUND(CHOOSE(Рабочий!$AC$3,CHOOSE(Рабочий!$C$3,Рабочий!BG78,Рабочий!BG109,Рабочий!BG140,Рабочий!BH264),CHOOSE(Рабочий!$C$3,Рабочий!AB78,Рабочий!AB109,Рабочий!AB140,Рабочий!AB264))*(1+'1.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29" s="272" t="str">
        <f>IF(AB$20="","",ROUND(CHOOSE(Рабочий!$AC$3,CHOOSE(Рабочий!$C$3,Рабочий!BH78,Рабочий!BH109,Рабочий!BH140,Рабочий!BI264),CHOOSE(Рабочий!$C$3,Рабочий!AC78,Рабочий!AC109,Рабочий!AC140,Рабочий!AC264))*(1+'1.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29" s="272" t="str">
        <f>IF(AC$20="","",ROUND(CHOOSE(Рабочий!$AC$3,CHOOSE(Рабочий!$C$3,Рабочий!BI78,Рабочий!BI109,Рабочий!BI140,Рабочий!BJ264),CHOOSE(Рабочий!$C$3,Рабочий!AD78,Рабочий!AD109,Рабочий!AD140,Рабочий!AD264))*(1+'1.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29" s="272" t="str">
        <f>IF(AD$20="","",ROUND(CHOOSE(Рабочий!$AC$3,CHOOSE(Рабочий!$C$3,Рабочий!BJ78,Рабочий!BJ109,Рабочий!BJ140,Рабочий!BK264),CHOOSE(Рабочий!$C$3,Рабочий!AE78,Рабочий!AE109,Рабочий!AE140,Рабочий!AE264))*(1+'1.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29" s="272" t="str">
        <f>IF(AE$20="","",ROUND(CHOOSE(Рабочий!$AC$3,CHOOSE(Рабочий!$C$3,Рабочий!BK78,Рабочий!BK109,Рабочий!BK140,Рабочий!BL264),CHOOSE(Рабочий!$C$3,Рабочий!AF78,Рабочий!AF109,Рабочий!AF140,Рабочий!AF264))*(1+'1.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29" s="210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</row>
    <row r="30" spans="1:49" s="193" customFormat="1">
      <c r="A30" s="212">
        <v>1300</v>
      </c>
      <c r="B30" s="272">
        <f>IF(B$20="","",ROUND(CHOOSE(Рабочий!$AC$3,CHOOSE(Рабочий!$C$3,Рабочий!AH79,Рабочий!AH110,Рабочий!AH141,Рабочий!AI265),CHOOSE(Рабочий!$C$3,Рабочий!C79,Рабочий!C110,Рабочий!C141,Рабочий!C265))*(1+'1. Выбор РС'!$I$1)*CHOOSE(Рабочий!$H$3,Рабочий!$I$3,Рабочий!$I$4)*CHOOSE(Рабочий!$L$3,CHOOSE(Рабочий!$P$3,Рабочий!$Q$3,Рабочий!$Q$4,Рабочий!$Q$5),Рабочий!$M$4),0))</f>
        <v>46</v>
      </c>
      <c r="C30" s="272">
        <f>IF(C$20="","",ROUND(CHOOSE(Рабочий!$AC$3,CHOOSE(Рабочий!$C$3,Рабочий!AI79,Рабочий!AI110,Рабочий!AI141,Рабочий!AJ265),CHOOSE(Рабочий!$C$3,Рабочий!D79,Рабочий!D110,Рабочий!D141,Рабочий!D265))*(1+'1. Выбор РС'!$I$1)*CHOOSE(Рабочий!$H$3,Рабочий!$I$3,Рабочий!$I$4)*CHOOSE(Рабочий!$L$3,CHOOSE(Рабочий!$P$3,Рабочий!$Q$3,Рабочий!$Q$4,Рабочий!$Q$5),Рабочий!$M$4),0))</f>
        <v>52</v>
      </c>
      <c r="D30" s="272">
        <f>IF(D$20="","",ROUND(CHOOSE(Рабочий!$AC$3,CHOOSE(Рабочий!$C$3,Рабочий!AJ79,Рабочий!AJ110,Рабочий!AJ141,Рабочий!AK265),CHOOSE(Рабочий!$C$3,Рабочий!E79,Рабочий!E110,Рабочий!E141,Рабочий!E265))*(1+'1. Выбор РС'!$I$1)*CHOOSE(Рабочий!$H$3,Рабочий!$I$3,Рабочий!$I$4)*CHOOSE(Рабочий!$L$3,CHOOSE(Рабочий!$P$3,Рабочий!$Q$3,Рабочий!$Q$4,Рабочий!$Q$5),Рабочий!$M$4),0))</f>
        <v>58</v>
      </c>
      <c r="E30" s="272">
        <f>IF(E$20="","",ROUND(CHOOSE(Рабочий!$AC$3,CHOOSE(Рабочий!$C$3,Рабочий!AK79,Рабочий!AK110,Рабочий!AK141,Рабочий!AL265),CHOOSE(Рабочий!$C$3,Рабочий!F79,Рабочий!F110,Рабочий!F141,Рабочий!F265))*(1+'1. Выбор РС'!$I$1)*CHOOSE(Рабочий!$H$3,Рабочий!$I$3,Рабочий!$I$4)*CHOOSE(Рабочий!$L$3,CHOOSE(Рабочий!$P$3,Рабочий!$Q$3,Рабочий!$Q$4,Рабочий!$Q$5),Рабочий!$M$4),0))</f>
        <v>64</v>
      </c>
      <c r="F30" s="272">
        <f>IF(F$20="","",ROUND(CHOOSE(Рабочий!$AC$3,CHOOSE(Рабочий!$C$3,Рабочий!AL79,Рабочий!AL110,Рабочий!AL141,Рабочий!AM265),CHOOSE(Рабочий!$C$3,Рабочий!G79,Рабочий!G110,Рабочий!G141,Рабочий!G265))*(1+'1. Выбор РС'!$I$1)*CHOOSE(Рабочий!$H$3,Рабочий!$I$3,Рабочий!$I$4)*CHOOSE(Рабочий!$L$3,CHOOSE(Рабочий!$P$3,Рабочий!$Q$3,Рабочий!$Q$4,Рабочий!$Q$5),Рабочий!$M$4),0))</f>
        <v>70</v>
      </c>
      <c r="G30" s="272">
        <f>IF(G$20="","",ROUND(CHOOSE(Рабочий!$AC$3,CHOOSE(Рабочий!$C$3,Рабочий!AM79,Рабочий!AM110,Рабочий!AM141,Рабочий!AN265),CHOOSE(Рабочий!$C$3,Рабочий!H79,Рабочий!H110,Рабочий!H141,Рабочий!H265))*(1+'1. Выбор РС'!$I$1)*CHOOSE(Рабочий!$H$3,Рабочий!$I$3,Рабочий!$I$4)*CHOOSE(Рабочий!$L$3,CHOOSE(Рабочий!$P$3,Рабочий!$Q$3,Рабочий!$Q$4,Рабочий!$Q$5),Рабочий!$M$4),0))</f>
        <v>76</v>
      </c>
      <c r="H30" s="272">
        <f>IF(H$20="","",ROUND(CHOOSE(Рабочий!$AC$3,CHOOSE(Рабочий!$C$3,Рабочий!AN79,Рабочий!AN110,Рабочий!AN141,Рабочий!AO265),CHOOSE(Рабочий!$C$3,Рабочий!I79,Рабочий!I110,Рабочий!I141,Рабочий!I265))*(1+'1. Выбор РС'!$I$1)*CHOOSE(Рабочий!$H$3,Рабочий!$I$3,Рабочий!$I$4)*CHOOSE(Рабочий!$L$3,CHOOSE(Рабочий!$P$3,Рабочий!$Q$3,Рабочий!$Q$4,Рабочий!$Q$5),Рабочий!$M$4),0))</f>
        <v>82</v>
      </c>
      <c r="I30" s="272">
        <f>IF(I$20="","",ROUND(CHOOSE(Рабочий!$AC$3,CHOOSE(Рабочий!$C$3,Рабочий!AO79,Рабочий!AO110,Рабочий!AO141,Рабочий!AP265),CHOOSE(Рабочий!$C$3,Рабочий!J79,Рабочий!J110,Рабочий!J141,Рабочий!J265))*(1+'1. Выбор РС'!$I$1)*CHOOSE(Рабочий!$H$3,Рабочий!$I$3,Рабочий!$I$4)*CHOOSE(Рабочий!$L$3,CHOOSE(Рабочий!$P$3,Рабочий!$Q$3,Рабочий!$Q$4,Рабочий!$Q$5),Рабочий!$M$4),0))</f>
        <v>87</v>
      </c>
      <c r="J30" s="272">
        <f>IF(J$20="","",ROUND(CHOOSE(Рабочий!$AC$3,CHOOSE(Рабочий!$C$3,Рабочий!AP79,Рабочий!AP110,Рабочий!AP141,Рабочий!AQ265),CHOOSE(Рабочий!$C$3,Рабочий!K79,Рабочий!K110,Рабочий!K141,Рабочий!K265))*(1+'1. Выбор РС'!$I$1)*CHOOSE(Рабочий!$H$3,Рабочий!$I$3,Рабочий!$I$4)*CHOOSE(Рабочий!$L$3,CHOOSE(Рабочий!$P$3,Рабочий!$Q$3,Рабочий!$Q$4,Рабочий!$Q$5),Рабочий!$M$4),0))</f>
        <v>95</v>
      </c>
      <c r="K30" s="272">
        <f>IF(K$20="","",ROUND(CHOOSE(Рабочий!$AC$3,CHOOSE(Рабочий!$C$3,Рабочий!AQ79,Рабочий!AQ110,Рабочий!AQ141,Рабочий!AR265),CHOOSE(Рабочий!$C$3,Рабочий!L79,Рабочий!L110,Рабочий!L141,Рабочий!L265))*(1+'1. Выбор РС'!$I$1)*CHOOSE(Рабочий!$H$3,Рабочий!$I$3,Рабочий!$I$4)*CHOOSE(Рабочий!$L$3,CHOOSE(Рабочий!$P$3,Рабочий!$Q$3,Рабочий!$Q$4,Рабочий!$Q$5),Рабочий!$M$4),0))</f>
        <v>100</v>
      </c>
      <c r="L30" s="272">
        <f>IF(L$20="","",ROUND(CHOOSE(Рабочий!$AC$3,CHOOSE(Рабочий!$C$3,Рабочий!AR79,Рабочий!AR110,Рабочий!AR141,Рабочий!AS265),CHOOSE(Рабочий!$C$3,Рабочий!M79,Рабочий!M110,Рабочий!M141,Рабочий!M265))*(1+'1. Выбор РС'!$I$1)*CHOOSE(Рабочий!$H$3,Рабочий!$I$3,Рабочий!$I$4)*CHOOSE(Рабочий!$L$3,CHOOSE(Рабочий!$P$3,Рабочий!$Q$3,Рабочий!$Q$4,Рабочий!$Q$5),Рабочий!$M$4),0))</f>
        <v>107</v>
      </c>
      <c r="M30" s="272">
        <f>IF(M$20="","",ROUND(CHOOSE(Рабочий!$AC$3,CHOOSE(Рабочий!$C$3,Рабочий!AS79,Рабочий!AS110,Рабочий!AS141,Рабочий!AT265),CHOOSE(Рабочий!$C$3,Рабочий!N79,Рабочий!N110,Рабочий!N141,Рабочий!N265))*(1+'1. Выбор РС'!$I$1)*CHOOSE(Рабочий!$H$3,Рабочий!$I$3,Рабочий!$I$4)*CHOOSE(Рабочий!$L$3,CHOOSE(Рабочий!$P$3,Рабочий!$Q$3,Рабочий!$Q$4,Рабочий!$Q$5),Рабочий!$M$4),0))</f>
        <v>113</v>
      </c>
      <c r="N30" s="272">
        <f>IF(N$20="","",ROUND(CHOOSE(Рабочий!$AC$3,CHOOSE(Рабочий!$C$3,Рабочий!AT79,Рабочий!AT110,Рабочий!AT141,Рабочий!AU265),CHOOSE(Рабочий!$C$3,Рабочий!O79,Рабочий!O110,Рабочий!O141,Рабочий!O265))*(1+'1. Выбор РС'!$I$1)*CHOOSE(Рабочий!$H$3,Рабочий!$I$3,Рабочий!$I$4)*CHOOSE(Рабочий!$L$3,CHOOSE(Рабочий!$P$3,Рабочий!$Q$3,Рабочий!$Q$4,Рабочий!$Q$5),Рабочий!$M$4),0))</f>
        <v>119</v>
      </c>
      <c r="O30" s="272">
        <f>IF(O$20="","",ROUND(CHOOSE(Рабочий!$AC$3,CHOOSE(Рабочий!$C$3,Рабочий!AU79,Рабочий!AU110,Рабочий!AU141,Рабочий!AV265),CHOOSE(Рабочий!$C$3,Рабочий!P79,Рабочий!P110,Рабочий!P141,Рабочий!P265))*(1+'1. Выбор РС'!$I$1)*CHOOSE(Рабочий!$H$3,Рабочий!$I$3,Рабочий!$I$4)*CHOOSE(Рабочий!$L$3,CHOOSE(Рабочий!$P$3,Рабочий!$Q$3,Рабочий!$Q$4,Рабочий!$Q$5),Рабочий!$M$4),0))</f>
        <v>126</v>
      </c>
      <c r="P30" s="272">
        <f>IF(P$20="","",ROUND(CHOOSE(Рабочий!$AC$3,CHOOSE(Рабочий!$C$3,Рабочий!AV79,Рабочий!AV110,Рабочий!AV141,Рабочий!AW265),CHOOSE(Рабочий!$C$3,Рабочий!Q79,Рабочий!Q110,Рабочий!Q141,Рабочий!Q265))*(1+'1. Выбор РС'!$I$1)*CHOOSE(Рабочий!$H$3,Рабочий!$I$3,Рабочий!$I$4)*CHOOSE(Рабочий!$L$3,CHOOSE(Рабочий!$P$3,Рабочий!$Q$3,Рабочий!$Q$4,Рабочий!$Q$5),Рабочий!$M$4),0))</f>
        <v>131</v>
      </c>
      <c r="Q30" s="272">
        <f>IF(Q$20="","",ROUND(CHOOSE(Рабочий!$AC$3,CHOOSE(Рабочий!$C$3,Рабочий!AW79,Рабочий!AW110,Рабочий!AW141,Рабочий!AX265),CHOOSE(Рабочий!$C$3,Рабочий!R79,Рабочий!R110,Рабочий!R141,Рабочий!R265))*(1+'1. Выбор РС'!$I$1)*CHOOSE(Рабочий!$H$3,Рабочий!$I$3,Рабочий!$I$4)*CHOOSE(Рабочий!$L$3,CHOOSE(Рабочий!$P$3,Рабочий!$Q$3,Рабочий!$Q$4,Рабочий!$Q$5),Рабочий!$M$4),0))</f>
        <v>138</v>
      </c>
      <c r="R30" s="272">
        <f>IF(R$20="","",ROUND(CHOOSE(Рабочий!$AC$3,CHOOSE(Рабочий!$C$3,Рабочий!AX79,Рабочий!AX110,Рабочий!AX141,Рабочий!AY265),CHOOSE(Рабочий!$C$3,Рабочий!S79,Рабочий!S110,Рабочий!S141,Рабочий!S265))*(1+'1. Выбор РС'!$I$1)*CHOOSE(Рабочий!$H$3,Рабочий!$I$3,Рабочий!$I$4)*CHOOSE(Рабочий!$L$3,CHOOSE(Рабочий!$P$3,Рабочий!$Q$3,Рабочий!$Q$4,Рабочий!$Q$5),Рабочий!$M$4),0))</f>
        <v>143</v>
      </c>
      <c r="S30" s="272">
        <f>IF(S$20="","",ROUND(CHOOSE(Рабочий!$AC$3,CHOOSE(Рабочий!$C$3,Рабочий!AY79,Рабочий!AY110,Рабочий!AY141,Рабочий!AZ265),CHOOSE(Рабочий!$C$3,Рабочий!T79,Рабочий!T110,Рабочий!T141,Рабочий!T265))*(1+'1. Выбор РС'!$I$1)*CHOOSE(Рабочий!$H$3,Рабочий!$I$3,Рабочий!$I$4)*CHOOSE(Рабочий!$L$3,CHOOSE(Рабочий!$P$3,Рабочий!$Q$3,Рабочий!$Q$4,Рабочий!$Q$5),Рабочий!$M$4),0))</f>
        <v>150</v>
      </c>
      <c r="T30" s="272">
        <f>IF(T$20="","",ROUND(CHOOSE(Рабочий!$AC$3,CHOOSE(Рабочий!$C$3,Рабочий!AZ79,Рабочий!AZ110,Рабочий!AZ141,Рабочий!BA265),CHOOSE(Рабочий!$C$3,Рабочий!U79,Рабочий!U110,Рабочий!U141,Рабочий!U265))*(1+'1. Выбор РС'!$I$1)*CHOOSE(Рабочий!$H$3,Рабочий!$I$3,Рабочий!$I$4)*CHOOSE(Рабочий!$L$3,CHOOSE(Рабочий!$P$3,Рабочий!$Q$3,Рабочий!$Q$4,Рабочий!$Q$5),Рабочий!$M$4),0))</f>
        <v>157</v>
      </c>
      <c r="U30" s="272" t="str">
        <f>IF(U$20="","",ROUND(CHOOSE(Рабочий!$AC$3,CHOOSE(Рабочий!$C$3,Рабочий!BA79,Рабочий!BA110,Рабочий!BA141,Рабочий!BB265),CHOOSE(Рабочий!$C$3,Рабочий!V79,Рабочий!V110,Рабочий!V141,Рабочий!V265))*(1+'1.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30" s="272" t="str">
        <f>IF(V$20="","",ROUND(CHOOSE(Рабочий!$AC$3,CHOOSE(Рабочий!$C$3,Рабочий!BB79,Рабочий!BB110,Рабочий!BB141,Рабочий!BC265),CHOOSE(Рабочий!$C$3,Рабочий!W79,Рабочий!W110,Рабочий!W141,Рабочий!W265))*(1+'1.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30" s="272" t="str">
        <f>IF(W$20="","",ROUND(CHOOSE(Рабочий!$AC$3,CHOOSE(Рабочий!$C$3,Рабочий!BC79,Рабочий!BC110,Рабочий!BC141,Рабочий!BD265),CHOOSE(Рабочий!$C$3,Рабочий!X79,Рабочий!X110,Рабочий!X141,Рабочий!X265))*(1+'1.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30" s="272" t="str">
        <f>IF(X$20="","",ROUND(CHOOSE(Рабочий!$AC$3,CHOOSE(Рабочий!$C$3,Рабочий!BD79,Рабочий!BD110,Рабочий!BD141,Рабочий!BE265),CHOOSE(Рабочий!$C$3,Рабочий!Y79,Рабочий!Y110,Рабочий!Y141,Рабочий!Y265))*(1+'1.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30" s="272" t="str">
        <f>IF(Y$20="","",ROUND(CHOOSE(Рабочий!$AC$3,CHOOSE(Рабочий!$C$3,Рабочий!BE79,Рабочий!BE110,Рабочий!BE141,Рабочий!BF265),CHOOSE(Рабочий!$C$3,Рабочий!Z79,Рабочий!Z110,Рабочий!Z141,Рабочий!Z265))*(1+'1.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30" s="272" t="str">
        <f>IF(Z$20="","",ROUND(CHOOSE(Рабочий!$AC$3,CHOOSE(Рабочий!$C$3,Рабочий!BF79,Рабочий!BF110,Рабочий!BF141,Рабочий!BG265),CHOOSE(Рабочий!$C$3,Рабочий!AA79,Рабочий!AA110,Рабочий!AA141,Рабочий!AA265))*(1+'1.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30" s="272" t="str">
        <f>IF(AA$20="","",ROUND(CHOOSE(Рабочий!$AC$3,CHOOSE(Рабочий!$C$3,Рабочий!BG79,Рабочий!BG110,Рабочий!BG141,Рабочий!BH265),CHOOSE(Рабочий!$C$3,Рабочий!AB79,Рабочий!AB110,Рабочий!AB141,Рабочий!AB265))*(1+'1.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30" s="272" t="str">
        <f>IF(AB$20="","",ROUND(CHOOSE(Рабочий!$AC$3,CHOOSE(Рабочий!$C$3,Рабочий!BH79,Рабочий!BH110,Рабочий!BH141,Рабочий!BI265),CHOOSE(Рабочий!$C$3,Рабочий!AC79,Рабочий!AC110,Рабочий!AC141,Рабочий!AC265))*(1+'1.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30" s="272" t="str">
        <f>IF(AC$20="","",ROUND(CHOOSE(Рабочий!$AC$3,CHOOSE(Рабочий!$C$3,Рабочий!BI79,Рабочий!BI110,Рабочий!BI141,Рабочий!BJ265),CHOOSE(Рабочий!$C$3,Рабочий!AD79,Рабочий!AD110,Рабочий!AD141,Рабочий!AD265))*(1+'1.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30" s="272" t="str">
        <f>IF(AD$20="","",ROUND(CHOOSE(Рабочий!$AC$3,CHOOSE(Рабочий!$C$3,Рабочий!BJ79,Рабочий!BJ110,Рабочий!BJ141,Рабочий!BK265),CHOOSE(Рабочий!$C$3,Рабочий!AE79,Рабочий!AE110,Рабочий!AE141,Рабочий!AE265))*(1+'1.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30" s="272" t="str">
        <f>IF(AE$20="","",ROUND(CHOOSE(Рабочий!$AC$3,CHOOSE(Рабочий!$C$3,Рабочий!BK79,Рабочий!BK110,Рабочий!BK141,Рабочий!BL265),CHOOSE(Рабочий!$C$3,Рабочий!AF79,Рабочий!AF110,Рабочий!AF141,Рабочий!AF265))*(1+'1.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30" s="210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</row>
    <row r="31" spans="1:49" s="193" customFormat="1">
      <c r="A31" s="212">
        <v>1400</v>
      </c>
      <c r="B31" s="272">
        <f>IF(B$20="","",ROUND(CHOOSE(Рабочий!$AC$3,CHOOSE(Рабочий!$C$3,Рабочий!AH80,Рабочий!AH111,Рабочий!AH142,Рабочий!AI266),CHOOSE(Рабочий!$C$3,Рабочий!C80,Рабочий!C111,Рабочий!C142,Рабочий!C266))*(1+'1. Выбор РС'!$I$1)*CHOOSE(Рабочий!$H$3,Рабочий!$I$3,Рабочий!$I$4)*CHOOSE(Рабочий!$L$3,CHOOSE(Рабочий!$P$3,Рабочий!$Q$3,Рабочий!$Q$4,Рабочий!$Q$5),Рабочий!$M$4),0))</f>
        <v>48</v>
      </c>
      <c r="C31" s="272">
        <f>IF(C$20="","",ROUND(CHOOSE(Рабочий!$AC$3,CHOOSE(Рабочий!$C$3,Рабочий!AI80,Рабочий!AI111,Рабочий!AI142,Рабочий!AJ266),CHOOSE(Рабочий!$C$3,Рабочий!D80,Рабочий!D111,Рабочий!D142,Рабочий!D266))*(1+'1. Выбор РС'!$I$1)*CHOOSE(Рабочий!$H$3,Рабочий!$I$3,Рабочий!$I$4)*CHOOSE(Рабочий!$L$3,CHOOSE(Рабочий!$P$3,Рабочий!$Q$3,Рабочий!$Q$4,Рабочий!$Q$5),Рабочий!$M$4),0))</f>
        <v>54</v>
      </c>
      <c r="D31" s="272">
        <f>IF(D$20="","",ROUND(CHOOSE(Рабочий!$AC$3,CHOOSE(Рабочий!$C$3,Рабочий!AJ80,Рабочий!AJ111,Рабочий!AJ142,Рабочий!AK266),CHOOSE(Рабочий!$C$3,Рабочий!E80,Рабочий!E111,Рабочий!E142,Рабочий!E266))*(1+'1. Выбор РС'!$I$1)*CHOOSE(Рабочий!$H$3,Рабочий!$I$3,Рабочий!$I$4)*CHOOSE(Рабочий!$L$3,CHOOSE(Рабочий!$P$3,Рабочий!$Q$3,Рабочий!$Q$4,Рабочий!$Q$5),Рабочий!$M$4),0))</f>
        <v>60</v>
      </c>
      <c r="E31" s="272">
        <f>IF(E$20="","",ROUND(CHOOSE(Рабочий!$AC$3,CHOOSE(Рабочий!$C$3,Рабочий!AK80,Рабочий!AK111,Рабочий!AK142,Рабочий!AL266),CHOOSE(Рабочий!$C$3,Рабочий!F80,Рабочий!F111,Рабочий!F142,Рабочий!F266))*(1+'1. Выбор РС'!$I$1)*CHOOSE(Рабочий!$H$3,Рабочий!$I$3,Рабочий!$I$4)*CHOOSE(Рабочий!$L$3,CHOOSE(Рабочий!$P$3,Рабочий!$Q$3,Рабочий!$Q$4,Рабочий!$Q$5),Рабочий!$M$4),0))</f>
        <v>67</v>
      </c>
      <c r="F31" s="272">
        <f>IF(F$20="","",ROUND(CHOOSE(Рабочий!$AC$3,CHOOSE(Рабочий!$C$3,Рабочий!AL80,Рабочий!AL111,Рабочий!AL142,Рабочий!AM266),CHOOSE(Рабочий!$C$3,Рабочий!G80,Рабочий!G111,Рабочий!G142,Рабочий!G266))*(1+'1. Выбор РС'!$I$1)*CHOOSE(Рабочий!$H$3,Рабочий!$I$3,Рабочий!$I$4)*CHOOSE(Рабочий!$L$3,CHOOSE(Рабочий!$P$3,Рабочий!$Q$3,Рабочий!$Q$4,Рабочий!$Q$5),Рабочий!$M$4),0))</f>
        <v>73</v>
      </c>
      <c r="G31" s="272">
        <f>IF(G$20="","",ROUND(CHOOSE(Рабочий!$AC$3,CHOOSE(Рабочий!$C$3,Рабочий!AM80,Рабочий!AM111,Рабочий!AM142,Рабочий!AN266),CHOOSE(Рабочий!$C$3,Рабочий!H80,Рабочий!H111,Рабочий!H142,Рабочий!H266))*(1+'1. Выбор РС'!$I$1)*CHOOSE(Рабочий!$H$3,Рабочий!$I$3,Рабочий!$I$4)*CHOOSE(Рабочий!$L$3,CHOOSE(Рабочий!$P$3,Рабочий!$Q$3,Рабочий!$Q$4,Рабочий!$Q$5),Рабочий!$M$4),0))</f>
        <v>79</v>
      </c>
      <c r="H31" s="272">
        <f>IF(H$20="","",ROUND(CHOOSE(Рабочий!$AC$3,CHOOSE(Рабочий!$C$3,Рабочий!AN80,Рабочий!AN111,Рабочий!AN142,Рабочий!AO266),CHOOSE(Рабочий!$C$3,Рабочий!I80,Рабочий!I111,Рабочий!I142,Рабочий!I266))*(1+'1. Выбор РС'!$I$1)*CHOOSE(Рабочий!$H$3,Рабочий!$I$3,Рабочий!$I$4)*CHOOSE(Рабочий!$L$3,CHOOSE(Рабочий!$P$3,Рабочий!$Q$3,Рабочий!$Q$4,Рабочий!$Q$5),Рабочий!$M$4),0))</f>
        <v>85</v>
      </c>
      <c r="I31" s="272">
        <f>IF(I$20="","",ROUND(CHOOSE(Рабочий!$AC$3,CHOOSE(Рабочий!$C$3,Рабочий!AO80,Рабочий!AO111,Рабочий!AO142,Рабочий!AP266),CHOOSE(Рабочий!$C$3,Рабочий!J80,Рабочий!J111,Рабочий!J142,Рабочий!J266))*(1+'1. Выбор РС'!$I$1)*CHOOSE(Рабочий!$H$3,Рабочий!$I$3,Рабочий!$I$4)*CHOOSE(Рабочий!$L$3,CHOOSE(Рабочий!$P$3,Рабочий!$Q$3,Рабочий!$Q$4,Рабочий!$Q$5),Рабочий!$M$4),0))</f>
        <v>91</v>
      </c>
      <c r="J31" s="272">
        <f>IF(J$20="","",ROUND(CHOOSE(Рабочий!$AC$3,CHOOSE(Рабочий!$C$3,Рабочий!AP80,Рабочий!AP111,Рабочий!AP142,Рабочий!AQ266),CHOOSE(Рабочий!$C$3,Рабочий!K80,Рабочий!K111,Рабочий!K142,Рабочий!K266))*(1+'1. Выбор РС'!$I$1)*CHOOSE(Рабочий!$H$3,Рабочий!$I$3,Рабочий!$I$4)*CHOOSE(Рабочий!$L$3,CHOOSE(Рабочий!$P$3,Рабочий!$Q$3,Рабочий!$Q$4,Рабочий!$Q$5),Рабочий!$M$4),0))</f>
        <v>99</v>
      </c>
      <c r="K31" s="272">
        <f>IF(K$20="","",ROUND(CHOOSE(Рабочий!$AC$3,CHOOSE(Рабочий!$C$3,Рабочий!AQ80,Рабочий!AQ111,Рабочий!AQ142,Рабочий!AR266),CHOOSE(Рабочий!$C$3,Рабочий!L80,Рабочий!L111,Рабочий!L142,Рабочий!L266))*(1+'1. Выбор РС'!$I$1)*CHOOSE(Рабочий!$H$3,Рабочий!$I$3,Рабочий!$I$4)*CHOOSE(Рабочий!$L$3,CHOOSE(Рабочий!$P$3,Рабочий!$Q$3,Рабочий!$Q$4,Рабочий!$Q$5),Рабочий!$M$4),0))</f>
        <v>104</v>
      </c>
      <c r="L31" s="272">
        <f>IF(L$20="","",ROUND(CHOOSE(Рабочий!$AC$3,CHOOSE(Рабочий!$C$3,Рабочий!AR80,Рабочий!AR111,Рабочий!AR142,Рабочий!AS266),CHOOSE(Рабочий!$C$3,Рабочий!M80,Рабочий!M111,Рабочий!M142,Рабочий!M266))*(1+'1. Выбор РС'!$I$1)*CHOOSE(Рабочий!$H$3,Рабочий!$I$3,Рабочий!$I$4)*CHOOSE(Рабочий!$L$3,CHOOSE(Рабочий!$P$3,Рабочий!$Q$3,Рабочий!$Q$4,Рабочий!$Q$5),Рабочий!$M$4),0))</f>
        <v>112</v>
      </c>
      <c r="M31" s="272">
        <f>IF(M$20="","",ROUND(CHOOSE(Рабочий!$AC$3,CHOOSE(Рабочий!$C$3,Рабочий!AS80,Рабочий!AS111,Рабочий!AS142,Рабочий!AT266),CHOOSE(Рабочий!$C$3,Рабочий!N80,Рабочий!N111,Рабочий!N142,Рабочий!N266))*(1+'1. Выбор РС'!$I$1)*CHOOSE(Рабочий!$H$3,Рабочий!$I$3,Рабочий!$I$4)*CHOOSE(Рабочий!$L$3,CHOOSE(Рабочий!$P$3,Рабочий!$Q$3,Рабочий!$Q$4,Рабочий!$Q$5),Рабочий!$M$4),0))</f>
        <v>118</v>
      </c>
      <c r="N31" s="272">
        <f>IF(N$20="","",ROUND(CHOOSE(Рабочий!$AC$3,CHOOSE(Рабочий!$C$3,Рабочий!AT80,Рабочий!AT111,Рабочий!AT142,Рабочий!AU266),CHOOSE(Рабочий!$C$3,Рабочий!O80,Рабочий!O111,Рабочий!O142,Рабочий!O266))*(1+'1. Выбор РС'!$I$1)*CHOOSE(Рабочий!$H$3,Рабочий!$I$3,Рабочий!$I$4)*CHOOSE(Рабочий!$L$3,CHOOSE(Рабочий!$P$3,Рабочий!$Q$3,Рабочий!$Q$4,Рабочий!$Q$5),Рабочий!$M$4),0))</f>
        <v>123</v>
      </c>
      <c r="O31" s="272">
        <f>IF(O$20="","",ROUND(CHOOSE(Рабочий!$AC$3,CHOOSE(Рабочий!$C$3,Рабочий!AU80,Рабочий!AU111,Рабочий!AU142,Рабочий!AV266),CHOOSE(Рабочий!$C$3,Рабочий!P80,Рабочий!P111,Рабочий!P142,Рабочий!P266))*(1+'1. Выбор РС'!$I$1)*CHOOSE(Рабочий!$H$3,Рабочий!$I$3,Рабочий!$I$4)*CHOOSE(Рабочий!$L$3,CHOOSE(Рабочий!$P$3,Рабочий!$Q$3,Рабочий!$Q$4,Рабочий!$Q$5),Рабочий!$M$4),0))</f>
        <v>131</v>
      </c>
      <c r="P31" s="272">
        <f>IF(P$20="","",ROUND(CHOOSE(Рабочий!$AC$3,CHOOSE(Рабочий!$C$3,Рабочий!AV80,Рабочий!AV111,Рабочий!AV142,Рабочий!AW266),CHOOSE(Рабочий!$C$3,Рабочий!Q80,Рабочий!Q111,Рабочий!Q142,Рабочий!Q266))*(1+'1. Выбор РС'!$I$1)*CHOOSE(Рабочий!$H$3,Рабочий!$I$3,Рабочий!$I$4)*CHOOSE(Рабочий!$L$3,CHOOSE(Рабочий!$P$3,Рабочий!$Q$3,Рабочий!$Q$4,Рабочий!$Q$5),Рабочий!$M$4),0))</f>
        <v>136</v>
      </c>
      <c r="Q31" s="272">
        <f>IF(Q$20="","",ROUND(CHOOSE(Рабочий!$AC$3,CHOOSE(Рабочий!$C$3,Рабочий!AW80,Рабочий!AW111,Рабочий!AW142,Рабочий!AX266),CHOOSE(Рабочий!$C$3,Рабочий!R80,Рабочий!R111,Рабочий!R142,Рабочий!R266))*(1+'1. Выбор РС'!$I$1)*CHOOSE(Рабочий!$H$3,Рабочий!$I$3,Рабочий!$I$4)*CHOOSE(Рабочий!$L$3,CHOOSE(Рабочий!$P$3,Рабочий!$Q$3,Рабочий!$Q$4,Рабочий!$Q$5),Рабочий!$M$4),0))</f>
        <v>144</v>
      </c>
      <c r="R31" s="272">
        <f>IF(R$20="","",ROUND(CHOOSE(Рабочий!$AC$3,CHOOSE(Рабочий!$C$3,Рабочий!AX80,Рабочий!AX111,Рабочий!AX142,Рабочий!AY266),CHOOSE(Рабочий!$C$3,Рабочий!S80,Рабочий!S111,Рабочий!S142,Рабочий!S266))*(1+'1. Выбор РС'!$I$1)*CHOOSE(Рабочий!$H$3,Рабочий!$I$3,Рабочий!$I$4)*CHOOSE(Рабочий!$L$3,CHOOSE(Рабочий!$P$3,Рабочий!$Q$3,Рабочий!$Q$4,Рабочий!$Q$5),Рабочий!$M$4),0))</f>
        <v>148</v>
      </c>
      <c r="S31" s="272">
        <f>IF(S$20="","",ROUND(CHOOSE(Рабочий!$AC$3,CHOOSE(Рабочий!$C$3,Рабочий!AY80,Рабочий!AY111,Рабочий!AY142,Рабочий!AZ266),CHOOSE(Рабочий!$C$3,Рабочий!T80,Рабочий!T111,Рабочий!T142,Рабочий!T266))*(1+'1. Выбор РС'!$I$1)*CHOOSE(Рабочий!$H$3,Рабочий!$I$3,Рабочий!$I$4)*CHOOSE(Рабочий!$L$3,CHOOSE(Рабочий!$P$3,Рабочий!$Q$3,Рабочий!$Q$4,Рабочий!$Q$5),Рабочий!$M$4),0))</f>
        <v>156</v>
      </c>
      <c r="T31" s="272">
        <f>IF(T$20="","",ROUND(CHOOSE(Рабочий!$AC$3,CHOOSE(Рабочий!$C$3,Рабочий!AZ80,Рабочий!AZ111,Рабочий!AZ142,Рабочий!BA266),CHOOSE(Рабочий!$C$3,Рабочий!U80,Рабочий!U111,Рабочий!U142,Рабочий!U266))*(1+'1. Выбор РС'!$I$1)*CHOOSE(Рабочий!$H$3,Рабочий!$I$3,Рабочий!$I$4)*CHOOSE(Рабочий!$L$3,CHOOSE(Рабочий!$P$3,Рабочий!$Q$3,Рабочий!$Q$4,Рабочий!$Q$5),Рабочий!$M$4),0))</f>
        <v>163</v>
      </c>
      <c r="U31" s="272" t="str">
        <f>IF(U$20="","",ROUND(CHOOSE(Рабочий!$AC$3,CHOOSE(Рабочий!$C$3,Рабочий!BA80,Рабочий!BA111,Рабочий!BA142,Рабочий!BB266),CHOOSE(Рабочий!$C$3,Рабочий!V80,Рабочий!V111,Рабочий!V142,Рабочий!V266))*(1+'1.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31" s="272" t="str">
        <f>IF(V$20="","",ROUND(CHOOSE(Рабочий!$AC$3,CHOOSE(Рабочий!$C$3,Рабочий!BB80,Рабочий!BB111,Рабочий!BB142,Рабочий!BC266),CHOOSE(Рабочий!$C$3,Рабочий!W80,Рабочий!W111,Рабочий!W142,Рабочий!W266))*(1+'1.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31" s="272" t="str">
        <f>IF(W$20="","",ROUND(CHOOSE(Рабочий!$AC$3,CHOOSE(Рабочий!$C$3,Рабочий!BC80,Рабочий!BC111,Рабочий!BC142,Рабочий!BD266),CHOOSE(Рабочий!$C$3,Рабочий!X80,Рабочий!X111,Рабочий!X142,Рабочий!X266))*(1+'1.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31" s="272" t="str">
        <f>IF(X$20="","",ROUND(CHOOSE(Рабочий!$AC$3,CHOOSE(Рабочий!$C$3,Рабочий!BD80,Рабочий!BD111,Рабочий!BD142,Рабочий!BE266),CHOOSE(Рабочий!$C$3,Рабочий!Y80,Рабочий!Y111,Рабочий!Y142,Рабочий!Y266))*(1+'1.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31" s="272" t="str">
        <f>IF(Y$20="","",ROUND(CHOOSE(Рабочий!$AC$3,CHOOSE(Рабочий!$C$3,Рабочий!BE80,Рабочий!BE111,Рабочий!BE142,Рабочий!BF266),CHOOSE(Рабочий!$C$3,Рабочий!Z80,Рабочий!Z111,Рабочий!Z142,Рабочий!Z266))*(1+'1.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31" s="272" t="str">
        <f>IF(Z$20="","",ROUND(CHOOSE(Рабочий!$AC$3,CHOOSE(Рабочий!$C$3,Рабочий!BF80,Рабочий!BF111,Рабочий!BF142,Рабочий!BG266),CHOOSE(Рабочий!$C$3,Рабочий!AA80,Рабочий!AA111,Рабочий!AA142,Рабочий!AA266))*(1+'1.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31" s="272" t="str">
        <f>IF(AA$20="","",ROUND(CHOOSE(Рабочий!$AC$3,CHOOSE(Рабочий!$C$3,Рабочий!BG80,Рабочий!BG111,Рабочий!BG142,Рабочий!BH266),CHOOSE(Рабочий!$C$3,Рабочий!AB80,Рабочий!AB111,Рабочий!AB142,Рабочий!AB266))*(1+'1.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31" s="272" t="str">
        <f>IF(AB$20="","",ROUND(CHOOSE(Рабочий!$AC$3,CHOOSE(Рабочий!$C$3,Рабочий!BH80,Рабочий!BH111,Рабочий!BH142,Рабочий!BI266),CHOOSE(Рабочий!$C$3,Рабочий!AC80,Рабочий!AC111,Рабочий!AC142,Рабочий!AC266))*(1+'1.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31" s="272" t="str">
        <f>IF(AC$20="","",ROUND(CHOOSE(Рабочий!$AC$3,CHOOSE(Рабочий!$C$3,Рабочий!BI80,Рабочий!BI111,Рабочий!BI142,Рабочий!BJ266),CHOOSE(Рабочий!$C$3,Рабочий!AD80,Рабочий!AD111,Рабочий!AD142,Рабочий!AD266))*(1+'1.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31" s="272" t="str">
        <f>IF(AD$20="","",ROUND(CHOOSE(Рабочий!$AC$3,CHOOSE(Рабочий!$C$3,Рабочий!BJ80,Рабочий!BJ111,Рабочий!BJ142,Рабочий!BK266),CHOOSE(Рабочий!$C$3,Рабочий!AE80,Рабочий!AE111,Рабочий!AE142,Рабочий!AE266))*(1+'1.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31" s="272" t="str">
        <f>IF(AE$20="","",ROUND(CHOOSE(Рабочий!$AC$3,CHOOSE(Рабочий!$C$3,Рабочий!BK80,Рабочий!BK111,Рабочий!BK142,Рабочий!BL266),CHOOSE(Рабочий!$C$3,Рабочий!AF80,Рабочий!AF111,Рабочий!AF142,Рабочий!AF266))*(1+'1.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31" s="210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</row>
    <row r="32" spans="1:49" s="193" customFormat="1">
      <c r="A32" s="212">
        <v>1500</v>
      </c>
      <c r="B32" s="272">
        <f>IF(B$20="","",ROUND(CHOOSE(Рабочий!$AC$3,CHOOSE(Рабочий!$C$3,Рабочий!AH81,Рабочий!AH112,Рабочий!AH143,Рабочий!AI267),CHOOSE(Рабочий!$C$3,Рабочий!C81,Рабочий!C112,Рабочий!C143,Рабочий!C267))*(1+'1. Выбор РС'!$I$1)*CHOOSE(Рабочий!$H$3,Рабочий!$I$3,Рабочий!$I$4)*CHOOSE(Рабочий!$L$3,CHOOSE(Рабочий!$P$3,Рабочий!$Q$3,Рабочий!$Q$4,Рабочий!$Q$5),Рабочий!$M$4),0))</f>
        <v>50</v>
      </c>
      <c r="C32" s="272">
        <f>IF(C$20="","",ROUND(CHOOSE(Рабочий!$AC$3,CHOOSE(Рабочий!$C$3,Рабочий!AI81,Рабочий!AI112,Рабочий!AI143,Рабочий!AJ267),CHOOSE(Рабочий!$C$3,Рабочий!D81,Рабочий!D112,Рабочий!D143,Рабочий!D267))*(1+'1. Выбор РС'!$I$1)*CHOOSE(Рабочий!$H$3,Рабочий!$I$3,Рабочий!$I$4)*CHOOSE(Рабочий!$L$3,CHOOSE(Рабочий!$P$3,Рабочий!$Q$3,Рабочий!$Q$4,Рабочий!$Q$5),Рабочий!$M$4),0))</f>
        <v>57</v>
      </c>
      <c r="D32" s="272">
        <f>IF(D$20="","",ROUND(CHOOSE(Рабочий!$AC$3,CHOOSE(Рабочий!$C$3,Рабочий!AJ81,Рабочий!AJ112,Рабочий!AJ143,Рабочий!AK267),CHOOSE(Рабочий!$C$3,Рабочий!E81,Рабочий!E112,Рабочий!E143,Рабочий!E267))*(1+'1. Выбор РС'!$I$1)*CHOOSE(Рабочий!$H$3,Рабочий!$I$3,Рабочий!$I$4)*CHOOSE(Рабочий!$L$3,CHOOSE(Рабочий!$P$3,Рабочий!$Q$3,Рабочий!$Q$4,Рабочий!$Q$5),Рабочий!$M$4),0))</f>
        <v>64</v>
      </c>
      <c r="E32" s="272">
        <f>IF(E$20="","",ROUND(CHOOSE(Рабочий!$AC$3,CHOOSE(Рабочий!$C$3,Рабочий!AK81,Рабочий!AK112,Рабочий!AK143,Рабочий!AL267),CHOOSE(Рабочий!$C$3,Рабочий!F81,Рабочий!F112,Рабочий!F143,Рабочий!F267))*(1+'1. Выбор РС'!$I$1)*CHOOSE(Рабочий!$H$3,Рабочий!$I$3,Рабочий!$I$4)*CHOOSE(Рабочий!$L$3,CHOOSE(Рабочий!$P$3,Рабочий!$Q$3,Рабочий!$Q$4,Рабочий!$Q$5),Рабочий!$M$4),0))</f>
        <v>70</v>
      </c>
      <c r="F32" s="272">
        <f>IF(F$20="","",ROUND(CHOOSE(Рабочий!$AC$3,CHOOSE(Рабочий!$C$3,Рабочий!AL81,Рабочий!AL112,Рабочий!AL143,Рабочий!AM267),CHOOSE(Рабочий!$C$3,Рабочий!G81,Рабочий!G112,Рабочий!G143,Рабочий!G267))*(1+'1. Выбор РС'!$I$1)*CHOOSE(Рабочий!$H$3,Рабочий!$I$3,Рабочий!$I$4)*CHOOSE(Рабочий!$L$3,CHOOSE(Рабочий!$P$3,Рабочий!$Q$3,Рабочий!$Q$4,Рабочий!$Q$5),Рабочий!$M$4),0))</f>
        <v>77</v>
      </c>
      <c r="G32" s="272">
        <f>IF(G$20="","",ROUND(CHOOSE(Рабочий!$AC$3,CHOOSE(Рабочий!$C$3,Рабочий!AM81,Рабочий!AM112,Рабочий!AM143,Рабочий!AN267),CHOOSE(Рабочий!$C$3,Рабочий!H81,Рабочий!H112,Рабочий!H143,Рабочий!H267))*(1+'1. Выбор РС'!$I$1)*CHOOSE(Рабочий!$H$3,Рабочий!$I$3,Рабочий!$I$4)*CHOOSE(Рабочий!$L$3,CHOOSE(Рабочий!$P$3,Рабочий!$Q$3,Рабочий!$Q$4,Рабочий!$Q$5),Рабочий!$M$4),0))</f>
        <v>84</v>
      </c>
      <c r="H32" s="272">
        <f>IF(H$20="","",ROUND(CHOOSE(Рабочий!$AC$3,CHOOSE(Рабочий!$C$3,Рабочий!AN81,Рабочий!AN112,Рабочий!AN143,Рабочий!AO267),CHOOSE(Рабочий!$C$3,Рабочий!I81,Рабочий!I112,Рабочий!I143,Рабочий!I267))*(1+'1. Выбор РС'!$I$1)*CHOOSE(Рабочий!$H$3,Рабочий!$I$3,Рабочий!$I$4)*CHOOSE(Рабочий!$L$3,CHOOSE(Рабочий!$P$3,Рабочий!$Q$3,Рабочий!$Q$4,Рабочий!$Q$5),Рабочий!$M$4),0))</f>
        <v>90</v>
      </c>
      <c r="I32" s="272">
        <f>IF(I$20="","",ROUND(CHOOSE(Рабочий!$AC$3,CHOOSE(Рабочий!$C$3,Рабочий!AO81,Рабочий!AO112,Рабочий!AO143,Рабочий!AP267),CHOOSE(Рабочий!$C$3,Рабочий!J81,Рабочий!J112,Рабочий!J143,Рабочий!J267))*(1+'1. Выбор РС'!$I$1)*CHOOSE(Рабочий!$H$3,Рабочий!$I$3,Рабочий!$I$4)*CHOOSE(Рабочий!$L$3,CHOOSE(Рабочий!$P$3,Рабочий!$Q$3,Рабочий!$Q$4,Рабочий!$Q$5),Рабочий!$M$4),0))</f>
        <v>96</v>
      </c>
      <c r="J32" s="272">
        <f>IF(J$20="","",ROUND(CHOOSE(Рабочий!$AC$3,CHOOSE(Рабочий!$C$3,Рабочий!AP81,Рабочий!AP112,Рабочий!AP143,Рабочий!AQ267),CHOOSE(Рабочий!$C$3,Рабочий!K81,Рабочий!K112,Рабочий!K143,Рабочий!K267))*(1+'1. Выбор РС'!$I$1)*CHOOSE(Рабочий!$H$3,Рабочий!$I$3,Рабочий!$I$4)*CHOOSE(Рабочий!$L$3,CHOOSE(Рабочий!$P$3,Рабочий!$Q$3,Рабочий!$Q$4,Рабочий!$Q$5),Рабочий!$M$4),0))</f>
        <v>104</v>
      </c>
      <c r="K32" s="272">
        <f>IF(K$20="","",ROUND(CHOOSE(Рабочий!$AC$3,CHOOSE(Рабочий!$C$3,Рабочий!AQ81,Рабочий!AQ112,Рабочий!AQ143,Рабочий!AR267),CHOOSE(Рабочий!$C$3,Рабочий!L81,Рабочий!L112,Рабочий!L143,Рабочий!L267))*(1+'1. Выбор РС'!$I$1)*CHOOSE(Рабочий!$H$3,Рабочий!$I$3,Рабочий!$I$4)*CHOOSE(Рабочий!$L$3,CHOOSE(Рабочий!$P$3,Рабочий!$Q$3,Рабочий!$Q$4,Рабочий!$Q$5),Рабочий!$M$4),0))</f>
        <v>109</v>
      </c>
      <c r="L32" s="272">
        <f>IF(L$20="","",ROUND(CHOOSE(Рабочий!$AC$3,CHOOSE(Рабочий!$C$3,Рабочий!AR81,Рабочий!AR112,Рабочий!AR143,Рабочий!AS267),CHOOSE(Рабочий!$C$3,Рабочий!M81,Рабочий!M112,Рабочий!M143,Рабочий!M267))*(1+'1. Выбор РС'!$I$1)*CHOOSE(Рабочий!$H$3,Рабочий!$I$3,Рабочий!$I$4)*CHOOSE(Рабочий!$L$3,CHOOSE(Рабочий!$P$3,Рабочий!$Q$3,Рабочий!$Q$4,Рабочий!$Q$5),Рабочий!$M$4),0))</f>
        <v>118</v>
      </c>
      <c r="M32" s="272">
        <f>IF(M$20="","",ROUND(CHOOSE(Рабочий!$AC$3,CHOOSE(Рабочий!$C$3,Рабочий!AS81,Рабочий!AS112,Рабочий!AS143,Рабочий!AT267),CHOOSE(Рабочий!$C$3,Рабочий!N81,Рабочий!N112,Рабочий!N143,Рабочий!N267))*(1+'1. Выбор РС'!$I$1)*CHOOSE(Рабочий!$H$3,Рабочий!$I$3,Рабочий!$I$4)*CHOOSE(Рабочий!$L$3,CHOOSE(Рабочий!$P$3,Рабочий!$Q$3,Рабочий!$Q$4,Рабочий!$Q$5),Рабочий!$M$4),0))</f>
        <v>124</v>
      </c>
      <c r="N32" s="272">
        <f>IF(N$20="","",ROUND(CHOOSE(Рабочий!$AC$3,CHOOSE(Рабочий!$C$3,Рабочий!AT81,Рабочий!AT112,Рабочий!AT143,Рабочий!AU267),CHOOSE(Рабочий!$C$3,Рабочий!O81,Рабочий!O112,Рабочий!O143,Рабочий!O267))*(1+'1. Выбор РС'!$I$1)*CHOOSE(Рабочий!$H$3,Рабочий!$I$3,Рабочий!$I$4)*CHOOSE(Рабочий!$L$3,CHOOSE(Рабочий!$P$3,Рабочий!$Q$3,Рабочий!$Q$4,Рабочий!$Q$5),Рабочий!$M$4),0))</f>
        <v>130</v>
      </c>
      <c r="O32" s="272">
        <f>IF(O$20="","",ROUND(CHOOSE(Рабочий!$AC$3,CHOOSE(Рабочий!$C$3,Рабочий!AU81,Рабочий!AU112,Рабочий!AU143,Рабочий!AV267),CHOOSE(Рабочий!$C$3,Рабочий!P81,Рабочий!P112,Рабочий!P143,Рабочий!P267))*(1+'1. Выбор РС'!$I$1)*CHOOSE(Рабочий!$H$3,Рабочий!$I$3,Рабочий!$I$4)*CHOOSE(Рабочий!$L$3,CHOOSE(Рабочий!$P$3,Рабочий!$Q$3,Рабочий!$Q$4,Рабочий!$Q$5),Рабочий!$M$4),0))</f>
        <v>138</v>
      </c>
      <c r="P32" s="272">
        <f>IF(P$20="","",ROUND(CHOOSE(Рабочий!$AC$3,CHOOSE(Рабочий!$C$3,Рабочий!AV81,Рабочий!AV112,Рабочий!AV143,Рабочий!AW267),CHOOSE(Рабочий!$C$3,Рабочий!Q81,Рабочий!Q112,Рабочий!Q143,Рабочий!Q267))*(1+'1. Выбор РС'!$I$1)*CHOOSE(Рабочий!$H$3,Рабочий!$I$3,Рабочий!$I$4)*CHOOSE(Рабочий!$L$3,CHOOSE(Рабочий!$P$3,Рабочий!$Q$3,Рабочий!$Q$4,Рабочий!$Q$5),Рабочий!$M$4),0))</f>
        <v>143</v>
      </c>
      <c r="Q32" s="272">
        <f>IF(Q$20="","",ROUND(CHOOSE(Рабочий!$AC$3,CHOOSE(Рабочий!$C$3,Рабочий!AW81,Рабочий!AW112,Рабочий!AW143,Рабочий!AX267),CHOOSE(Рабочий!$C$3,Рабочий!R81,Рабочий!R112,Рабочий!R143,Рабочий!R267))*(1+'1. Выбор РС'!$I$1)*CHOOSE(Рабочий!$H$3,Рабочий!$I$3,Рабочий!$I$4)*CHOOSE(Рабочий!$L$3,CHOOSE(Рабочий!$P$3,Рабочий!$Q$3,Рабочий!$Q$4,Рабочий!$Q$5),Рабочий!$M$4),0))</f>
        <v>151</v>
      </c>
      <c r="R32" s="272">
        <f>IF(R$20="","",ROUND(CHOOSE(Рабочий!$AC$3,CHOOSE(Рабочий!$C$3,Рабочий!AX81,Рабочий!AX112,Рабочий!AX143,Рабочий!AY267),CHOOSE(Рабочий!$C$3,Рабочий!S81,Рабочий!S112,Рабочий!S143,Рабочий!S267))*(1+'1. Выбор РС'!$I$1)*CHOOSE(Рабочий!$H$3,Рабочий!$I$3,Рабочий!$I$4)*CHOOSE(Рабочий!$L$3,CHOOSE(Рабочий!$P$3,Рабочий!$Q$3,Рабочий!$Q$4,Рабочий!$Q$5),Рабочий!$M$4),0))</f>
        <v>156</v>
      </c>
      <c r="S32" s="272">
        <f>IF(S$20="","",ROUND(CHOOSE(Рабочий!$AC$3,CHOOSE(Рабочий!$C$3,Рабочий!AY81,Рабочий!AY112,Рабочий!AY143,Рабочий!AZ267),CHOOSE(Рабочий!$C$3,Рабочий!T81,Рабочий!T112,Рабочий!T143,Рабочий!T267))*(1+'1. Выбор РС'!$I$1)*CHOOSE(Рабочий!$H$3,Рабочий!$I$3,Рабочий!$I$4)*CHOOSE(Рабочий!$L$3,CHOOSE(Рабочий!$P$3,Рабочий!$Q$3,Рабочий!$Q$4,Рабочий!$Q$5),Рабочий!$M$4),0))</f>
        <v>164</v>
      </c>
      <c r="T32" s="272">
        <f>IF(T$20="","",ROUND(CHOOSE(Рабочий!$AC$3,CHOOSE(Рабочий!$C$3,Рабочий!AZ81,Рабочий!AZ112,Рабочий!AZ143,Рабочий!BA267),CHOOSE(Рабочий!$C$3,Рабочий!U81,Рабочий!U112,Рабочий!U143,Рабочий!U267))*(1+'1. Выбор РС'!$I$1)*CHOOSE(Рабочий!$H$3,Рабочий!$I$3,Рабочий!$I$4)*CHOOSE(Рабочий!$L$3,CHOOSE(Рабочий!$P$3,Рабочий!$Q$3,Рабочий!$Q$4,Рабочий!$Q$5),Рабочий!$M$4),0))</f>
        <v>172</v>
      </c>
      <c r="U32" s="272" t="str">
        <f>IF(U$20="","",ROUND(CHOOSE(Рабочий!$AC$3,CHOOSE(Рабочий!$C$3,Рабочий!BA81,Рабочий!BA112,Рабочий!BA143,Рабочий!BB267),CHOOSE(Рабочий!$C$3,Рабочий!V81,Рабочий!V112,Рабочий!V143,Рабочий!V267))*(1+'1.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32" s="272" t="str">
        <f>IF(V$20="","",ROUND(CHOOSE(Рабочий!$AC$3,CHOOSE(Рабочий!$C$3,Рабочий!BB81,Рабочий!BB112,Рабочий!BB143,Рабочий!BC267),CHOOSE(Рабочий!$C$3,Рабочий!W81,Рабочий!W112,Рабочий!W143,Рабочий!W267))*(1+'1.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32" s="272" t="str">
        <f>IF(W$20="","",ROUND(CHOOSE(Рабочий!$AC$3,CHOOSE(Рабочий!$C$3,Рабочий!BC81,Рабочий!BC112,Рабочий!BC143,Рабочий!BD267),CHOOSE(Рабочий!$C$3,Рабочий!X81,Рабочий!X112,Рабочий!X143,Рабочий!X267))*(1+'1.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32" s="272" t="str">
        <f>IF(X$20="","",ROUND(CHOOSE(Рабочий!$AC$3,CHOOSE(Рабочий!$C$3,Рабочий!BD81,Рабочий!BD112,Рабочий!BD143,Рабочий!BE267),CHOOSE(Рабочий!$C$3,Рабочий!Y81,Рабочий!Y112,Рабочий!Y143,Рабочий!Y267))*(1+'1.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32" s="272" t="str">
        <f>IF(Y$20="","",ROUND(CHOOSE(Рабочий!$AC$3,CHOOSE(Рабочий!$C$3,Рабочий!BE81,Рабочий!BE112,Рабочий!BE143,Рабочий!BF267),CHOOSE(Рабочий!$C$3,Рабочий!Z81,Рабочий!Z112,Рабочий!Z143,Рабочий!Z267))*(1+'1.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32" s="272" t="str">
        <f>IF(Z$20="","",ROUND(CHOOSE(Рабочий!$AC$3,CHOOSE(Рабочий!$C$3,Рабочий!BF81,Рабочий!BF112,Рабочий!BF143,Рабочий!BG267),CHOOSE(Рабочий!$C$3,Рабочий!AA81,Рабочий!AA112,Рабочий!AA143,Рабочий!AA267))*(1+'1.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32" s="272" t="str">
        <f>IF(AA$20="","",ROUND(CHOOSE(Рабочий!$AC$3,CHOOSE(Рабочий!$C$3,Рабочий!BG81,Рабочий!BG112,Рабочий!BG143,Рабочий!BH267),CHOOSE(Рабочий!$C$3,Рабочий!AB81,Рабочий!AB112,Рабочий!AB143,Рабочий!AB267))*(1+'1.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32" s="272" t="str">
        <f>IF(AB$20="","",ROUND(CHOOSE(Рабочий!$AC$3,CHOOSE(Рабочий!$C$3,Рабочий!BH81,Рабочий!BH112,Рабочий!BH143,Рабочий!BI267),CHOOSE(Рабочий!$C$3,Рабочий!AC81,Рабочий!AC112,Рабочий!AC143,Рабочий!AC267))*(1+'1.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32" s="272" t="str">
        <f>IF(AC$20="","",ROUND(CHOOSE(Рабочий!$AC$3,CHOOSE(Рабочий!$C$3,Рабочий!BI81,Рабочий!BI112,Рабочий!BI143,Рабочий!BJ267),CHOOSE(Рабочий!$C$3,Рабочий!AD81,Рабочий!AD112,Рабочий!AD143,Рабочий!AD267))*(1+'1.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32" s="272" t="str">
        <f>IF(AD$20="","",ROUND(CHOOSE(Рабочий!$AC$3,CHOOSE(Рабочий!$C$3,Рабочий!BJ81,Рабочий!BJ112,Рабочий!BJ143,Рабочий!BK267),CHOOSE(Рабочий!$C$3,Рабочий!AE81,Рабочий!AE112,Рабочий!AE143,Рабочий!AE267))*(1+'1.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32" s="272" t="str">
        <f>IF(AE$20="","",ROUND(CHOOSE(Рабочий!$AC$3,CHOOSE(Рабочий!$C$3,Рабочий!BK81,Рабочий!BK112,Рабочий!BK143,Рабочий!BL267),CHOOSE(Рабочий!$C$3,Рабочий!AF81,Рабочий!AF112,Рабочий!AF143,Рабочий!AF267))*(1+'1.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32" s="210"/>
      <c r="AG32" s="211"/>
      <c r="AH32" s="211"/>
      <c r="AI32" s="211"/>
      <c r="AJ32" s="211"/>
      <c r="AK32" s="211"/>
      <c r="AL32" s="211"/>
      <c r="AM32" s="211"/>
      <c r="AN32" s="211"/>
      <c r="AO32" s="211"/>
      <c r="AP32" s="211"/>
      <c r="AQ32" s="211"/>
      <c r="AR32" s="211"/>
      <c r="AS32" s="211"/>
      <c r="AT32" s="211"/>
      <c r="AU32" s="211"/>
      <c r="AV32" s="211"/>
      <c r="AW32" s="211"/>
    </row>
    <row r="33" spans="1:49" s="193" customFormat="1">
      <c r="A33" s="212">
        <v>1600</v>
      </c>
      <c r="B33" s="272">
        <f>IF(B$20="","",ROUND(CHOOSE(Рабочий!$AC$3,CHOOSE(Рабочий!$C$3,Рабочий!AH82,Рабочий!AH113,Рабочий!AH144,Рабочий!AI268),CHOOSE(Рабочий!$C$3,Рабочий!C82,Рабочий!C113,Рабочий!C144,Рабочий!C268))*(1+'1. Выбор РС'!$I$1)*CHOOSE(Рабочий!$H$3,Рабочий!$I$3,Рабочий!$I$4)*CHOOSE(Рабочий!$L$3,CHOOSE(Рабочий!$P$3,Рабочий!$Q$3,Рабочий!$Q$4,Рабочий!$Q$5),Рабочий!$M$4),0))</f>
        <v>52</v>
      </c>
      <c r="C33" s="272">
        <f>IF(C$20="","",ROUND(CHOOSE(Рабочий!$AC$3,CHOOSE(Рабочий!$C$3,Рабочий!AI82,Рабочий!AI113,Рабочий!AI144,Рабочий!AJ268),CHOOSE(Рабочий!$C$3,Рабочий!D82,Рабочий!D113,Рабочий!D144,Рабочий!D268))*(1+'1. Выбор РС'!$I$1)*CHOOSE(Рабочий!$H$3,Рабочий!$I$3,Рабочий!$I$4)*CHOOSE(Рабочий!$L$3,CHOOSE(Рабочий!$P$3,Рабочий!$Q$3,Рабочий!$Q$4,Рабочий!$Q$5),Рабочий!$M$4),0))</f>
        <v>59</v>
      </c>
      <c r="D33" s="272">
        <f>IF(D$20="","",ROUND(CHOOSE(Рабочий!$AC$3,CHOOSE(Рабочий!$C$3,Рабочий!AJ82,Рабочий!AJ113,Рабочий!AJ144,Рабочий!AK268),CHOOSE(Рабочий!$C$3,Рабочий!E82,Рабочий!E113,Рабочий!E144,Рабочий!E268))*(1+'1. Выбор РС'!$I$1)*CHOOSE(Рабочий!$H$3,Рабочий!$I$3,Рабочий!$I$4)*CHOOSE(Рабочий!$L$3,CHOOSE(Рабочий!$P$3,Рабочий!$Q$3,Рабочий!$Q$4,Рабочий!$Q$5),Рабочий!$M$4),0))</f>
        <v>66</v>
      </c>
      <c r="E33" s="272">
        <f>IF(E$20="","",ROUND(CHOOSE(Рабочий!$AC$3,CHOOSE(Рабочий!$C$3,Рабочий!AK82,Рабочий!AK113,Рабочий!AK144,Рабочий!AL268),CHOOSE(Рабочий!$C$3,Рабочий!F82,Рабочий!F113,Рабочий!F144,Рабочий!F268))*(1+'1. Выбор РС'!$I$1)*CHOOSE(Рабочий!$H$3,Рабочий!$I$3,Рабочий!$I$4)*CHOOSE(Рабочий!$L$3,CHOOSE(Рабочий!$P$3,Рабочий!$Q$3,Рабочий!$Q$4,Рабочий!$Q$5),Рабочий!$M$4),0))</f>
        <v>73</v>
      </c>
      <c r="F33" s="272">
        <f>IF(F$20="","",ROUND(CHOOSE(Рабочий!$AC$3,CHOOSE(Рабочий!$C$3,Рабочий!AL82,Рабочий!AL113,Рабочий!AL144,Рабочий!AM268),CHOOSE(Рабочий!$C$3,Рабочий!G82,Рабочий!G113,Рабочий!G144,Рабочий!G268))*(1+'1. Выбор РС'!$I$1)*CHOOSE(Рабочий!$H$3,Рабочий!$I$3,Рабочий!$I$4)*CHOOSE(Рабочий!$L$3,CHOOSE(Рабочий!$P$3,Рабочий!$Q$3,Рабочий!$Q$4,Рабочий!$Q$5),Рабочий!$M$4),0))</f>
        <v>79</v>
      </c>
      <c r="G33" s="272">
        <f>IF(G$20="","",ROUND(CHOOSE(Рабочий!$AC$3,CHOOSE(Рабочий!$C$3,Рабочий!AM82,Рабочий!AM113,Рабочий!AM144,Рабочий!AN268),CHOOSE(Рабочий!$C$3,Рабочий!H82,Рабочий!H113,Рабочий!H144,Рабочий!H268))*(1+'1. Выбор РС'!$I$1)*CHOOSE(Рабочий!$H$3,Рабочий!$I$3,Рабочий!$I$4)*CHOOSE(Рабочий!$L$3,CHOOSE(Рабочий!$P$3,Рабочий!$Q$3,Рабочий!$Q$4,Рабочий!$Q$5),Рабочий!$M$4),0))</f>
        <v>86</v>
      </c>
      <c r="H33" s="272">
        <f>IF(H$20="","",ROUND(CHOOSE(Рабочий!$AC$3,CHOOSE(Рабочий!$C$3,Рабочий!AN82,Рабочий!AN113,Рабочий!AN144,Рабочий!AO268),CHOOSE(Рабочий!$C$3,Рабочий!I82,Рабочий!I113,Рабочий!I144,Рабочий!I268))*(1+'1. Выбор РС'!$I$1)*CHOOSE(Рабочий!$H$3,Рабочий!$I$3,Рабочий!$I$4)*CHOOSE(Рабочий!$L$3,CHOOSE(Рабочий!$P$3,Рабочий!$Q$3,Рабочий!$Q$4,Рабочий!$Q$5),Рабочий!$M$4),0))</f>
        <v>93</v>
      </c>
      <c r="I33" s="272">
        <f>IF(I$20="","",ROUND(CHOOSE(Рабочий!$AC$3,CHOOSE(Рабочий!$C$3,Рабочий!AO82,Рабочий!AO113,Рабочий!AO144,Рабочий!AP268),CHOOSE(Рабочий!$C$3,Рабочий!J82,Рабочий!J113,Рабочий!J144,Рабочий!J268))*(1+'1. Выбор РС'!$I$1)*CHOOSE(Рабочий!$H$3,Рабочий!$I$3,Рабочий!$I$4)*CHOOSE(Рабочий!$L$3,CHOOSE(Рабочий!$P$3,Рабочий!$Q$3,Рабочий!$Q$4,Рабочий!$Q$5),Рабочий!$M$4),0))</f>
        <v>100</v>
      </c>
      <c r="J33" s="272">
        <f>IF(J$20="","",ROUND(CHOOSE(Рабочий!$AC$3,CHOOSE(Рабочий!$C$3,Рабочий!AP82,Рабочий!AP113,Рабочий!AP144,Рабочий!AQ268),CHOOSE(Рабочий!$C$3,Рабочий!K82,Рабочий!K113,Рабочий!K144,Рабочий!K268))*(1+'1. Выбор РС'!$I$1)*CHOOSE(Рабочий!$H$3,Рабочий!$I$3,Рабочий!$I$4)*CHOOSE(Рабочий!$L$3,CHOOSE(Рабочий!$P$3,Рабочий!$Q$3,Рабочий!$Q$4,Рабочий!$Q$5),Рабочий!$M$4),0))</f>
        <v>108</v>
      </c>
      <c r="K33" s="272">
        <f>IF(K$20="","",ROUND(CHOOSE(Рабочий!$AC$3,CHOOSE(Рабочий!$C$3,Рабочий!AQ82,Рабочий!AQ113,Рабочий!AQ144,Рабочий!AR268),CHOOSE(Рабочий!$C$3,Рабочий!L82,Рабочий!L113,Рабочий!L144,Рабочий!L268))*(1+'1. Выбор РС'!$I$1)*CHOOSE(Рабочий!$H$3,Рабочий!$I$3,Рабочий!$I$4)*CHOOSE(Рабочий!$L$3,CHOOSE(Рабочий!$P$3,Рабочий!$Q$3,Рабочий!$Q$4,Рабочий!$Q$5),Рабочий!$M$4),0))</f>
        <v>114</v>
      </c>
      <c r="L33" s="272">
        <f>IF(L$20="","",ROUND(CHOOSE(Рабочий!$AC$3,CHOOSE(Рабочий!$C$3,Рабочий!AR82,Рабочий!AR113,Рабочий!AR144,Рабочий!AS268),CHOOSE(Рабочий!$C$3,Рабочий!M82,Рабочий!M113,Рабочий!M144,Рабочий!M268))*(1+'1. Выбор РС'!$I$1)*CHOOSE(Рабочий!$H$3,Рабочий!$I$3,Рабочий!$I$4)*CHOOSE(Рабочий!$L$3,CHOOSE(Рабочий!$P$3,Рабочий!$Q$3,Рабочий!$Q$4,Рабочий!$Q$5),Рабочий!$M$4),0))</f>
        <v>121</v>
      </c>
      <c r="M33" s="272">
        <f>IF(M$20="","",ROUND(CHOOSE(Рабочий!$AC$3,CHOOSE(Рабочий!$C$3,Рабочий!AS82,Рабочий!AS113,Рабочий!AS144,Рабочий!AT268),CHOOSE(Рабочий!$C$3,Рабочий!N82,Рабочий!N113,Рабочий!N144,Рабочий!N268))*(1+'1. Выбор РС'!$I$1)*CHOOSE(Рабочий!$H$3,Рабочий!$I$3,Рабочий!$I$4)*CHOOSE(Рабочий!$L$3,CHOOSE(Рабочий!$P$3,Рабочий!$Q$3,Рабочий!$Q$4,Рабочий!$Q$5),Рабочий!$M$4),0))</f>
        <v>127</v>
      </c>
      <c r="N33" s="272">
        <f>IF(N$20="","",ROUND(CHOOSE(Рабочий!$AC$3,CHOOSE(Рабочий!$C$3,Рабочий!AT82,Рабочий!AT113,Рабочий!AT144,Рабочий!AU268),CHOOSE(Рабочий!$C$3,Рабочий!O82,Рабочий!O113,Рабочий!O144,Рабочий!O268))*(1+'1. Выбор РС'!$I$1)*CHOOSE(Рабочий!$H$3,Рабочий!$I$3,Рабочий!$I$4)*CHOOSE(Рабочий!$L$3,CHOOSE(Рабочий!$P$3,Рабочий!$Q$3,Рабочий!$Q$4,Рабочий!$Q$5),Рабочий!$M$4),0))</f>
        <v>136</v>
      </c>
      <c r="O33" s="272">
        <f>IF(O$20="","",ROUND(CHOOSE(Рабочий!$AC$3,CHOOSE(Рабочий!$C$3,Рабочий!AU82,Рабочий!AU113,Рабочий!AU144,Рабочий!AV268),CHOOSE(Рабочий!$C$3,Рабочий!P82,Рабочий!P113,Рабочий!P144,Рабочий!P268))*(1+'1. Выбор РС'!$I$1)*CHOOSE(Рабочий!$H$3,Рабочий!$I$3,Рабочий!$I$4)*CHOOSE(Рабочий!$L$3,CHOOSE(Рабочий!$P$3,Рабочий!$Q$3,Рабочий!$Q$4,Рабочий!$Q$5),Рабочий!$M$4),0))</f>
        <v>141</v>
      </c>
      <c r="P33" s="272">
        <f>IF(P$20="","",ROUND(CHOOSE(Рабочий!$AC$3,CHOOSE(Рабочий!$C$3,Рабочий!AV82,Рабочий!AV113,Рабочий!AV144,Рабочий!AW268),CHOOSE(Рабочий!$C$3,Рабочий!Q82,Рабочий!Q113,Рабочий!Q144,Рабочий!Q268))*(1+'1. Выбор РС'!$I$1)*CHOOSE(Рабочий!$H$3,Рабочий!$I$3,Рабочий!$I$4)*CHOOSE(Рабочий!$L$3,CHOOSE(Рабочий!$P$3,Рабочий!$Q$3,Рабочий!$Q$4,Рабочий!$Q$5),Рабочий!$M$4),0))</f>
        <v>150</v>
      </c>
      <c r="Q33" s="272">
        <f>IF(Q$20="","",ROUND(CHOOSE(Рабочий!$AC$3,CHOOSE(Рабочий!$C$3,Рабочий!AW82,Рабочий!AW113,Рабочий!AW144,Рабочий!AX268),CHOOSE(Рабочий!$C$3,Рабочий!R82,Рабочий!R113,Рабочий!R144,Рабочий!R268))*(1+'1. Выбор РС'!$I$1)*CHOOSE(Рабочий!$H$3,Рабочий!$I$3,Рабочий!$I$4)*CHOOSE(Рабочий!$L$3,CHOOSE(Рабочий!$P$3,Рабочий!$Q$3,Рабочий!$Q$4,Рабочий!$Q$5),Рабочий!$M$4),0))</f>
        <v>155</v>
      </c>
      <c r="R33" s="272">
        <f>IF(R$20="","",ROUND(CHOOSE(Рабочий!$AC$3,CHOOSE(Рабочий!$C$3,Рабочий!AX82,Рабочий!AX113,Рабочий!AX144,Рабочий!AY268),CHOOSE(Рабочий!$C$3,Рабочий!S82,Рабочий!S113,Рабочий!S144,Рабочий!S268))*(1+'1. Выбор РС'!$I$1)*CHOOSE(Рабочий!$H$3,Рабочий!$I$3,Рабочий!$I$4)*CHOOSE(Рабочий!$L$3,CHOOSE(Рабочий!$P$3,Рабочий!$Q$3,Рабочий!$Q$4,Рабочий!$Q$5),Рабочий!$M$4),0))</f>
        <v>163</v>
      </c>
      <c r="S33" s="272">
        <f>IF(S$20="","",ROUND(CHOOSE(Рабочий!$AC$3,CHOOSE(Рабочий!$C$3,Рабочий!AY82,Рабочий!AY113,Рабочий!AY144,Рабочий!AZ268),CHOOSE(Рабочий!$C$3,Рабочий!T82,Рабочий!T113,Рабочий!T144,Рабочий!T268))*(1+'1. Выбор РС'!$I$1)*CHOOSE(Рабочий!$H$3,Рабочий!$I$3,Рабочий!$I$4)*CHOOSE(Рабочий!$L$3,CHOOSE(Рабочий!$P$3,Рабочий!$Q$3,Рабочий!$Q$4,Рабочий!$Q$5),Рабочий!$M$4),0))</f>
        <v>171</v>
      </c>
      <c r="T33" s="272">
        <f>IF(T$20="","",ROUND(CHOOSE(Рабочий!$AC$3,CHOOSE(Рабочий!$C$3,Рабочий!AZ82,Рабочий!AZ113,Рабочий!AZ144,Рабочий!BA268),CHOOSE(Рабочий!$C$3,Рабочий!U82,Рабочий!U113,Рабочий!U144,Рабочий!U268))*(1+'1. Выбор РС'!$I$1)*CHOOSE(Рабочий!$H$3,Рабочий!$I$3,Рабочий!$I$4)*CHOOSE(Рабочий!$L$3,CHOOSE(Рабочий!$P$3,Рабочий!$Q$3,Рабочий!$Q$4,Рабочий!$Q$5),Рабочий!$M$4),0))</f>
        <v>176</v>
      </c>
      <c r="U33" s="272" t="str">
        <f>IF(U$20="","",ROUND(CHOOSE(Рабочий!$AC$3,CHOOSE(Рабочий!$C$3,Рабочий!BA82,Рабочий!BA113,Рабочий!BA144,Рабочий!BB268),CHOOSE(Рабочий!$C$3,Рабочий!V82,Рабочий!V113,Рабочий!V144,Рабочий!V268))*(1+'1.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33" s="272" t="str">
        <f>IF(V$20="","",ROUND(CHOOSE(Рабочий!$AC$3,CHOOSE(Рабочий!$C$3,Рабочий!BB82,Рабочий!BB113,Рабочий!BB144,Рабочий!BC268),CHOOSE(Рабочий!$C$3,Рабочий!W82,Рабочий!W113,Рабочий!W144,Рабочий!W268))*(1+'1.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33" s="272" t="str">
        <f>IF(W$20="","",ROUND(CHOOSE(Рабочий!$AC$3,CHOOSE(Рабочий!$C$3,Рабочий!BC82,Рабочий!BC113,Рабочий!BC144,Рабочий!BD268),CHOOSE(Рабочий!$C$3,Рабочий!X82,Рабочий!X113,Рабочий!X144,Рабочий!X268))*(1+'1.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33" s="272" t="str">
        <f>IF(X$20="","",ROUND(CHOOSE(Рабочий!$AC$3,CHOOSE(Рабочий!$C$3,Рабочий!BD82,Рабочий!BD113,Рабочий!BD144,Рабочий!BE268),CHOOSE(Рабочий!$C$3,Рабочий!Y82,Рабочий!Y113,Рабочий!Y144,Рабочий!Y268))*(1+'1.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33" s="272" t="str">
        <f>IF(Y$20="","",ROUND(CHOOSE(Рабочий!$AC$3,CHOOSE(Рабочий!$C$3,Рабочий!BE82,Рабочий!BE113,Рабочий!BE144,Рабочий!BF268),CHOOSE(Рабочий!$C$3,Рабочий!Z82,Рабочий!Z113,Рабочий!Z144,Рабочий!Z268))*(1+'1.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33" s="272" t="str">
        <f>IF(Z$20="","",ROUND(CHOOSE(Рабочий!$AC$3,CHOOSE(Рабочий!$C$3,Рабочий!BF82,Рабочий!BF113,Рабочий!BF144,Рабочий!BG268),CHOOSE(Рабочий!$C$3,Рабочий!AA82,Рабочий!AA113,Рабочий!AA144,Рабочий!AA268))*(1+'1.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33" s="272" t="str">
        <f>IF(AA$20="","",ROUND(CHOOSE(Рабочий!$AC$3,CHOOSE(Рабочий!$C$3,Рабочий!BG82,Рабочий!BG113,Рабочий!BG144,Рабочий!BH268),CHOOSE(Рабочий!$C$3,Рабочий!AB82,Рабочий!AB113,Рабочий!AB144,Рабочий!AB268))*(1+'1.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33" s="272" t="str">
        <f>IF(AB$20="","",ROUND(CHOOSE(Рабочий!$AC$3,CHOOSE(Рабочий!$C$3,Рабочий!BH82,Рабочий!BH113,Рабочий!BH144,Рабочий!BI268),CHOOSE(Рабочий!$C$3,Рабочий!AC82,Рабочий!AC113,Рабочий!AC144,Рабочий!AC268))*(1+'1.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33" s="272" t="str">
        <f>IF(AC$20="","",ROUND(CHOOSE(Рабочий!$AC$3,CHOOSE(Рабочий!$C$3,Рабочий!BI82,Рабочий!BI113,Рабочий!BI144,Рабочий!BJ268),CHOOSE(Рабочий!$C$3,Рабочий!AD82,Рабочий!AD113,Рабочий!AD144,Рабочий!AD268))*(1+'1.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33" s="272" t="str">
        <f>IF(AD$20="","",ROUND(CHOOSE(Рабочий!$AC$3,CHOOSE(Рабочий!$C$3,Рабочий!BJ82,Рабочий!BJ113,Рабочий!BJ144,Рабочий!BK268),CHOOSE(Рабочий!$C$3,Рабочий!AE82,Рабочий!AE113,Рабочий!AE144,Рабочий!AE268))*(1+'1.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33" s="272" t="str">
        <f>IF(AE$20="","",ROUND(CHOOSE(Рабочий!$AC$3,CHOOSE(Рабочий!$C$3,Рабочий!BK82,Рабочий!BK113,Рабочий!BK144,Рабочий!BL268),CHOOSE(Рабочий!$C$3,Рабочий!AF82,Рабочий!AF113,Рабочий!AF144,Рабочий!AF268))*(1+'1.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33" s="210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</row>
    <row r="34" spans="1:49" s="193" customFormat="1">
      <c r="A34" s="212">
        <v>1700</v>
      </c>
      <c r="B34" s="272">
        <f>IF(B$20="","",ROUND(CHOOSE(Рабочий!$AC$3,CHOOSE(Рабочий!$C$3,Рабочий!AH83,Рабочий!AH114,Рабочий!AH145,Рабочий!AI269),CHOOSE(Рабочий!$C$3,Рабочий!C83,Рабочий!C114,Рабочий!C145,Рабочий!C269))*(1+'1. Выбор РС'!$I$1)*CHOOSE(Рабочий!$H$3,Рабочий!$I$3,Рабочий!$I$4)*CHOOSE(Рабочий!$L$3,CHOOSE(Рабочий!$P$3,Рабочий!$Q$3,Рабочий!$Q$4,Рабочий!$Q$5),Рабочий!$M$4),0))</f>
        <v>55</v>
      </c>
      <c r="C34" s="272">
        <f>IF(C$20="","",ROUND(CHOOSE(Рабочий!$AC$3,CHOOSE(Рабочий!$C$3,Рабочий!AI83,Рабочий!AI114,Рабочий!AI145,Рабочий!AJ269),CHOOSE(Рабочий!$C$3,Рабочий!D83,Рабочий!D114,Рабочий!D145,Рабочий!D269))*(1+'1. Выбор РС'!$I$1)*CHOOSE(Рабочий!$H$3,Рабочий!$I$3,Рабочий!$I$4)*CHOOSE(Рабочий!$L$3,CHOOSE(Рабочий!$P$3,Рабочий!$Q$3,Рабочий!$Q$4,Рабочий!$Q$5),Рабочий!$M$4),0))</f>
        <v>62</v>
      </c>
      <c r="D34" s="272">
        <f>IF(D$20="","",ROUND(CHOOSE(Рабочий!$AC$3,CHOOSE(Рабочий!$C$3,Рабочий!AJ83,Рабочий!AJ114,Рабочий!AJ145,Рабочий!AK269),CHOOSE(Рабочий!$C$3,Рабочий!E83,Рабочий!E114,Рабочий!E145,Рабочий!E269))*(1+'1. Выбор РС'!$I$1)*CHOOSE(Рабочий!$H$3,Рабочий!$I$3,Рабочий!$I$4)*CHOOSE(Рабочий!$L$3,CHOOSE(Рабочий!$P$3,Рабочий!$Q$3,Рабочий!$Q$4,Рабочий!$Q$5),Рабочий!$M$4),0))</f>
        <v>69</v>
      </c>
      <c r="E34" s="272">
        <f>IF(E$20="","",ROUND(CHOOSE(Рабочий!$AC$3,CHOOSE(Рабочий!$C$3,Рабочий!AK83,Рабочий!AK114,Рабочий!AK145,Рабочий!AL269),CHOOSE(Рабочий!$C$3,Рабочий!F83,Рабочий!F114,Рабочий!F145,Рабочий!F269))*(1+'1. Выбор РС'!$I$1)*CHOOSE(Рабочий!$H$3,Рабочий!$I$3,Рабочий!$I$4)*CHOOSE(Рабочий!$L$3,CHOOSE(Рабочий!$P$3,Рабочий!$Q$3,Рабочий!$Q$4,Рабочий!$Q$5),Рабочий!$M$4),0))</f>
        <v>76</v>
      </c>
      <c r="F34" s="272">
        <f>IF(F$20="","",ROUND(CHOOSE(Рабочий!$AC$3,CHOOSE(Рабочий!$C$3,Рабочий!AL83,Рабочий!AL114,Рабочий!AL145,Рабочий!AM269),CHOOSE(Рабочий!$C$3,Рабочий!G83,Рабочий!G114,Рабочий!G145,Рабочий!G269))*(1+'1. Выбор РС'!$I$1)*CHOOSE(Рабочий!$H$3,Рабочий!$I$3,Рабочий!$I$4)*CHOOSE(Рабочий!$L$3,CHOOSE(Рабочий!$P$3,Рабочий!$Q$3,Рабочий!$Q$4,Рабочий!$Q$5),Рабочий!$M$4),0))</f>
        <v>84</v>
      </c>
      <c r="G34" s="272">
        <f>IF(G$20="","",ROUND(CHOOSE(Рабочий!$AC$3,CHOOSE(Рабочий!$C$3,Рабочий!AM83,Рабочий!AM114,Рабочий!AM145,Рабочий!AN269),CHOOSE(Рабочий!$C$3,Рабочий!H83,Рабочий!H114,Рабочий!H145,Рабочий!H269))*(1+'1. Выбор РС'!$I$1)*CHOOSE(Рабочий!$H$3,Рабочий!$I$3,Рабочий!$I$4)*CHOOSE(Рабочий!$L$3,CHOOSE(Рабочий!$P$3,Рабочий!$Q$3,Рабочий!$Q$4,Рабочий!$Q$5),Рабочий!$M$4),0))</f>
        <v>90</v>
      </c>
      <c r="H34" s="272">
        <f>IF(H$20="","",ROUND(CHOOSE(Рабочий!$AC$3,CHOOSE(Рабочий!$C$3,Рабочий!AN83,Рабочий!AN114,Рабочий!AN145,Рабочий!AO269),CHOOSE(Рабочий!$C$3,Рабочий!I83,Рабочий!I114,Рабочий!I145,Рабочий!I269))*(1+'1. Выбор РС'!$I$1)*CHOOSE(Рабочий!$H$3,Рабочий!$I$3,Рабочий!$I$4)*CHOOSE(Рабочий!$L$3,CHOOSE(Рабочий!$P$3,Рабочий!$Q$3,Рабочий!$Q$4,Рабочий!$Q$5),Рабочий!$M$4),0))</f>
        <v>99</v>
      </c>
      <c r="I34" s="272">
        <f>IF(I$20="","",ROUND(CHOOSE(Рабочий!$AC$3,CHOOSE(Рабочий!$C$3,Рабочий!AO83,Рабочий!AO114,Рабочий!AO145,Рабочий!AP269),CHOOSE(Рабочий!$C$3,Рабочий!J83,Рабочий!J114,Рабочий!J145,Рабочий!J269))*(1+'1. Выбор РС'!$I$1)*CHOOSE(Рабочий!$H$3,Рабочий!$I$3,Рабочий!$I$4)*CHOOSE(Рабочий!$L$3,CHOOSE(Рабочий!$P$3,Рабочий!$Q$3,Рабочий!$Q$4,Рабочий!$Q$5),Рабочий!$M$4),0))</f>
        <v>105</v>
      </c>
      <c r="J34" s="272">
        <f>IF(J$20="","",ROUND(CHOOSE(Рабочий!$AC$3,CHOOSE(Рабочий!$C$3,Рабочий!AP83,Рабочий!AP114,Рабочий!AP145,Рабочий!AQ269),CHOOSE(Рабочий!$C$3,Рабочий!K83,Рабочий!K114,Рабочий!K145,Рабочий!K269))*(1+'1. Выбор РС'!$I$1)*CHOOSE(Рабочий!$H$3,Рабочий!$I$3,Рабочий!$I$4)*CHOOSE(Рабочий!$L$3,CHOOSE(Рабочий!$P$3,Рабочий!$Q$3,Рабочий!$Q$4,Рабочий!$Q$5),Рабочий!$M$4),0))</f>
        <v>114</v>
      </c>
      <c r="K34" s="272">
        <f>IF(K$20="","",ROUND(CHOOSE(Рабочий!$AC$3,CHOOSE(Рабочий!$C$3,Рабочий!AQ83,Рабочий!AQ114,Рабочий!AQ145,Рабочий!AR269),CHOOSE(Рабочий!$C$3,Рабочий!L83,Рабочий!L114,Рабочий!L145,Рабочий!L269))*(1+'1. Выбор РС'!$I$1)*CHOOSE(Рабочий!$H$3,Рабочий!$I$3,Рабочий!$I$4)*CHOOSE(Рабочий!$L$3,CHOOSE(Рабочий!$P$3,Рабочий!$Q$3,Рабочий!$Q$4,Рабочий!$Q$5),Рабочий!$M$4),0))</f>
        <v>122</v>
      </c>
      <c r="L34" s="272">
        <f>IF(L$20="","",ROUND(CHOOSE(Рабочий!$AC$3,CHOOSE(Рабочий!$C$3,Рабочий!AR83,Рабочий!AR114,Рабочий!AR145,Рабочий!AS269),CHOOSE(Рабочий!$C$3,Рабочий!M83,Рабочий!M114,Рабочий!M145,Рабочий!M269))*(1+'1. Выбор РС'!$I$1)*CHOOSE(Рабочий!$H$3,Рабочий!$I$3,Рабочий!$I$4)*CHOOSE(Рабочий!$L$3,CHOOSE(Рабочий!$P$3,Рабочий!$Q$3,Рабочий!$Q$4,Рабочий!$Q$5),Рабочий!$M$4),0))</f>
        <v>129</v>
      </c>
      <c r="M34" s="272">
        <f>IF(M$20="","",ROUND(CHOOSE(Рабочий!$AC$3,CHOOSE(Рабочий!$C$3,Рабочий!AS83,Рабочий!AS114,Рабочий!AS145,Рабочий!AT269),CHOOSE(Рабочий!$C$3,Рабочий!N83,Рабочий!N114,Рабочий!N145,Рабочий!N269))*(1+'1. Выбор РС'!$I$1)*CHOOSE(Рабочий!$H$3,Рабочий!$I$3,Рабочий!$I$4)*CHOOSE(Рабочий!$L$3,CHOOSE(Рабочий!$P$3,Рабочий!$Q$3,Рабочий!$Q$4,Рабочий!$Q$5),Рабочий!$M$4),0))</f>
        <v>135</v>
      </c>
      <c r="N34" s="272">
        <f>IF(N$20="","",ROUND(CHOOSE(Рабочий!$AC$3,CHOOSE(Рабочий!$C$3,Рабочий!AT83,Рабочий!AT114,Рабочий!AT145,Рабочий!AU269),CHOOSE(Рабочий!$C$3,Рабочий!O83,Рабочий!O114,Рабочий!O145,Рабочий!O269))*(1+'1. Выбор РС'!$I$1)*CHOOSE(Рабочий!$H$3,Рабочий!$I$3,Рабочий!$I$4)*CHOOSE(Рабочий!$L$3,CHOOSE(Рабочий!$P$3,Рабочий!$Q$3,Рабочий!$Q$4,Рабочий!$Q$5),Рабочий!$M$4),0))</f>
        <v>144</v>
      </c>
      <c r="O34" s="272">
        <f>IF(O$20="","",ROUND(CHOOSE(Рабочий!$AC$3,CHOOSE(Рабочий!$C$3,Рабочий!AU83,Рабочий!AU114,Рабочий!AU145,Рабочий!AV269),CHOOSE(Рабочий!$C$3,Рабочий!P83,Рабочий!P114,Рабочий!P145,Рабочий!P269))*(1+'1. Выбор РС'!$I$1)*CHOOSE(Рабочий!$H$3,Рабочий!$I$3,Рабочий!$I$4)*CHOOSE(Рабочий!$L$3,CHOOSE(Рабочий!$P$3,Рабочий!$Q$3,Рабочий!$Q$4,Рабочий!$Q$5),Рабочий!$M$4),0))</f>
        <v>150</v>
      </c>
      <c r="P34" s="272">
        <f>IF(P$20="","",ROUND(CHOOSE(Рабочий!$AC$3,CHOOSE(Рабочий!$C$3,Рабочий!AV83,Рабочий!AV114,Рабочий!AV145,Рабочий!AW269),CHOOSE(Рабочий!$C$3,Рабочий!Q83,Рабочий!Q114,Рабочий!Q145,Рабочий!Q269))*(1+'1. Выбор РС'!$I$1)*CHOOSE(Рабочий!$H$3,Рабочий!$I$3,Рабочий!$I$4)*CHOOSE(Рабочий!$L$3,CHOOSE(Рабочий!$P$3,Рабочий!$Q$3,Рабочий!$Q$4,Рабочий!$Q$5),Рабочий!$M$4),0))</f>
        <v>156</v>
      </c>
      <c r="Q34" s="272">
        <f>IF(Q$20="","",ROUND(CHOOSE(Рабочий!$AC$3,CHOOSE(Рабочий!$C$3,Рабочий!AW83,Рабочий!AW114,Рабочий!AW145,Рабочий!AX269),CHOOSE(Рабочий!$C$3,Рабочий!R83,Рабочий!R114,Рабочий!R145,Рабочий!R269))*(1+'1. Выбор РС'!$I$1)*CHOOSE(Рабочий!$H$3,Рабочий!$I$3,Рабочий!$I$4)*CHOOSE(Рабочий!$L$3,CHOOSE(Рабочий!$P$3,Рабочий!$Q$3,Рабочий!$Q$4,Рабочий!$Q$5),Рабочий!$M$4),0))</f>
        <v>165</v>
      </c>
      <c r="R34" s="272">
        <f>IF(R$20="","",ROUND(CHOOSE(Рабочий!$AC$3,CHOOSE(Рабочий!$C$3,Рабочий!AX83,Рабочий!AX114,Рабочий!AX145,Рабочий!AY269),CHOOSE(Рабочий!$C$3,Рабочий!S83,Рабочий!S114,Рабочий!S145,Рабочий!S269))*(1+'1. Выбор РС'!$I$1)*CHOOSE(Рабочий!$H$3,Рабочий!$I$3,Рабочий!$I$4)*CHOOSE(Рабочий!$L$3,CHOOSE(Рабочий!$P$3,Рабочий!$Q$3,Рабочий!$Q$4,Рабочий!$Q$5),Рабочий!$M$4),0))</f>
        <v>173</v>
      </c>
      <c r="S34" s="272">
        <f>IF(S$20="","",ROUND(CHOOSE(Рабочий!$AC$3,CHOOSE(Рабочий!$C$3,Рабочий!AY83,Рабочий!AY114,Рабочий!AY145,Рабочий!AZ269),CHOOSE(Рабочий!$C$3,Рабочий!T83,Рабочий!T114,Рабочий!T145,Рабочий!T269))*(1+'1. Выбор РС'!$I$1)*CHOOSE(Рабочий!$H$3,Рабочий!$I$3,Рабочий!$I$4)*CHOOSE(Рабочий!$L$3,CHOOSE(Рабочий!$P$3,Рабочий!$Q$3,Рабочий!$Q$4,Рабочий!$Q$5),Рабочий!$M$4),0))</f>
        <v>179</v>
      </c>
      <c r="T34" s="272">
        <f>IF(T$20="","",ROUND(CHOOSE(Рабочий!$AC$3,CHOOSE(Рабочий!$C$3,Рабочий!AZ83,Рабочий!AZ114,Рабочий!AZ145,Рабочий!BA269),CHOOSE(Рабочий!$C$3,Рабочий!U83,Рабочий!U114,Рабочий!U145,Рабочий!U269))*(1+'1. Выбор РС'!$I$1)*CHOOSE(Рабочий!$H$3,Рабочий!$I$3,Рабочий!$I$4)*CHOOSE(Рабочий!$L$3,CHOOSE(Рабочий!$P$3,Рабочий!$Q$3,Рабочий!$Q$4,Рабочий!$Q$5),Рабочий!$M$4),0))</f>
        <v>187</v>
      </c>
      <c r="U34" s="272" t="str">
        <f>IF(U$20="","",ROUND(CHOOSE(Рабочий!$AC$3,CHOOSE(Рабочий!$C$3,Рабочий!BA83,Рабочий!BA114,Рабочий!BA145,Рабочий!BB269),CHOOSE(Рабочий!$C$3,Рабочий!V83,Рабочий!V114,Рабочий!V145,Рабочий!V269))*(1+'1.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34" s="272" t="str">
        <f>IF(V$20="","",ROUND(CHOOSE(Рабочий!$AC$3,CHOOSE(Рабочий!$C$3,Рабочий!BB83,Рабочий!BB114,Рабочий!BB145,Рабочий!BC269),CHOOSE(Рабочий!$C$3,Рабочий!W83,Рабочий!W114,Рабочий!W145,Рабочий!W269))*(1+'1.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34" s="272" t="str">
        <f>IF(W$20="","",ROUND(CHOOSE(Рабочий!$AC$3,CHOOSE(Рабочий!$C$3,Рабочий!BC83,Рабочий!BC114,Рабочий!BC145,Рабочий!BD269),CHOOSE(Рабочий!$C$3,Рабочий!X83,Рабочий!X114,Рабочий!X145,Рабочий!X269))*(1+'1.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34" s="272" t="str">
        <f>IF(X$20="","",ROUND(CHOOSE(Рабочий!$AC$3,CHOOSE(Рабочий!$C$3,Рабочий!BD83,Рабочий!BD114,Рабочий!BD145,Рабочий!BE269),CHOOSE(Рабочий!$C$3,Рабочий!Y83,Рабочий!Y114,Рабочий!Y145,Рабочий!Y269))*(1+'1.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34" s="272" t="str">
        <f>IF(Y$20="","",ROUND(CHOOSE(Рабочий!$AC$3,CHOOSE(Рабочий!$C$3,Рабочий!BE83,Рабочий!BE114,Рабочий!BE145,Рабочий!BF269),CHOOSE(Рабочий!$C$3,Рабочий!Z83,Рабочий!Z114,Рабочий!Z145,Рабочий!Z269))*(1+'1.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34" s="272" t="str">
        <f>IF(Z$20="","",ROUND(CHOOSE(Рабочий!$AC$3,CHOOSE(Рабочий!$C$3,Рабочий!BF83,Рабочий!BF114,Рабочий!BF145,Рабочий!BG269),CHOOSE(Рабочий!$C$3,Рабочий!AA83,Рабочий!AA114,Рабочий!AA145,Рабочий!AA269))*(1+'1.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34" s="272" t="str">
        <f>IF(AA$20="","",ROUND(CHOOSE(Рабочий!$AC$3,CHOOSE(Рабочий!$C$3,Рабочий!BG83,Рабочий!BG114,Рабочий!BG145,Рабочий!BH269),CHOOSE(Рабочий!$C$3,Рабочий!AB83,Рабочий!AB114,Рабочий!AB145,Рабочий!AB269))*(1+'1.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34" s="272" t="str">
        <f>IF(AB$20="","",ROUND(CHOOSE(Рабочий!$AC$3,CHOOSE(Рабочий!$C$3,Рабочий!BH83,Рабочий!BH114,Рабочий!BH145,Рабочий!BI269),CHOOSE(Рабочий!$C$3,Рабочий!AC83,Рабочий!AC114,Рабочий!AC145,Рабочий!AC269))*(1+'1.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34" s="272" t="str">
        <f>IF(AC$20="","",ROUND(CHOOSE(Рабочий!$AC$3,CHOOSE(Рабочий!$C$3,Рабочий!BI83,Рабочий!BI114,Рабочий!BI145,Рабочий!BJ269),CHOOSE(Рабочий!$C$3,Рабочий!AD83,Рабочий!AD114,Рабочий!AD145,Рабочий!AD269))*(1+'1.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34" s="272" t="str">
        <f>IF(AD$20="","",ROUND(CHOOSE(Рабочий!$AC$3,CHOOSE(Рабочий!$C$3,Рабочий!BJ83,Рабочий!BJ114,Рабочий!BJ145,Рабочий!BK269),CHOOSE(Рабочий!$C$3,Рабочий!AE83,Рабочий!AE114,Рабочий!AE145,Рабочий!AE269))*(1+'1.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34" s="272" t="str">
        <f>IF(AE$20="","",ROUND(CHOOSE(Рабочий!$AC$3,CHOOSE(Рабочий!$C$3,Рабочий!BK83,Рабочий!BK114,Рабочий!BK145,Рабочий!BL269),CHOOSE(Рабочий!$C$3,Рабочий!AF83,Рабочий!AF114,Рабочий!AF145,Рабочий!AF269))*(1+'1.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34" s="210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  <c r="AR34" s="211"/>
      <c r="AS34" s="211"/>
      <c r="AT34" s="211"/>
      <c r="AU34" s="211"/>
      <c r="AV34" s="211"/>
      <c r="AW34" s="211"/>
    </row>
    <row r="35" spans="1:49" s="193" customFormat="1">
      <c r="A35" s="212">
        <v>1800</v>
      </c>
      <c r="B35" s="272">
        <f>IF(B$20="","",ROUND(CHOOSE(Рабочий!$AC$3,CHOOSE(Рабочий!$C$3,Рабочий!AH84,Рабочий!AH115,Рабочий!AH146,Рабочий!AI270),CHOOSE(Рабочий!$C$3,Рабочий!C84,Рабочий!C115,Рабочий!C146,Рабочий!C270))*(1+'1. Выбор РС'!$I$1)*CHOOSE(Рабочий!$H$3,Рабочий!$I$3,Рабочий!$I$4)*CHOOSE(Рабочий!$L$3,CHOOSE(Рабочий!$P$3,Рабочий!$Q$3,Рабочий!$Q$4,Рабочий!$Q$5),Рабочий!$M$4),0))</f>
        <v>57</v>
      </c>
      <c r="C35" s="272">
        <f>IF(C$20="","",ROUND(CHOOSE(Рабочий!$AC$3,CHOOSE(Рабочий!$C$3,Рабочий!AI84,Рабочий!AI115,Рабочий!AI146,Рабочий!AJ270),CHOOSE(Рабочий!$C$3,Рабочий!D84,Рабочий!D115,Рабочий!D146,Рабочий!D270))*(1+'1. Выбор РС'!$I$1)*CHOOSE(Рабочий!$H$3,Рабочий!$I$3,Рабочий!$I$4)*CHOOSE(Рабочий!$L$3,CHOOSE(Рабочий!$P$3,Рабочий!$Q$3,Рабочий!$Q$4,Рабочий!$Q$5),Рабочий!$M$4),0))</f>
        <v>64</v>
      </c>
      <c r="D35" s="272">
        <f>IF(D$20="","",ROUND(CHOOSE(Рабочий!$AC$3,CHOOSE(Рабочий!$C$3,Рабочий!AJ84,Рабочий!AJ115,Рабочий!AJ146,Рабочий!AK270),CHOOSE(Рабочий!$C$3,Рабочий!E84,Рабочий!E115,Рабочий!E146,Рабочий!E270))*(1+'1. Выбор РС'!$I$1)*CHOOSE(Рабочий!$H$3,Рабочий!$I$3,Рабочий!$I$4)*CHOOSE(Рабочий!$L$3,CHOOSE(Рабочий!$P$3,Рабочий!$Q$3,Рабочий!$Q$4,Рабочий!$Q$5),Рабочий!$M$4),0))</f>
        <v>71</v>
      </c>
      <c r="E35" s="272">
        <f>IF(E$20="","",ROUND(CHOOSE(Рабочий!$AC$3,CHOOSE(Рабочий!$C$3,Рабочий!AK84,Рабочий!AK115,Рабочий!AK146,Рабочий!AL270),CHOOSE(Рабочий!$C$3,Рабочий!F84,Рабочий!F115,Рабочий!F146,Рабочий!F270))*(1+'1. Выбор РС'!$I$1)*CHOOSE(Рабочий!$H$3,Рабочий!$I$3,Рабочий!$I$4)*CHOOSE(Рабочий!$L$3,CHOOSE(Рабочий!$P$3,Рабочий!$Q$3,Рабочий!$Q$4,Рабочий!$Q$5),Рабочий!$M$4),0))</f>
        <v>79</v>
      </c>
      <c r="F35" s="272">
        <f>IF(F$20="","",ROUND(CHOOSE(Рабочий!$AC$3,CHOOSE(Рабочий!$C$3,Рабочий!AL84,Рабочий!AL115,Рабочий!AL146,Рабочий!AM270),CHOOSE(Рабочий!$C$3,Рабочий!G84,Рабочий!G115,Рабочий!G146,Рабочий!G270))*(1+'1. Выбор РС'!$I$1)*CHOOSE(Рабочий!$H$3,Рабочий!$I$3,Рабочий!$I$4)*CHOOSE(Рабочий!$L$3,CHOOSE(Рабочий!$P$3,Рабочий!$Q$3,Рабочий!$Q$4,Рабочий!$Q$5),Рабочий!$M$4),0))</f>
        <v>86</v>
      </c>
      <c r="G35" s="272">
        <f>IF(G$20="","",ROUND(CHOOSE(Рабочий!$AC$3,CHOOSE(Рабочий!$C$3,Рабочий!AM84,Рабочий!AM115,Рабочий!AM146,Рабочий!AN270),CHOOSE(Рабочий!$C$3,Рабочий!H84,Рабочий!H115,Рабочий!H146,Рабочий!H270))*(1+'1. Выбор РС'!$I$1)*CHOOSE(Рабочий!$H$3,Рабочий!$I$3,Рабочий!$I$4)*CHOOSE(Рабочий!$L$3,CHOOSE(Рабочий!$P$3,Рабочий!$Q$3,Рабочий!$Q$4,Рабочий!$Q$5),Рабочий!$M$4),0))</f>
        <v>94</v>
      </c>
      <c r="H35" s="272">
        <f>IF(H$20="","",ROUND(CHOOSE(Рабочий!$AC$3,CHOOSE(Рабочий!$C$3,Рабочий!AN84,Рабочий!AN115,Рабочий!AN146,Рабочий!AO270),CHOOSE(Рабочий!$C$3,Рабочий!I84,Рабочий!I115,Рабочий!I146,Рабочий!I270))*(1+'1. Выбор РС'!$I$1)*CHOOSE(Рабочий!$H$3,Рабочий!$I$3,Рабочий!$I$4)*CHOOSE(Рабочий!$L$3,CHOOSE(Рабочий!$P$3,Рабочий!$Q$3,Рабочий!$Q$4,Рабочий!$Q$5),Рабочий!$M$4),0))</f>
        <v>101</v>
      </c>
      <c r="I35" s="272">
        <f>IF(I$20="","",ROUND(CHOOSE(Рабочий!$AC$3,CHOOSE(Рабочий!$C$3,Рабочий!AO84,Рабочий!AO115,Рабочий!AO146,Рабочий!AP270),CHOOSE(Рабочий!$C$3,Рабочий!J84,Рабочий!J115,Рабочий!J146,Рабочий!J270))*(1+'1. Выбор РС'!$I$1)*CHOOSE(Рабочий!$H$3,Рабочий!$I$3,Рабочий!$I$4)*CHOOSE(Рабочий!$L$3,CHOOSE(Рабочий!$P$3,Рабочий!$Q$3,Рабочий!$Q$4,Рабочий!$Q$5),Рабочий!$M$4),0))</f>
        <v>109</v>
      </c>
      <c r="J35" s="272">
        <f>IF(J$20="","",ROUND(CHOOSE(Рабочий!$AC$3,CHOOSE(Рабочий!$C$3,Рабочий!AP84,Рабочий!AP115,Рабочий!AP146,Рабочий!AQ270),CHOOSE(Рабочий!$C$3,Рабочий!K84,Рабочий!K115,Рабочий!K146,Рабочий!K270))*(1+'1. Выбор РС'!$I$1)*CHOOSE(Рабочий!$H$3,Рабочий!$I$3,Рабочий!$I$4)*CHOOSE(Рабочий!$L$3,CHOOSE(Рабочий!$P$3,Рабочий!$Q$3,Рабочий!$Q$4,Рабочий!$Q$5),Рабочий!$M$4),0))</f>
        <v>117</v>
      </c>
      <c r="K35" s="272">
        <f>IF(K$20="","",ROUND(CHOOSE(Рабочий!$AC$3,CHOOSE(Рабочий!$C$3,Рабочий!AQ84,Рабочий!AQ115,Рабочий!AQ146,Рабочий!AR270),CHOOSE(Рабочий!$C$3,Рабочий!L84,Рабочий!L115,Рабочий!L146,Рабочий!L270))*(1+'1. Выбор РС'!$I$1)*CHOOSE(Рабочий!$H$3,Рабочий!$I$3,Рабочий!$I$4)*CHOOSE(Рабочий!$L$3,CHOOSE(Рабочий!$P$3,Рабочий!$Q$3,Рабочий!$Q$4,Рабочий!$Q$5),Рабочий!$M$4),0))</f>
        <v>124</v>
      </c>
      <c r="L35" s="272">
        <f>IF(L$20="","",ROUND(CHOOSE(Рабочий!$AC$3,CHOOSE(Рабочий!$C$3,Рабочий!AR84,Рабочий!AR115,Рабочий!AR146,Рабочий!AS270),CHOOSE(Рабочий!$C$3,Рабочий!M84,Рабочий!M115,Рабочий!M146,Рабочий!M270))*(1+'1. Выбор РС'!$I$1)*CHOOSE(Рабочий!$H$3,Рабочий!$I$3,Рабочий!$I$4)*CHOOSE(Рабочий!$L$3,CHOOSE(Рабочий!$P$3,Рабочий!$Q$3,Рабочий!$Q$4,Рабочий!$Q$5),Рабочий!$M$4),0))</f>
        <v>131</v>
      </c>
      <c r="M35" s="272">
        <f>IF(M$20="","",ROUND(CHOOSE(Рабочий!$AC$3,CHOOSE(Рабочий!$C$3,Рабочий!AS84,Рабочий!AS115,Рабочий!AS146,Рабочий!AT270),CHOOSE(Рабочий!$C$3,Рабочий!N84,Рабочий!N115,Рабочий!N146,Рабочий!N270))*(1+'1. Выбор РС'!$I$1)*CHOOSE(Рабочий!$H$3,Рабочий!$I$3,Рабочий!$I$4)*CHOOSE(Рабочий!$L$3,CHOOSE(Рабочий!$P$3,Рабочий!$Q$3,Рабочий!$Q$4,Рабочий!$Q$5),Рабочий!$M$4),0))</f>
        <v>140</v>
      </c>
      <c r="N35" s="272">
        <f>IF(N$20="","",ROUND(CHOOSE(Рабочий!$AC$3,CHOOSE(Рабочий!$C$3,Рабочий!AT84,Рабочий!AT115,Рабочий!AT146,Рабочий!AU270),CHOOSE(Рабочий!$C$3,Рабочий!O84,Рабочий!O115,Рабочий!O146,Рабочий!O270))*(1+'1. Выбор РС'!$I$1)*CHOOSE(Рабочий!$H$3,Рабочий!$I$3,Рабочий!$I$4)*CHOOSE(Рабочий!$L$3,CHOOSE(Рабочий!$P$3,Рабочий!$Q$3,Рабочий!$Q$4,Рабочий!$Q$5),Рабочий!$M$4),0))</f>
        <v>147</v>
      </c>
      <c r="O35" s="272">
        <f>IF(O$20="","",ROUND(CHOOSE(Рабочий!$AC$3,CHOOSE(Рабочий!$C$3,Рабочий!AU84,Рабочий!AU115,Рабочий!AU146,Рабочий!AV270),CHOOSE(Рабочий!$C$3,Рабочий!P84,Рабочий!P115,Рабочий!P146,Рабочий!P270))*(1+'1. Выбор РС'!$I$1)*CHOOSE(Рабочий!$H$3,Рабочий!$I$3,Рабочий!$I$4)*CHOOSE(Рабочий!$L$3,CHOOSE(Рабочий!$P$3,Рабочий!$Q$3,Рабочий!$Q$4,Рабочий!$Q$5),Рабочий!$M$4),0))</f>
        <v>156</v>
      </c>
      <c r="P35" s="272">
        <f>IF(P$20="","",ROUND(CHOOSE(Рабочий!$AC$3,CHOOSE(Рабочий!$C$3,Рабочий!AV84,Рабочий!AV115,Рабочий!AV146,Рабочий!AW270),CHOOSE(Рабочий!$C$3,Рабочий!Q84,Рабочий!Q115,Рабочий!Q146,Рабочий!Q270))*(1+'1. Выбор РС'!$I$1)*CHOOSE(Рабочий!$H$3,Рабочий!$I$3,Рабочий!$I$4)*CHOOSE(Рабочий!$L$3,CHOOSE(Рабочий!$P$3,Рабочий!$Q$3,Рабочий!$Q$4,Рабочий!$Q$5),Рабочий!$M$4),0))</f>
        <v>162</v>
      </c>
      <c r="Q35" s="272">
        <f>IF(Q$20="","",ROUND(CHOOSE(Рабочий!$AC$3,CHOOSE(Рабочий!$C$3,Рабочий!AW84,Рабочий!AW115,Рабочий!AW146,Рабочий!AX270),CHOOSE(Рабочий!$C$3,Рабочий!R84,Рабочий!R115,Рабочий!R146,Рабочий!R270))*(1+'1. Выбор РС'!$I$1)*CHOOSE(Рабочий!$H$3,Рабочий!$I$3,Рабочий!$I$4)*CHOOSE(Рабочий!$L$3,CHOOSE(Рабочий!$P$3,Рабочий!$Q$3,Рабочий!$Q$4,Рабочий!$Q$5),Рабочий!$M$4),0))</f>
        <v>171</v>
      </c>
      <c r="R35" s="272">
        <f>IF(R$20="","",ROUND(CHOOSE(Рабочий!$AC$3,CHOOSE(Рабочий!$C$3,Рабочий!AX84,Рабочий!AX115,Рабочий!AX146,Рабочий!AY270),CHOOSE(Рабочий!$C$3,Рабочий!S84,Рабочий!S115,Рабочий!S146,Рабочий!S270))*(1+'1. Выбор РС'!$I$1)*CHOOSE(Рабочий!$H$3,Рабочий!$I$3,Рабочий!$I$4)*CHOOSE(Рабочий!$L$3,CHOOSE(Рабочий!$P$3,Рабочий!$Q$3,Рабочий!$Q$4,Рабочий!$Q$5),Рабочий!$M$4),0))</f>
        <v>176</v>
      </c>
      <c r="S35" s="272">
        <f>IF(S$20="","",ROUND(CHOOSE(Рабочий!$AC$3,CHOOSE(Рабочий!$C$3,Рабочий!AY84,Рабочий!AY115,Рабочий!AY146,Рабочий!AZ270),CHOOSE(Рабочий!$C$3,Рабочий!T84,Рабочий!T115,Рабочий!T146,Рабочий!T270))*(1+'1. Выбор РС'!$I$1)*CHOOSE(Рабочий!$H$3,Рабочий!$I$3,Рабочий!$I$4)*CHOOSE(Рабочий!$L$3,CHOOSE(Рабочий!$P$3,Рабочий!$Q$3,Рабочий!$Q$4,Рабочий!$Q$5),Рабочий!$M$4),0))</f>
        <v>185</v>
      </c>
      <c r="T35" s="272">
        <f>IF(T$20="","",ROUND(CHOOSE(Рабочий!$AC$3,CHOOSE(Рабочий!$C$3,Рабочий!AZ84,Рабочий!AZ115,Рабочий!AZ146,Рабочий!BA270),CHOOSE(Рабочий!$C$3,Рабочий!U84,Рабочий!U115,Рабочий!U146,Рабочий!U270))*(1+'1. Выбор РС'!$I$1)*CHOOSE(Рабочий!$H$3,Рабочий!$I$3,Рабочий!$I$4)*CHOOSE(Рабочий!$L$3,CHOOSE(Рабочий!$P$3,Рабочий!$Q$3,Рабочий!$Q$4,Рабочий!$Q$5),Рабочий!$M$4),0))</f>
        <v>194</v>
      </c>
      <c r="U35" s="272" t="str">
        <f>IF(U$20="","",ROUND(CHOOSE(Рабочий!$AC$3,CHOOSE(Рабочий!$C$3,Рабочий!BA84,Рабочий!BA115,Рабочий!BA146,Рабочий!BB270),CHOOSE(Рабочий!$C$3,Рабочий!V84,Рабочий!V115,Рабочий!V146,Рабочий!V270))*(1+'1.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35" s="272" t="str">
        <f>IF(V$20="","",ROUND(CHOOSE(Рабочий!$AC$3,CHOOSE(Рабочий!$C$3,Рабочий!BB84,Рабочий!BB115,Рабочий!BB146,Рабочий!BC270),CHOOSE(Рабочий!$C$3,Рабочий!W84,Рабочий!W115,Рабочий!W146,Рабочий!W270))*(1+'1.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35" s="272" t="str">
        <f>IF(W$20="","",ROUND(CHOOSE(Рабочий!$AC$3,CHOOSE(Рабочий!$C$3,Рабочий!BC84,Рабочий!BC115,Рабочий!BC146,Рабочий!BD270),CHOOSE(Рабочий!$C$3,Рабочий!X84,Рабочий!X115,Рабочий!X146,Рабочий!X270))*(1+'1.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35" s="272" t="str">
        <f>IF(X$20="","",ROUND(CHOOSE(Рабочий!$AC$3,CHOOSE(Рабочий!$C$3,Рабочий!BD84,Рабочий!BD115,Рабочий!BD146,Рабочий!BE270),CHOOSE(Рабочий!$C$3,Рабочий!Y84,Рабочий!Y115,Рабочий!Y146,Рабочий!Y270))*(1+'1.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35" s="272" t="str">
        <f>IF(Y$20="","",ROUND(CHOOSE(Рабочий!$AC$3,CHOOSE(Рабочий!$C$3,Рабочий!BE84,Рабочий!BE115,Рабочий!BE146,Рабочий!BF270),CHOOSE(Рабочий!$C$3,Рабочий!Z84,Рабочий!Z115,Рабочий!Z146,Рабочий!Z270))*(1+'1.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35" s="272" t="str">
        <f>IF(Z$20="","",ROUND(CHOOSE(Рабочий!$AC$3,CHOOSE(Рабочий!$C$3,Рабочий!BF84,Рабочий!BF115,Рабочий!BF146,Рабочий!BG270),CHOOSE(Рабочий!$C$3,Рабочий!AA84,Рабочий!AA115,Рабочий!AA146,Рабочий!AA270))*(1+'1.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35" s="272" t="str">
        <f>IF(AA$20="","",ROUND(CHOOSE(Рабочий!$AC$3,CHOOSE(Рабочий!$C$3,Рабочий!BG84,Рабочий!BG115,Рабочий!BG146,Рабочий!BH270),CHOOSE(Рабочий!$C$3,Рабочий!AB84,Рабочий!AB115,Рабочий!AB146,Рабочий!AB270))*(1+'1.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35" s="272" t="str">
        <f>IF(AB$20="","",ROUND(CHOOSE(Рабочий!$AC$3,CHOOSE(Рабочий!$C$3,Рабочий!BH84,Рабочий!BH115,Рабочий!BH146,Рабочий!BI270),CHOOSE(Рабочий!$C$3,Рабочий!AC84,Рабочий!AC115,Рабочий!AC146,Рабочий!AC270))*(1+'1.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35" s="272" t="str">
        <f>IF(AC$20="","",ROUND(CHOOSE(Рабочий!$AC$3,CHOOSE(Рабочий!$C$3,Рабочий!BI84,Рабочий!BI115,Рабочий!BI146,Рабочий!BJ270),CHOOSE(Рабочий!$C$3,Рабочий!AD84,Рабочий!AD115,Рабочий!AD146,Рабочий!AD270))*(1+'1.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35" s="272" t="str">
        <f>IF(AD$20="","",ROUND(CHOOSE(Рабочий!$AC$3,CHOOSE(Рабочий!$C$3,Рабочий!BJ84,Рабочий!BJ115,Рабочий!BJ146,Рабочий!BK270),CHOOSE(Рабочий!$C$3,Рабочий!AE84,Рабочий!AE115,Рабочий!AE146,Рабочий!AE270))*(1+'1.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35" s="272" t="str">
        <f>IF(AE$20="","",ROUND(CHOOSE(Рабочий!$AC$3,CHOOSE(Рабочий!$C$3,Рабочий!BK84,Рабочий!BK115,Рабочий!BK146,Рабочий!BL270),CHOOSE(Рабочий!$C$3,Рабочий!AF84,Рабочий!AF115,Рабочий!AF146,Рабочий!AF270))*(1+'1.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35" s="210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</row>
    <row r="36" spans="1:49" s="193" customFormat="1">
      <c r="A36" s="212">
        <v>1900</v>
      </c>
      <c r="B36" s="272">
        <f>IF(B$20="","",ROUND(CHOOSE(Рабочий!$AC$3,CHOOSE(Рабочий!$C$3,Рабочий!AH85,Рабочий!AH116,Рабочий!AH147,Рабочий!AI271),CHOOSE(Рабочий!$C$3,Рабочий!C85,Рабочий!C116,Рабочий!C147,Рабочий!C271))*(1+'1. Выбор РС'!$I$1)*CHOOSE(Рабочий!$H$3,Рабочий!$I$3,Рабочий!$I$4)*CHOOSE(Рабочий!$L$3,CHOOSE(Рабочий!$P$3,Рабочий!$Q$3,Рабочий!$Q$4,Рабочий!$Q$5),Рабочий!$M$4),0))</f>
        <v>59</v>
      </c>
      <c r="C36" s="272">
        <f>IF(C$20="","",ROUND(CHOOSE(Рабочий!$AC$3,CHOOSE(Рабочий!$C$3,Рабочий!AI85,Рабочий!AI116,Рабочий!AI147,Рабочий!AJ271),CHOOSE(Рабочий!$C$3,Рабочий!D85,Рабочий!D116,Рабочий!D147,Рабочий!D271))*(1+'1. Выбор РС'!$I$1)*CHOOSE(Рабочий!$H$3,Рабочий!$I$3,Рабочий!$I$4)*CHOOSE(Рабочий!$L$3,CHOOSE(Рабочий!$P$3,Рабочий!$Q$3,Рабочий!$Q$4,Рабочий!$Q$5),Рабочий!$M$4),0))</f>
        <v>67</v>
      </c>
      <c r="D36" s="272">
        <f>IF(D$20="","",ROUND(CHOOSE(Рабочий!$AC$3,CHOOSE(Рабочий!$C$3,Рабочий!AJ85,Рабочий!AJ116,Рабочий!AJ147,Рабочий!AK271),CHOOSE(Рабочий!$C$3,Рабочий!E85,Рабочий!E116,Рабочий!E147,Рабочий!E271))*(1+'1. Выбор РС'!$I$1)*CHOOSE(Рабочий!$H$3,Рабочий!$I$3,Рабочий!$I$4)*CHOOSE(Рабочий!$L$3,CHOOSE(Рабочий!$P$3,Рабочий!$Q$3,Рабочий!$Q$4,Рабочий!$Q$5),Рабочий!$M$4),0))</f>
        <v>75</v>
      </c>
      <c r="E36" s="272">
        <f>IF(E$20="","",ROUND(CHOOSE(Рабочий!$AC$3,CHOOSE(Рабочий!$C$3,Рабочий!AK85,Рабочий!AK116,Рабочий!AK147,Рабочий!AL271),CHOOSE(Рабочий!$C$3,Рабочий!F85,Рабочий!F116,Рабочий!F147,Рабочий!F271))*(1+'1. Выбор РС'!$I$1)*CHOOSE(Рабочий!$H$3,Рабочий!$I$3,Рабочий!$I$4)*CHOOSE(Рабочий!$L$3,CHOOSE(Рабочий!$P$3,Рабочий!$Q$3,Рабочий!$Q$4,Рабочий!$Q$5),Рабочий!$M$4),0))</f>
        <v>82</v>
      </c>
      <c r="F36" s="272">
        <f>IF(F$20="","",ROUND(CHOOSE(Рабочий!$AC$3,CHOOSE(Рабочий!$C$3,Рабочий!AL85,Рабочий!AL116,Рабочий!AL147,Рабочий!AM271),CHOOSE(Рабочий!$C$3,Рабочий!G85,Рабочий!G116,Рабочий!G147,Рабочий!G271))*(1+'1. Выбор РС'!$I$1)*CHOOSE(Рабочий!$H$3,Рабочий!$I$3,Рабочий!$I$4)*CHOOSE(Рабочий!$L$3,CHOOSE(Рабочий!$P$3,Рабочий!$Q$3,Рабочий!$Q$4,Рабочий!$Q$5),Рабочий!$M$4),0))</f>
        <v>91</v>
      </c>
      <c r="G36" s="272">
        <f>IF(G$20="","",ROUND(CHOOSE(Рабочий!$AC$3,CHOOSE(Рабочий!$C$3,Рабочий!AM85,Рабочий!AM116,Рабочий!AM147,Рабочий!AN271),CHOOSE(Рабочий!$C$3,Рабочий!H85,Рабочий!H116,Рабочий!H147,Рабочий!H271))*(1+'1. Выбор РС'!$I$1)*CHOOSE(Рабочий!$H$3,Рабочий!$I$3,Рабочий!$I$4)*CHOOSE(Рабочий!$L$3,CHOOSE(Рабочий!$P$3,Рабочий!$Q$3,Рабочий!$Q$4,Рабочий!$Q$5),Рабочий!$M$4),0))</f>
        <v>97</v>
      </c>
      <c r="H36" s="272">
        <f>IF(H$20="","",ROUND(CHOOSE(Рабочий!$AC$3,CHOOSE(Рабочий!$C$3,Рабочий!AN85,Рабочий!AN116,Рабочий!AN147,Рабочий!AO271),CHOOSE(Рабочий!$C$3,Рабочий!I85,Рабочий!I116,Рабочий!I147,Рабочий!I271))*(1+'1. Выбор РС'!$I$1)*CHOOSE(Рабочий!$H$3,Рабочий!$I$3,Рабочий!$I$4)*CHOOSE(Рабочий!$L$3,CHOOSE(Рабочий!$P$3,Рабочий!$Q$3,Рабочий!$Q$4,Рабочий!$Q$5),Рабочий!$M$4),0))</f>
        <v>106</v>
      </c>
      <c r="I36" s="272">
        <f>IF(I$20="","",ROUND(CHOOSE(Рабочий!$AC$3,CHOOSE(Рабочий!$C$3,Рабочий!AO85,Рабочий!AO116,Рабочий!AO147,Рабочий!AP271),CHOOSE(Рабочий!$C$3,Рабочий!J85,Рабочий!J116,Рабочий!J147,Рабочий!J271))*(1+'1. Выбор РС'!$I$1)*CHOOSE(Рабочий!$H$3,Рабочий!$I$3,Рабочий!$I$4)*CHOOSE(Рабочий!$L$3,CHOOSE(Рабочий!$P$3,Рабочий!$Q$3,Рабочий!$Q$4,Рабочий!$Q$5),Рабочий!$M$4),0))</f>
        <v>115</v>
      </c>
      <c r="J36" s="272">
        <f>IF(J$20="","",ROUND(CHOOSE(Рабочий!$AC$3,CHOOSE(Рабочий!$C$3,Рабочий!AP85,Рабочий!AP116,Рабочий!AP147,Рабочий!AQ271),CHOOSE(Рабочий!$C$3,Рабочий!K85,Рабочий!K116,Рабочий!K147,Рабочий!K271))*(1+'1. Выбор РС'!$I$1)*CHOOSE(Рабочий!$H$3,Рабочий!$I$3,Рабочий!$I$4)*CHOOSE(Рабочий!$L$3,CHOOSE(Рабочий!$P$3,Рабочий!$Q$3,Рабочий!$Q$4,Рабочий!$Q$5),Рабочий!$M$4),0))</f>
        <v>123</v>
      </c>
      <c r="K36" s="272">
        <f>IF(K$20="","",ROUND(CHOOSE(Рабочий!$AC$3,CHOOSE(Рабочий!$C$3,Рабочий!AQ85,Рабочий!AQ116,Рабочий!AQ147,Рабочий!AR271),CHOOSE(Рабочий!$C$3,Рабочий!L85,Рабочий!L116,Рабочий!L147,Рабочий!L271))*(1+'1. Выбор РС'!$I$1)*CHOOSE(Рабочий!$H$3,Рабочий!$I$3,Рабочий!$I$4)*CHOOSE(Рабочий!$L$3,CHOOSE(Рабочий!$P$3,Рабочий!$Q$3,Рабочий!$Q$4,Рабочий!$Q$5),Рабочий!$M$4),0))</f>
        <v>131</v>
      </c>
      <c r="L36" s="272">
        <f>IF(L$20="","",ROUND(CHOOSE(Рабочий!$AC$3,CHOOSE(Рабочий!$C$3,Рабочий!AR85,Рабочий!AR116,Рабочий!AR147,Рабочий!AS271),CHOOSE(Рабочий!$C$3,Рабочий!M85,Рабочий!M116,Рабочий!M147,Рабочий!M271))*(1+'1. Выбор РС'!$I$1)*CHOOSE(Рабочий!$H$3,Рабочий!$I$3,Рабочий!$I$4)*CHOOSE(Рабочий!$L$3,CHOOSE(Рабочий!$P$3,Рабочий!$Q$3,Рабочий!$Q$4,Рабочий!$Q$5),Рабочий!$M$4),0))</f>
        <v>138</v>
      </c>
      <c r="M36" s="272">
        <f>IF(M$20="","",ROUND(CHOOSE(Рабочий!$AC$3,CHOOSE(Рабочий!$C$3,Рабочий!AS85,Рабочий!AS116,Рабочий!AS147,Рабочий!AT271),CHOOSE(Рабочий!$C$3,Рабочий!N85,Рабочий!N116,Рабочий!N147,Рабочий!N271))*(1+'1. Выбор РС'!$I$1)*CHOOSE(Рабочий!$H$3,Рабочий!$I$3,Рабочий!$I$4)*CHOOSE(Рабочий!$L$3,CHOOSE(Рабочий!$P$3,Рабочий!$Q$3,Рабочий!$Q$4,Рабочий!$Q$5),Рабочий!$M$4),0))</f>
        <v>145</v>
      </c>
      <c r="N36" s="272">
        <f>IF(N$20="","",ROUND(CHOOSE(Рабочий!$AC$3,CHOOSE(Рабочий!$C$3,Рабочий!AT85,Рабочий!AT116,Рабочий!AT147,Рабочий!AU271),CHOOSE(Рабочий!$C$3,Рабочий!O85,Рабочий!O116,Рабочий!O147,Рабочий!O271))*(1+'1. Выбор РС'!$I$1)*CHOOSE(Рабочий!$H$3,Рабочий!$I$3,Рабочий!$I$4)*CHOOSE(Рабочий!$L$3,CHOOSE(Рабочий!$P$3,Рабочий!$Q$3,Рабочий!$Q$4,Рабочий!$Q$5),Рабочий!$M$4),0))</f>
        <v>155</v>
      </c>
      <c r="O36" s="272">
        <f>IF(O$20="","",ROUND(CHOOSE(Рабочий!$AC$3,CHOOSE(Рабочий!$C$3,Рабочий!AU85,Рабочий!AU116,Рабочий!AU147,Рабочий!AV271),CHOOSE(Рабочий!$C$3,Рабочий!P85,Рабочий!P116,Рабочий!P147,Рабочий!P271))*(1+'1. Выбор РС'!$I$1)*CHOOSE(Рабочий!$H$3,Рабочий!$I$3,Рабочий!$I$4)*CHOOSE(Рабочий!$L$3,CHOOSE(Рабочий!$P$3,Рабочий!$Q$3,Рабочий!$Q$4,Рабочий!$Q$5),Рабочий!$M$4),0))</f>
        <v>162</v>
      </c>
      <c r="P36" s="272">
        <f>IF(P$20="","",ROUND(CHOOSE(Рабочий!$AC$3,CHOOSE(Рабочий!$C$3,Рабочий!AV85,Рабочий!AV116,Рабочий!AV147,Рабочий!AW271),CHOOSE(Рабочий!$C$3,Рабочий!Q85,Рабочий!Q116,Рабочий!Q147,Рабочий!Q271))*(1+'1. Выбор РС'!$I$1)*CHOOSE(Рабочий!$H$3,Рабочий!$I$3,Рабочий!$I$4)*CHOOSE(Рабочий!$L$3,CHOOSE(Рабочий!$P$3,Рабочий!$Q$3,Рабочий!$Q$4,Рабочий!$Q$5),Рабочий!$M$4),0))</f>
        <v>171</v>
      </c>
      <c r="Q36" s="272">
        <f>IF(Q$20="","",ROUND(CHOOSE(Рабочий!$AC$3,CHOOSE(Рабочий!$C$3,Рабочий!AW85,Рабочий!AW116,Рабочий!AW147,Рабочий!AX271),CHOOSE(Рабочий!$C$3,Рабочий!R85,Рабочий!R116,Рабочий!R147,Рабочий!R271))*(1+'1. Выбор РС'!$I$1)*CHOOSE(Рабочий!$H$3,Рабочий!$I$3,Рабочий!$I$4)*CHOOSE(Рабочий!$L$3,CHOOSE(Рабочий!$P$3,Рабочий!$Q$3,Рабочий!$Q$4,Рабочий!$Q$5),Рабочий!$M$4),0))</f>
        <v>177</v>
      </c>
      <c r="R36" s="272">
        <f>IF(R$20="","",ROUND(CHOOSE(Рабочий!$AC$3,CHOOSE(Рабочий!$C$3,Рабочий!AX85,Рабочий!AX116,Рабочий!AX147,Рабочий!AY271),CHOOSE(Рабочий!$C$3,Рабочий!S85,Рабочий!S116,Рабочий!S147,Рабочий!S271))*(1+'1. Выбор РС'!$I$1)*CHOOSE(Рабочий!$H$3,Рабочий!$I$3,Рабочий!$I$4)*CHOOSE(Рабочий!$L$3,CHOOSE(Рабочий!$P$3,Рабочий!$Q$3,Рабочий!$Q$4,Рабочий!$Q$5),Рабочий!$M$4),0))</f>
        <v>186</v>
      </c>
      <c r="S36" s="272">
        <f>IF(S$20="","",ROUND(CHOOSE(Рабочий!$AC$3,CHOOSE(Рабочий!$C$3,Рабочий!AY85,Рабочий!AY116,Рабочий!AY147,Рабочий!AZ271),CHOOSE(Рабочий!$C$3,Рабочий!T85,Рабочий!T116,Рабочий!T147,Рабочий!T271))*(1+'1. Выбор РС'!$I$1)*CHOOSE(Рабочий!$H$3,Рабочий!$I$3,Рабочий!$I$4)*CHOOSE(Рабочий!$L$3,CHOOSE(Рабочий!$P$3,Рабочий!$Q$3,Рабочий!$Q$4,Рабочий!$Q$5),Рабочий!$M$4),0))</f>
        <v>196</v>
      </c>
      <c r="T36" s="272">
        <f>IF(T$20="","",ROUND(CHOOSE(Рабочий!$AC$3,CHOOSE(Рабочий!$C$3,Рабочий!AZ85,Рабочий!AZ116,Рабочий!AZ147,Рабочий!BA271),CHOOSE(Рабочий!$C$3,Рабочий!U85,Рабочий!U116,Рабочий!U147,Рабочий!U271))*(1+'1. Выбор РС'!$I$1)*CHOOSE(Рабочий!$H$3,Рабочий!$I$3,Рабочий!$I$4)*CHOOSE(Рабочий!$L$3,CHOOSE(Рабочий!$P$3,Рабочий!$Q$3,Рабочий!$Q$4,Рабочий!$Q$5),Рабочий!$M$4),0))</f>
        <v>201</v>
      </c>
      <c r="U36" s="272" t="str">
        <f>IF(U$20="","",ROUND(CHOOSE(Рабочий!$AC$3,CHOOSE(Рабочий!$C$3,Рабочий!BA85,Рабочий!BA116,Рабочий!BA147,Рабочий!BB271),CHOOSE(Рабочий!$C$3,Рабочий!V85,Рабочий!V116,Рабочий!V147,Рабочий!V271))*(1+'1.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36" s="272" t="str">
        <f>IF(V$20="","",ROUND(CHOOSE(Рабочий!$AC$3,CHOOSE(Рабочий!$C$3,Рабочий!BB85,Рабочий!BB116,Рабочий!BB147,Рабочий!BC271),CHOOSE(Рабочий!$C$3,Рабочий!W85,Рабочий!W116,Рабочий!W147,Рабочий!W271))*(1+'1.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36" s="272" t="str">
        <f>IF(W$20="","",ROUND(CHOOSE(Рабочий!$AC$3,CHOOSE(Рабочий!$C$3,Рабочий!BC85,Рабочий!BC116,Рабочий!BC147,Рабочий!BD271),CHOOSE(Рабочий!$C$3,Рабочий!X85,Рабочий!X116,Рабочий!X147,Рабочий!X271))*(1+'1.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36" s="272" t="str">
        <f>IF(X$20="","",ROUND(CHOOSE(Рабочий!$AC$3,CHOOSE(Рабочий!$C$3,Рабочий!BD85,Рабочий!BD116,Рабочий!BD147,Рабочий!BE271),CHOOSE(Рабочий!$C$3,Рабочий!Y85,Рабочий!Y116,Рабочий!Y147,Рабочий!Y271))*(1+'1.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36" s="272" t="str">
        <f>IF(Y$20="","",ROUND(CHOOSE(Рабочий!$AC$3,CHOOSE(Рабочий!$C$3,Рабочий!BE85,Рабочий!BE116,Рабочий!BE147,Рабочий!BF271),CHOOSE(Рабочий!$C$3,Рабочий!Z85,Рабочий!Z116,Рабочий!Z147,Рабочий!Z271))*(1+'1.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36" s="272" t="str">
        <f>IF(Z$20="","",ROUND(CHOOSE(Рабочий!$AC$3,CHOOSE(Рабочий!$C$3,Рабочий!BF85,Рабочий!BF116,Рабочий!BF147,Рабочий!BG271),CHOOSE(Рабочий!$C$3,Рабочий!AA85,Рабочий!AA116,Рабочий!AA147,Рабочий!AA271))*(1+'1.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36" s="272" t="str">
        <f>IF(AA$20="","",ROUND(CHOOSE(Рабочий!$AC$3,CHOOSE(Рабочий!$C$3,Рабочий!BG85,Рабочий!BG116,Рабочий!BG147,Рабочий!BH271),CHOOSE(Рабочий!$C$3,Рабочий!AB85,Рабочий!AB116,Рабочий!AB147,Рабочий!AB271))*(1+'1.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36" s="272" t="str">
        <f>IF(AB$20="","",ROUND(CHOOSE(Рабочий!$AC$3,CHOOSE(Рабочий!$C$3,Рабочий!BH85,Рабочий!BH116,Рабочий!BH147,Рабочий!BI271),CHOOSE(Рабочий!$C$3,Рабочий!AC85,Рабочий!AC116,Рабочий!AC147,Рабочий!AC271))*(1+'1.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36" s="272" t="str">
        <f>IF(AC$20="","",ROUND(CHOOSE(Рабочий!$AC$3,CHOOSE(Рабочий!$C$3,Рабочий!BI85,Рабочий!BI116,Рабочий!BI147,Рабочий!BJ271),CHOOSE(Рабочий!$C$3,Рабочий!AD85,Рабочий!AD116,Рабочий!AD147,Рабочий!AD271))*(1+'1.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36" s="272" t="str">
        <f>IF(AD$20="","",ROUND(CHOOSE(Рабочий!$AC$3,CHOOSE(Рабочий!$C$3,Рабочий!BJ85,Рабочий!BJ116,Рабочий!BJ147,Рабочий!BK271),CHOOSE(Рабочий!$C$3,Рабочий!AE85,Рабочий!AE116,Рабочий!AE147,Рабочий!AE271))*(1+'1.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36" s="272" t="str">
        <f>IF(AE$20="","",ROUND(CHOOSE(Рабочий!$AC$3,CHOOSE(Рабочий!$C$3,Рабочий!BK85,Рабочий!BK116,Рабочий!BK147,Рабочий!BL271),CHOOSE(Рабочий!$C$3,Рабочий!AF85,Рабочий!AF116,Рабочий!AF147,Рабочий!AF271))*(1+'1.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36" s="210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  <c r="AS36" s="211"/>
      <c r="AT36" s="211"/>
      <c r="AU36" s="211"/>
      <c r="AV36" s="211"/>
      <c r="AW36" s="211"/>
    </row>
    <row r="37" spans="1:49" s="193" customFormat="1">
      <c r="A37" s="212">
        <v>2000</v>
      </c>
      <c r="B37" s="272">
        <f>IF(B$20="","",ROUND(CHOOSE(Рабочий!$AC$3,CHOOSE(Рабочий!$C$3,Рабочий!AH86,Рабочий!AH117,Рабочий!AH148,Рабочий!AI272),CHOOSE(Рабочий!$C$3,Рабочий!C86,Рабочий!C117,Рабочий!C148,Рабочий!C272))*(1+'1. Выбор РС'!$I$1)*CHOOSE(Рабочий!$H$3,Рабочий!$I$3,Рабочий!$I$4)*CHOOSE(Рабочий!$L$3,CHOOSE(Рабочий!$P$3,Рабочий!$Q$3,Рабочий!$Q$4,Рабочий!$Q$5),Рабочий!$M$4),0))</f>
        <v>62</v>
      </c>
      <c r="C37" s="272">
        <f>IF(C$20="","",ROUND(CHOOSE(Рабочий!$AC$3,CHOOSE(Рабочий!$C$3,Рабочий!AI86,Рабочий!AI117,Рабочий!AI148,Рабочий!AJ272),CHOOSE(Рабочий!$C$3,Рабочий!D86,Рабочий!D117,Рабочий!D148,Рабочий!D272))*(1+'1. Выбор РС'!$I$1)*CHOOSE(Рабочий!$H$3,Рабочий!$I$3,Рабочий!$I$4)*CHOOSE(Рабочий!$L$3,CHOOSE(Рабочий!$P$3,Рабочий!$Q$3,Рабочий!$Q$4,Рабочий!$Q$5),Рабочий!$M$4),0))</f>
        <v>70</v>
      </c>
      <c r="D37" s="272">
        <f>IF(D$20="","",ROUND(CHOOSE(Рабочий!$AC$3,CHOOSE(Рабочий!$C$3,Рабочий!AJ86,Рабочий!AJ117,Рабочий!AJ148,Рабочий!AK272),CHOOSE(Рабочий!$C$3,Рабочий!E86,Рабочий!E117,Рабочий!E148,Рабочий!E272))*(1+'1. Выбор РС'!$I$1)*CHOOSE(Рабочий!$H$3,Рабочий!$I$3,Рабочий!$I$4)*CHOOSE(Рабочий!$L$3,CHOOSE(Рабочий!$P$3,Рабочий!$Q$3,Рабочий!$Q$4,Рабочий!$Q$5),Рабочий!$M$4),0))</f>
        <v>78</v>
      </c>
      <c r="E37" s="272">
        <f>IF(E$20="","",ROUND(CHOOSE(Рабочий!$AC$3,CHOOSE(Рабочий!$C$3,Рабочий!AK86,Рабочий!AK117,Рабочий!AK148,Рабочий!AL272),CHOOSE(Рабочий!$C$3,Рабочий!F86,Рабочий!F117,Рабочий!F148,Рабочий!F272))*(1+'1. Выбор РС'!$I$1)*CHOOSE(Рабочий!$H$3,Рабочий!$I$3,Рабочий!$I$4)*CHOOSE(Рабочий!$L$3,CHOOSE(Рабочий!$P$3,Рабочий!$Q$3,Рабочий!$Q$4,Рабочий!$Q$5),Рабочий!$M$4),0))</f>
        <v>87</v>
      </c>
      <c r="F37" s="272">
        <f>IF(F$20="","",ROUND(CHOOSE(Рабочий!$AC$3,CHOOSE(Рабочий!$C$3,Рабочий!AL86,Рабочий!AL117,Рабочий!AL148,Рабочий!AM272),CHOOSE(Рабочий!$C$3,Рабочий!G86,Рабочий!G117,Рабочий!G148,Рабочий!G272))*(1+'1. Выбор РС'!$I$1)*CHOOSE(Рабочий!$H$3,Рабочий!$I$3,Рабочий!$I$4)*CHOOSE(Рабочий!$L$3,CHOOSE(Рабочий!$P$3,Рабочий!$Q$3,Рабочий!$Q$4,Рабочий!$Q$5),Рабочий!$M$4),0))</f>
        <v>94</v>
      </c>
      <c r="G37" s="272">
        <f>IF(G$20="","",ROUND(CHOOSE(Рабочий!$AC$3,CHOOSE(Рабочий!$C$3,Рабочий!AM86,Рабочий!AM117,Рабочий!AM148,Рабочий!AN272),CHOOSE(Рабочий!$C$3,Рабочий!H86,Рабочий!H117,Рабочий!H148,Рабочий!H272))*(1+'1. Выбор РС'!$I$1)*CHOOSE(Рабочий!$H$3,Рабочий!$I$3,Рабочий!$I$4)*CHOOSE(Рабочий!$L$3,CHOOSE(Рабочий!$P$3,Рабочий!$Q$3,Рабочий!$Q$4,Рабочий!$Q$5),Рабочий!$M$4),0))</f>
        <v>103</v>
      </c>
      <c r="H37" s="272">
        <f>IF(H$20="","",ROUND(CHOOSE(Рабочий!$AC$3,CHOOSE(Рабочий!$C$3,Рабочий!AN86,Рабочий!AN117,Рабочий!AN148,Рабочий!AO272),CHOOSE(Рабочий!$C$3,Рабочий!I86,Рабочий!I117,Рабочий!I148,Рабочий!I272))*(1+'1. Выбор РС'!$I$1)*CHOOSE(Рабочий!$H$3,Рабочий!$I$3,Рабочий!$I$4)*CHOOSE(Рабочий!$L$3,CHOOSE(Рабочий!$P$3,Рабочий!$Q$3,Рабочий!$Q$4,Рабочий!$Q$5),Рабочий!$M$4),0))</f>
        <v>110</v>
      </c>
      <c r="I37" s="272">
        <f>IF(I$20="","",ROUND(CHOOSE(Рабочий!$AC$3,CHOOSE(Рабочий!$C$3,Рабочий!AO86,Рабочий!AO117,Рабочий!AO148,Рабочий!AP272),CHOOSE(Рабочий!$C$3,Рабочий!J86,Рабочий!J117,Рабочий!J148,Рабочий!J272))*(1+'1. Выбор РС'!$I$1)*CHOOSE(Рабочий!$H$3,Рабочий!$I$3,Рабочий!$I$4)*CHOOSE(Рабочий!$L$3,CHOOSE(Рабочий!$P$3,Рабочий!$Q$3,Рабочий!$Q$4,Рабочий!$Q$5),Рабочий!$M$4),0))</f>
        <v>119</v>
      </c>
      <c r="J37" s="272">
        <f>IF(J$20="","",ROUND(CHOOSE(Рабочий!$AC$3,CHOOSE(Рабочий!$C$3,Рабочий!AP86,Рабочий!AP117,Рабочий!AP148,Рабочий!AQ272),CHOOSE(Рабочий!$C$3,Рабочий!K86,Рабочий!K117,Рабочий!K148,Рабочий!K272))*(1+'1. Выбор РС'!$I$1)*CHOOSE(Рабочий!$H$3,Рабочий!$I$3,Рабочий!$I$4)*CHOOSE(Рабочий!$L$3,CHOOSE(Рабочий!$P$3,Рабочий!$Q$3,Рабочий!$Q$4,Рабочий!$Q$5),Рабочий!$M$4),0))</f>
        <v>127</v>
      </c>
      <c r="K37" s="272">
        <f>IF(K$20="","",ROUND(CHOOSE(Рабочий!$AC$3,CHOOSE(Рабочий!$C$3,Рабочий!AQ86,Рабочий!AQ117,Рабочий!AQ148,Рабочий!AR272),CHOOSE(Рабочий!$C$3,Рабочий!L86,Рабочий!L117,Рабочий!L148,Рабочий!L272))*(1+'1. Выбор РС'!$I$1)*CHOOSE(Рабочий!$H$3,Рабочий!$I$3,Рабочий!$I$4)*CHOOSE(Рабочий!$L$3,CHOOSE(Рабочий!$P$3,Рабочий!$Q$3,Рабочий!$Q$4,Рабочий!$Q$5),Рабочий!$M$4),0))</f>
        <v>135</v>
      </c>
      <c r="L37" s="272">
        <f>IF(L$20="","",ROUND(CHOOSE(Рабочий!$AC$3,CHOOSE(Рабочий!$C$3,Рабочий!AR86,Рабочий!AR117,Рабочий!AR148,Рабочий!AS272),CHOOSE(Рабочий!$C$3,Рабочий!M86,Рабочий!M117,Рабочий!M148,Рабочий!M272))*(1+'1. Выбор РС'!$I$1)*CHOOSE(Рабочий!$H$3,Рабочий!$I$3,Рабочий!$I$4)*CHOOSE(Рабочий!$L$3,CHOOSE(Рабочий!$P$3,Рабочий!$Q$3,Рабочий!$Q$4,Рабочий!$Q$5),Рабочий!$M$4),0))</f>
        <v>143</v>
      </c>
      <c r="M37" s="272">
        <f>IF(M$20="","",ROUND(CHOOSE(Рабочий!$AC$3,CHOOSE(Рабочий!$C$3,Рабочий!AS86,Рабочий!AS117,Рабочий!AS148,Рабочий!AT272),CHOOSE(Рабочий!$C$3,Рабочий!N86,Рабочий!N117,Рабочий!N148,Рабочий!N272))*(1+'1. Выбор РС'!$I$1)*CHOOSE(Рабочий!$H$3,Рабочий!$I$3,Рабочий!$I$4)*CHOOSE(Рабочий!$L$3,CHOOSE(Рабочий!$P$3,Рабочий!$Q$3,Рабочий!$Q$4,Рабочий!$Q$5),Рабочий!$M$4),0))</f>
        <v>153</v>
      </c>
      <c r="N37" s="272">
        <f>IF(N$20="","",ROUND(CHOOSE(Рабочий!$AC$3,CHOOSE(Рабочий!$C$3,Рабочий!AT86,Рабочий!AT117,Рабочий!AT148,Рабочий!AU272),CHOOSE(Рабочий!$C$3,Рабочий!O86,Рабочий!O117,Рабочий!O148,Рабочий!O272))*(1+'1. Выбор РС'!$I$1)*CHOOSE(Рабочий!$H$3,Рабочий!$I$3,Рабочий!$I$4)*CHOOSE(Рабочий!$L$3,CHOOSE(Рабочий!$P$3,Рабочий!$Q$3,Рабочий!$Q$4,Рабочий!$Q$5),Рабочий!$M$4),0))</f>
        <v>160</v>
      </c>
      <c r="O37" s="272">
        <f>IF(O$20="","",ROUND(CHOOSE(Рабочий!$AC$3,CHOOSE(Рабочий!$C$3,Рабочий!AU86,Рабочий!AU117,Рабочий!AU148,Рабочий!AV272),CHOOSE(Рабочий!$C$3,Рабочий!P86,Рабочий!P117,Рабочий!P148,Рабочий!P272))*(1+'1. Выбор РС'!$I$1)*CHOOSE(Рабочий!$H$3,Рабочий!$I$3,Рабочий!$I$4)*CHOOSE(Рабочий!$L$3,CHOOSE(Рабочий!$P$3,Рабочий!$Q$3,Рабочий!$Q$4,Рабочий!$Q$5),Рабочий!$M$4),0))</f>
        <v>170</v>
      </c>
      <c r="P37" s="272">
        <f>IF(P$20="","",ROUND(CHOOSE(Рабочий!$AC$3,CHOOSE(Рабочий!$C$3,Рабочий!AV86,Рабочий!AV117,Рабочий!AV148,Рабочий!AW272),CHOOSE(Рабочий!$C$3,Рабочий!Q86,Рабочий!Q117,Рабочий!Q148,Рабочий!Q272))*(1+'1. Выбор РС'!$I$1)*CHOOSE(Рабочий!$H$3,Рабочий!$I$3,Рабочий!$I$4)*CHOOSE(Рабочий!$L$3,CHOOSE(Рабочий!$P$3,Рабочий!$Q$3,Рабочий!$Q$4,Рабочий!$Q$5),Рабочий!$M$4),0))</f>
        <v>176</v>
      </c>
      <c r="Q37" s="272">
        <f>IF(Q$20="","",ROUND(CHOOSE(Рабочий!$AC$3,CHOOSE(Рабочий!$C$3,Рабочий!AW86,Рабочий!AW117,Рабочий!AW148,Рабочий!AX272),CHOOSE(Рабочий!$C$3,Рабочий!R86,Рабочий!R117,Рабочий!R148,Рабочий!R272))*(1+'1. Выбор РС'!$I$1)*CHOOSE(Рабочий!$H$3,Рабочий!$I$3,Рабочий!$I$4)*CHOOSE(Рабочий!$L$3,CHOOSE(Рабочий!$P$3,Рабочий!$Q$3,Рабочий!$Q$4,Рабочий!$Q$5),Рабочий!$M$4),0))</f>
        <v>186</v>
      </c>
      <c r="R37" s="272">
        <f>IF(R$20="","",ROUND(CHOOSE(Рабочий!$AC$3,CHOOSE(Рабочий!$C$3,Рабочий!AX86,Рабочий!AX117,Рабочий!AX148,Рабочий!AY272),CHOOSE(Рабочий!$C$3,Рабочий!S86,Рабочий!S117,Рабочий!S148,Рабочий!S272))*(1+'1. Выбор РС'!$I$1)*CHOOSE(Рабочий!$H$3,Рабочий!$I$3,Рабочий!$I$4)*CHOOSE(Рабочий!$L$3,CHOOSE(Рабочий!$P$3,Рабочий!$Q$3,Рабочий!$Q$4,Рабочий!$Q$5),Рабочий!$M$4),0))</f>
        <v>192</v>
      </c>
      <c r="S37" s="272">
        <f>IF(S$20="","",ROUND(CHOOSE(Рабочий!$AC$3,CHOOSE(Рабочий!$C$3,Рабочий!AY86,Рабочий!AY117,Рабочий!AY148,Рабочий!AZ272),CHOOSE(Рабочий!$C$3,Рабочий!T86,Рабочий!T117,Рабочий!T148,Рабочий!T272))*(1+'1. Выбор РС'!$I$1)*CHOOSE(Рабочий!$H$3,Рабочий!$I$3,Рабочий!$I$4)*CHOOSE(Рабочий!$L$3,CHOOSE(Рабочий!$P$3,Рабочий!$Q$3,Рабочий!$Q$4,Рабочий!$Q$5),Рабочий!$M$4),0))</f>
        <v>202</v>
      </c>
      <c r="T37" s="272">
        <f>IF(T$20="","",ROUND(CHOOSE(Рабочий!$AC$3,CHOOSE(Рабочий!$C$3,Рабочий!AZ86,Рабочий!AZ117,Рабочий!AZ148,Рабочий!BA272),CHOOSE(Рабочий!$C$3,Рабочий!U86,Рабочий!U117,Рабочий!U148,Рабочий!U272))*(1+'1. Выбор РС'!$I$1)*CHOOSE(Рабочий!$H$3,Рабочий!$I$3,Рабочий!$I$4)*CHOOSE(Рабочий!$L$3,CHOOSE(Рабочий!$P$3,Рабочий!$Q$3,Рабочий!$Q$4,Рабочий!$Q$5),Рабочий!$M$4),0))</f>
        <v>211</v>
      </c>
      <c r="U37" s="272" t="str">
        <f>IF(U$20="","",ROUND(CHOOSE(Рабочий!$AC$3,CHOOSE(Рабочий!$C$3,Рабочий!BA86,Рабочий!BA117,Рабочий!BA148,Рабочий!BB272),CHOOSE(Рабочий!$C$3,Рабочий!V86,Рабочий!V117,Рабочий!V148,Рабочий!V272))*(1+'1.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37" s="272" t="str">
        <f>IF(V$20="","",ROUND(CHOOSE(Рабочий!$AC$3,CHOOSE(Рабочий!$C$3,Рабочий!BB86,Рабочий!BB117,Рабочий!BB148,Рабочий!BC272),CHOOSE(Рабочий!$C$3,Рабочий!W86,Рабочий!W117,Рабочий!W148,Рабочий!W272))*(1+'1.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37" s="272" t="str">
        <f>IF(W$20="","",ROUND(CHOOSE(Рабочий!$AC$3,CHOOSE(Рабочий!$C$3,Рабочий!BC86,Рабочий!BC117,Рабочий!BC148,Рабочий!BD272),CHOOSE(Рабочий!$C$3,Рабочий!X86,Рабочий!X117,Рабочий!X148,Рабочий!X272))*(1+'1.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37" s="272" t="str">
        <f>IF(X$20="","",ROUND(CHOOSE(Рабочий!$AC$3,CHOOSE(Рабочий!$C$3,Рабочий!BD86,Рабочий!BD117,Рабочий!BD148,Рабочий!BE272),CHOOSE(Рабочий!$C$3,Рабочий!Y86,Рабочий!Y117,Рабочий!Y148,Рабочий!Y272))*(1+'1.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37" s="272" t="str">
        <f>IF(Y$20="","",ROUND(CHOOSE(Рабочий!$AC$3,CHOOSE(Рабочий!$C$3,Рабочий!BE86,Рабочий!BE117,Рабочий!BE148,Рабочий!BF272),CHOOSE(Рабочий!$C$3,Рабочий!Z86,Рабочий!Z117,Рабочий!Z148,Рабочий!Z272))*(1+'1.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37" s="272" t="str">
        <f>IF(Z$20="","",ROUND(CHOOSE(Рабочий!$AC$3,CHOOSE(Рабочий!$C$3,Рабочий!BF86,Рабочий!BF117,Рабочий!BF148,Рабочий!BG272),CHOOSE(Рабочий!$C$3,Рабочий!AA86,Рабочий!AA117,Рабочий!AA148,Рабочий!AA272))*(1+'1.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37" s="272" t="str">
        <f>IF(AA$20="","",ROUND(CHOOSE(Рабочий!$AC$3,CHOOSE(Рабочий!$C$3,Рабочий!BG86,Рабочий!BG117,Рабочий!BG148,Рабочий!BH272),CHOOSE(Рабочий!$C$3,Рабочий!AB86,Рабочий!AB117,Рабочий!AB148,Рабочий!AB272))*(1+'1.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37" s="272" t="str">
        <f>IF(AB$20="","",ROUND(CHOOSE(Рабочий!$AC$3,CHOOSE(Рабочий!$C$3,Рабочий!BH86,Рабочий!BH117,Рабочий!BH148,Рабочий!BI272),CHOOSE(Рабочий!$C$3,Рабочий!AC86,Рабочий!AC117,Рабочий!AC148,Рабочий!AC272))*(1+'1.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37" s="272" t="str">
        <f>IF(AC$20="","",ROUND(CHOOSE(Рабочий!$AC$3,CHOOSE(Рабочий!$C$3,Рабочий!BI86,Рабочий!BI117,Рабочий!BI148,Рабочий!BJ272),CHOOSE(Рабочий!$C$3,Рабочий!AD86,Рабочий!AD117,Рабочий!AD148,Рабочий!AD272))*(1+'1.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37" s="272" t="str">
        <f>IF(AD$20="","",ROUND(CHOOSE(Рабочий!$AC$3,CHOOSE(Рабочий!$C$3,Рабочий!BJ86,Рабочий!BJ117,Рабочий!BJ148,Рабочий!BK272),CHOOSE(Рабочий!$C$3,Рабочий!AE86,Рабочий!AE117,Рабочий!AE148,Рабочий!AE272))*(1+'1.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37" s="272" t="str">
        <f>IF(AE$20="","",ROUND(CHOOSE(Рабочий!$AC$3,CHOOSE(Рабочий!$C$3,Рабочий!BK86,Рабочий!BK117,Рабочий!BK148,Рабочий!BL272),CHOOSE(Рабочий!$C$3,Рабочий!AF86,Рабочий!AF117,Рабочий!AF148,Рабочий!AF272))*(1+'1.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37" s="210"/>
      <c r="AG37" s="211"/>
      <c r="AH37" s="211"/>
      <c r="AI37" s="211"/>
      <c r="AJ37" s="211"/>
      <c r="AK37" s="211"/>
      <c r="AL37" s="211"/>
      <c r="AM37" s="211"/>
      <c r="AN37" s="211"/>
      <c r="AO37" s="211"/>
      <c r="AP37" s="211"/>
      <c r="AQ37" s="211"/>
      <c r="AR37" s="211"/>
      <c r="AS37" s="211"/>
      <c r="AT37" s="211"/>
      <c r="AU37" s="211"/>
      <c r="AV37" s="211"/>
      <c r="AW37" s="211"/>
    </row>
    <row r="38" spans="1:49" s="193" customFormat="1">
      <c r="A38" s="212">
        <v>2100</v>
      </c>
      <c r="B38" s="272">
        <f>IF(B$20="","",ROUND(CHOOSE(Рабочий!$AC$3,CHOOSE(Рабочий!$C$3,Рабочий!AH87,Рабочий!AH118,Рабочий!AH149,Рабочий!AI273),CHOOSE(Рабочий!$C$3,Рабочий!C87,Рабочий!C118,Рабочий!C149,Рабочий!C273))*(1+'1. Выбор РС'!$I$1)*CHOOSE(Рабочий!$H$3,Рабочий!$I$3,Рабочий!$I$4)*CHOOSE(Рабочий!$L$3,CHOOSE(Рабочий!$P$3,Рабочий!$Q$3,Рабочий!$Q$4,Рабочий!$Q$5),Рабочий!$M$4),0))</f>
        <v>64</v>
      </c>
      <c r="C38" s="272">
        <f>IF(C$20="","",ROUND(CHOOSE(Рабочий!$AC$3,CHOOSE(Рабочий!$C$3,Рабочий!AI87,Рабочий!AI118,Рабочий!AI149,Рабочий!AJ273),CHOOSE(Рабочий!$C$3,Рабочий!D87,Рабочий!D118,Рабочий!D149,Рабочий!D273))*(1+'1. Выбор РС'!$I$1)*CHOOSE(Рабочий!$H$3,Рабочий!$I$3,Рабочий!$I$4)*CHOOSE(Рабочий!$L$3,CHOOSE(Рабочий!$P$3,Рабочий!$Q$3,Рабочий!$Q$4,Рабочий!$Q$5),Рабочий!$M$4),0))</f>
        <v>72</v>
      </c>
      <c r="D38" s="272">
        <f>IF(D$20="","",ROUND(CHOOSE(Рабочий!$AC$3,CHOOSE(Рабочий!$C$3,Рабочий!AJ87,Рабочий!AJ118,Рабочий!AJ149,Рабочий!AK273),CHOOSE(Рабочий!$C$3,Рабочий!E87,Рабочий!E118,Рабочий!E149,Рабочий!E273))*(1+'1. Выбор РС'!$I$1)*CHOOSE(Рабочий!$H$3,Рабочий!$I$3,Рабочий!$I$4)*CHOOSE(Рабочий!$L$3,CHOOSE(Рабочий!$P$3,Рабочий!$Q$3,Рабочий!$Q$4,Рабочий!$Q$5),Рабочий!$M$4),0))</f>
        <v>81</v>
      </c>
      <c r="E38" s="272">
        <f>IF(E$20="","",ROUND(CHOOSE(Рабочий!$AC$3,CHOOSE(Рабочий!$C$3,Рабочий!AK87,Рабочий!AK118,Рабочий!AK149,Рабочий!AL273),CHOOSE(Рабочий!$C$3,Рабочий!F87,Рабочий!F118,Рабочий!F149,Рабочий!F273))*(1+'1. Выбор РС'!$I$1)*CHOOSE(Рабочий!$H$3,Рабочий!$I$3,Рабочий!$I$4)*CHOOSE(Рабочий!$L$3,CHOOSE(Рабочий!$P$3,Рабочий!$Q$3,Рабочий!$Q$4,Рабочий!$Q$5),Рабочий!$M$4),0))</f>
        <v>90</v>
      </c>
      <c r="F38" s="272">
        <f>IF(F$20="","",ROUND(CHOOSE(Рабочий!$AC$3,CHOOSE(Рабочий!$C$3,Рабочий!AL87,Рабочий!AL118,Рабочий!AL149,Рабочий!AM273),CHOOSE(Рабочий!$C$3,Рабочий!G87,Рабочий!G118,Рабочий!G149,Рабочий!G273))*(1+'1. Выбор РС'!$I$1)*CHOOSE(Рабочий!$H$3,Рабочий!$I$3,Рабочий!$I$4)*CHOOSE(Рабочий!$L$3,CHOOSE(Рабочий!$P$3,Рабочий!$Q$3,Рабочий!$Q$4,Рабочий!$Q$5),Рабочий!$M$4),0))</f>
        <v>97</v>
      </c>
      <c r="G38" s="272">
        <f>IF(G$20="","",ROUND(CHOOSE(Рабочий!$AC$3,CHOOSE(Рабочий!$C$3,Рабочий!AM87,Рабочий!AM118,Рабочий!AM149,Рабочий!AN273),CHOOSE(Рабочий!$C$3,Рабочий!H87,Рабочий!H118,Рабочий!H149,Рабочий!H273))*(1+'1. Выбор РС'!$I$1)*CHOOSE(Рабочий!$H$3,Рабочий!$I$3,Рабочий!$I$4)*CHOOSE(Рабочий!$L$3,CHOOSE(Рабочий!$P$3,Рабочий!$Q$3,Рабочий!$Q$4,Рабочий!$Q$5),Рабочий!$M$4),0))</f>
        <v>106</v>
      </c>
      <c r="H38" s="272">
        <f>IF(H$20="","",ROUND(CHOOSE(Рабочий!$AC$3,CHOOSE(Рабочий!$C$3,Рабочий!AN87,Рабочий!AN118,Рабочий!AN149,Рабочий!AO273),CHOOSE(Рабочий!$C$3,Рабочий!I87,Рабочий!I118,Рабочий!I149,Рабочий!I273))*(1+'1. Выбор РС'!$I$1)*CHOOSE(Рабочий!$H$3,Рабочий!$I$3,Рабочий!$I$4)*CHOOSE(Рабочий!$L$3,CHOOSE(Рабочий!$P$3,Рабочий!$Q$3,Рабочий!$Q$4,Рабочий!$Q$5),Рабочий!$M$4),0))</f>
        <v>116</v>
      </c>
      <c r="I38" s="272">
        <f>IF(I$20="","",ROUND(CHOOSE(Рабочий!$AC$3,CHOOSE(Рабочий!$C$3,Рабочий!AO87,Рабочий!AO118,Рабочий!AO149,Рабочий!AP273),CHOOSE(Рабочий!$C$3,Рабочий!J87,Рабочий!J118,Рабочий!J149,Рабочий!J273))*(1+'1. Выбор РС'!$I$1)*CHOOSE(Рабочий!$H$3,Рабочий!$I$3,Рабочий!$I$4)*CHOOSE(Рабочий!$L$3,CHOOSE(Рабочий!$P$3,Рабочий!$Q$3,Рабочий!$Q$4,Рабочий!$Q$5),Рабочий!$M$4),0))</f>
        <v>125</v>
      </c>
      <c r="J38" s="272">
        <f>IF(J$20="","",ROUND(CHOOSE(Рабочий!$AC$3,CHOOSE(Рабочий!$C$3,Рабочий!AP87,Рабочий!AP118,Рабочий!AP149,Рабочий!AQ273),CHOOSE(Рабочий!$C$3,Рабочий!K87,Рабочий!K118,Рабочий!K149,Рабочий!K273))*(1+'1. Выбор РС'!$I$1)*CHOOSE(Рабочий!$H$3,Рабочий!$I$3,Рабочий!$I$4)*CHOOSE(Рабочий!$L$3,CHOOSE(Рабочий!$P$3,Рабочий!$Q$3,Рабочий!$Q$4,Рабочий!$Q$5),Рабочий!$M$4),0))</f>
        <v>134</v>
      </c>
      <c r="K38" s="272">
        <f>IF(K$20="","",ROUND(CHOOSE(Рабочий!$AC$3,CHOOSE(Рабочий!$C$3,Рабочий!AQ87,Рабочий!AQ118,Рабочий!AQ149,Рабочий!AR273),CHOOSE(Рабочий!$C$3,Рабочий!L87,Рабочий!L118,Рабочий!L149,Рабочий!L273))*(1+'1. Выбор РС'!$I$1)*CHOOSE(Рабочий!$H$3,Рабочий!$I$3,Рабочий!$I$4)*CHOOSE(Рабочий!$L$3,CHOOSE(Рабочий!$P$3,Рабочий!$Q$3,Рабочий!$Q$4,Рабочий!$Q$5),Рабочий!$M$4),0))</f>
        <v>142</v>
      </c>
      <c r="L38" s="272">
        <f>IF(L$20="","",ROUND(CHOOSE(Рабочий!$AC$3,CHOOSE(Рабочий!$C$3,Рабочий!AR87,Рабочий!AR118,Рабочий!AR149,Рабочий!AS273),CHOOSE(Рабочий!$C$3,Рабочий!M87,Рабочий!M118,Рабочий!M149,Рабочий!M273))*(1+'1. Выбор РС'!$I$1)*CHOOSE(Рабочий!$H$3,Рабочий!$I$3,Рабочий!$I$4)*CHOOSE(Рабочий!$L$3,CHOOSE(Рабочий!$P$3,Рабочий!$Q$3,Рабочий!$Q$4,Рабочий!$Q$5),Рабочий!$M$4),0))</f>
        <v>150</v>
      </c>
      <c r="M38" s="272">
        <f>IF(M$20="","",ROUND(CHOOSE(Рабочий!$AC$3,CHOOSE(Рабочий!$C$3,Рабочий!AS87,Рабочий!AS118,Рабочий!AS149,Рабочий!AT273),CHOOSE(Рабочий!$C$3,Рабочий!N87,Рабочий!N118,Рабочий!N149,Рабочий!N273))*(1+'1. Выбор РС'!$I$1)*CHOOSE(Рабочий!$H$3,Рабочий!$I$3,Рабочий!$I$4)*CHOOSE(Рабочий!$L$3,CHOOSE(Рабочий!$P$3,Рабочий!$Q$3,Рабочий!$Q$4,Рабочий!$Q$5),Рабочий!$M$4),0))</f>
        <v>158</v>
      </c>
      <c r="N38" s="272">
        <f>IF(N$20="","",ROUND(CHOOSE(Рабочий!$AC$3,CHOOSE(Рабочий!$C$3,Рабочий!AT87,Рабочий!AT118,Рабочий!AT149,Рабочий!AU273),CHOOSE(Рабочий!$C$3,Рабочий!O87,Рабочий!O118,Рабочий!O149,Рабочий!O273))*(1+'1. Выбор РС'!$I$1)*CHOOSE(Рабочий!$H$3,Рабочий!$I$3,Рабочий!$I$4)*CHOOSE(Рабочий!$L$3,CHOOSE(Рабочий!$P$3,Рабочий!$Q$3,Рабочий!$Q$4,Рабочий!$Q$5),Рабочий!$M$4),0))</f>
        <v>168</v>
      </c>
      <c r="O38" s="272">
        <f>IF(O$20="","",ROUND(CHOOSE(Рабочий!$AC$3,CHOOSE(Рабочий!$C$3,Рабочий!AU87,Рабочий!AU118,Рабочий!AU149,Рабочий!AV273),CHOOSE(Рабочий!$C$3,Рабочий!P87,Рабочий!P118,Рабочий!P149,Рабочий!P273))*(1+'1. Выбор РС'!$I$1)*CHOOSE(Рабочий!$H$3,Рабочий!$I$3,Рабочий!$I$4)*CHOOSE(Рабочий!$L$3,CHOOSE(Рабочий!$P$3,Рабочий!$Q$3,Рабочий!$Q$4,Рабочий!$Q$5),Рабочий!$M$4),0))</f>
        <v>175</v>
      </c>
      <c r="P38" s="272">
        <f>IF(P$20="","",ROUND(CHOOSE(Рабочий!$AC$3,CHOOSE(Рабочий!$C$3,Рабочий!AV87,Рабочий!AV118,Рабочий!AV149,Рабочий!AW273),CHOOSE(Рабочий!$C$3,Рабочий!Q87,Рабочий!Q118,Рабочий!Q149,Рабочий!Q273))*(1+'1. Выбор РС'!$I$1)*CHOOSE(Рабочий!$H$3,Рабочий!$I$3,Рабочий!$I$4)*CHOOSE(Рабочий!$L$3,CHOOSE(Рабочий!$P$3,Рабочий!$Q$3,Рабочий!$Q$4,Рабочий!$Q$5),Рабочий!$M$4),0))</f>
        <v>185</v>
      </c>
      <c r="Q38" s="272">
        <f>IF(Q$20="","",ROUND(CHOOSE(Рабочий!$AC$3,CHOOSE(Рабочий!$C$3,Рабочий!AW87,Рабочий!AW118,Рабочий!AW149,Рабочий!AX273),CHOOSE(Рабочий!$C$3,Рабочий!R87,Рабочий!R118,Рабочий!R149,Рабочий!R273))*(1+'1. Выбор РС'!$I$1)*CHOOSE(Рабочий!$H$3,Рабочий!$I$3,Рабочий!$I$4)*CHOOSE(Рабочий!$L$3,CHOOSE(Рабочий!$P$3,Рабочий!$Q$3,Рабочий!$Q$4,Рабочий!$Q$5),Рабочий!$M$4),0))</f>
        <v>192</v>
      </c>
      <c r="R38" s="272">
        <f>IF(R$20="","",ROUND(CHOOSE(Рабочий!$AC$3,CHOOSE(Рабочий!$C$3,Рабочий!AX87,Рабочий!AX118,Рабочий!AX149,Рабочий!AY273),CHOOSE(Рабочий!$C$3,Рабочий!S87,Рабочий!S118,Рабочий!S149,Рабочий!S273))*(1+'1. Выбор РС'!$I$1)*CHOOSE(Рабочий!$H$3,Рабочий!$I$3,Рабочий!$I$4)*CHOOSE(Рабочий!$L$3,CHOOSE(Рабочий!$P$3,Рабочий!$Q$3,Рабочий!$Q$4,Рабочий!$Q$5),Рабочий!$M$4),0))</f>
        <v>202</v>
      </c>
      <c r="S38" s="272">
        <f>IF(S$20="","",ROUND(CHOOSE(Рабочий!$AC$3,CHOOSE(Рабочий!$C$3,Рабочий!AY87,Рабочий!AY118,Рабочий!AY149,Рабочий!AZ273),CHOOSE(Рабочий!$C$3,Рабочий!T87,Рабочий!T118,Рабочий!T149,Рабочий!T273))*(1+'1. Выбор РС'!$I$1)*CHOOSE(Рабочий!$H$3,Рабочий!$I$3,Рабочий!$I$4)*CHOOSE(Рабочий!$L$3,CHOOSE(Рабочий!$P$3,Рабочий!$Q$3,Рабочий!$Q$4,Рабочий!$Q$5),Рабочий!$M$4),0))</f>
        <v>212</v>
      </c>
      <c r="T38" s="272">
        <f>IF(T$20="","",ROUND(CHOOSE(Рабочий!$AC$3,CHOOSE(Рабочий!$C$3,Рабочий!AZ87,Рабочий!AZ118,Рабочий!AZ149,Рабочий!BA273),CHOOSE(Рабочий!$C$3,Рабочий!U87,Рабочий!U118,Рабочий!U149,Рабочий!U273))*(1+'1. Выбор РС'!$I$1)*CHOOSE(Рабочий!$H$3,Рабочий!$I$3,Рабочий!$I$4)*CHOOSE(Рабочий!$L$3,CHOOSE(Рабочий!$P$3,Рабочий!$Q$3,Рабочий!$Q$4,Рабочий!$Q$5),Рабочий!$M$4),0))</f>
        <v>222</v>
      </c>
      <c r="U38" s="272" t="str">
        <f>IF(U$20="","",ROUND(CHOOSE(Рабочий!$AC$3,CHOOSE(Рабочий!$C$3,Рабочий!BA87,Рабочий!BA118,Рабочий!BA149,Рабочий!BB273),CHOOSE(Рабочий!$C$3,Рабочий!V87,Рабочий!V118,Рабочий!V149,Рабочий!V273))*(1+'1.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38" s="272" t="str">
        <f>IF(V$20="","",ROUND(CHOOSE(Рабочий!$AC$3,CHOOSE(Рабочий!$C$3,Рабочий!BB87,Рабочий!BB118,Рабочий!BB149,Рабочий!BC273),CHOOSE(Рабочий!$C$3,Рабочий!W87,Рабочий!W118,Рабочий!W149,Рабочий!W273))*(1+'1.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38" s="272" t="str">
        <f>IF(W$20="","",ROUND(CHOOSE(Рабочий!$AC$3,CHOOSE(Рабочий!$C$3,Рабочий!BC87,Рабочий!BC118,Рабочий!BC149,Рабочий!BD273),CHOOSE(Рабочий!$C$3,Рабочий!X87,Рабочий!X118,Рабочий!X149,Рабочий!X273))*(1+'1.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38" s="272" t="str">
        <f>IF(X$20="","",ROUND(CHOOSE(Рабочий!$AC$3,CHOOSE(Рабочий!$C$3,Рабочий!BD87,Рабочий!BD118,Рабочий!BD149,Рабочий!BE273),CHOOSE(Рабочий!$C$3,Рабочий!Y87,Рабочий!Y118,Рабочий!Y149,Рабочий!Y273))*(1+'1.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38" s="272" t="str">
        <f>IF(Y$20="","",ROUND(CHOOSE(Рабочий!$AC$3,CHOOSE(Рабочий!$C$3,Рабочий!BE87,Рабочий!BE118,Рабочий!BE149,Рабочий!BF273),CHOOSE(Рабочий!$C$3,Рабочий!Z87,Рабочий!Z118,Рабочий!Z149,Рабочий!Z273))*(1+'1.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38" s="272" t="str">
        <f>IF(Z$20="","",ROUND(CHOOSE(Рабочий!$AC$3,CHOOSE(Рабочий!$C$3,Рабочий!BF87,Рабочий!BF118,Рабочий!BF149,Рабочий!BG273),CHOOSE(Рабочий!$C$3,Рабочий!AA87,Рабочий!AA118,Рабочий!AA149,Рабочий!AA273))*(1+'1.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38" s="272" t="str">
        <f>IF(AA$20="","",ROUND(CHOOSE(Рабочий!$AC$3,CHOOSE(Рабочий!$C$3,Рабочий!BG87,Рабочий!BG118,Рабочий!BG149,Рабочий!BH273),CHOOSE(Рабочий!$C$3,Рабочий!AB87,Рабочий!AB118,Рабочий!AB149,Рабочий!AB273))*(1+'1.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38" s="272" t="str">
        <f>IF(AB$20="","",ROUND(CHOOSE(Рабочий!$AC$3,CHOOSE(Рабочий!$C$3,Рабочий!BH87,Рабочий!BH118,Рабочий!BH149,Рабочий!BI273),CHOOSE(Рабочий!$C$3,Рабочий!AC87,Рабочий!AC118,Рабочий!AC149,Рабочий!AC273))*(1+'1.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38" s="272" t="str">
        <f>IF(AC$20="","",ROUND(CHOOSE(Рабочий!$AC$3,CHOOSE(Рабочий!$C$3,Рабочий!BI87,Рабочий!BI118,Рабочий!BI149,Рабочий!BJ273),CHOOSE(Рабочий!$C$3,Рабочий!AD87,Рабочий!AD118,Рабочий!AD149,Рабочий!AD273))*(1+'1.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38" s="272" t="str">
        <f>IF(AD$20="","",ROUND(CHOOSE(Рабочий!$AC$3,CHOOSE(Рабочий!$C$3,Рабочий!BJ87,Рабочий!BJ118,Рабочий!BJ149,Рабочий!BK273),CHOOSE(Рабочий!$C$3,Рабочий!AE87,Рабочий!AE118,Рабочий!AE149,Рабочий!AE273))*(1+'1.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38" s="272" t="str">
        <f>IF(AE$20="","",ROUND(CHOOSE(Рабочий!$AC$3,CHOOSE(Рабочий!$C$3,Рабочий!BK87,Рабочий!BK118,Рабочий!BK149,Рабочий!BL273),CHOOSE(Рабочий!$C$3,Рабочий!AF87,Рабочий!AF118,Рабочий!AF149,Рабочий!AF273))*(1+'1.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38" s="210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</row>
    <row r="39" spans="1:49" s="193" customFormat="1">
      <c r="A39" s="212">
        <v>2200</v>
      </c>
      <c r="B39" s="272">
        <f>IF(B$20="","",ROUND(CHOOSE(Рабочий!$AC$3,CHOOSE(Рабочий!$C$3,Рабочий!AH88,Рабочий!AH119,Рабочий!AH150,Рабочий!AI274),CHOOSE(Рабочий!$C$3,Рабочий!C88,Рабочий!C119,Рабочий!C150,Рабочий!C274))*(1+'1. Выбор РС'!$I$1)*CHOOSE(Рабочий!$H$3,Рабочий!$I$3,Рабочий!$I$4)*CHOOSE(Рабочий!$L$3,CHOOSE(Рабочий!$P$3,Рабочий!$Q$3,Рабочий!$Q$4,Рабочий!$Q$5),Рабочий!$M$4),0))</f>
        <v>67</v>
      </c>
      <c r="C39" s="272">
        <f>IF(C$20="","",ROUND(CHOOSE(Рабочий!$AC$3,CHOOSE(Рабочий!$C$3,Рабочий!AI88,Рабочий!AI119,Рабочий!AI150,Рабочий!AJ274),CHOOSE(Рабочий!$C$3,Рабочий!D88,Рабочий!D119,Рабочий!D150,Рабочий!D274))*(1+'1. Выбор РС'!$I$1)*CHOOSE(Рабочий!$H$3,Рабочий!$I$3,Рабочий!$I$4)*CHOOSE(Рабочий!$L$3,CHOOSE(Рабочий!$P$3,Рабочий!$Q$3,Рабочий!$Q$4,Рабочий!$Q$5),Рабочий!$M$4),0))</f>
        <v>76</v>
      </c>
      <c r="D39" s="272">
        <f>IF(D$20="","",ROUND(CHOOSE(Рабочий!$AC$3,CHOOSE(Рабочий!$C$3,Рабочий!AJ88,Рабочий!AJ119,Рабочий!AJ150,Рабочий!AK274),CHOOSE(Рабочий!$C$3,Рабочий!E88,Рабочий!E119,Рабочий!E150,Рабочий!E274))*(1+'1. Выбор РС'!$I$1)*CHOOSE(Рабочий!$H$3,Рабочий!$I$3,Рабочий!$I$4)*CHOOSE(Рабочий!$L$3,CHOOSE(Рабочий!$P$3,Рабочий!$Q$3,Рабочий!$Q$4,Рабочий!$Q$5),Рабочий!$M$4),0))</f>
        <v>84</v>
      </c>
      <c r="E39" s="272">
        <f>IF(E$20="","",ROUND(CHOOSE(Рабочий!$AC$3,CHOOSE(Рабочий!$C$3,Рабочий!AK88,Рабочий!AK119,Рабочий!AK150,Рабочий!AL274),CHOOSE(Рабочий!$C$3,Рабочий!F88,Рабочий!F119,Рабочий!F150,Рабочий!F274))*(1+'1. Выбор РС'!$I$1)*CHOOSE(Рабочий!$H$3,Рабочий!$I$3,Рабочий!$I$4)*CHOOSE(Рабочий!$L$3,CHOOSE(Рабочий!$P$3,Рабочий!$Q$3,Рабочий!$Q$4,Рабочий!$Q$5),Рабочий!$M$4),0))</f>
        <v>92</v>
      </c>
      <c r="F39" s="272">
        <f>IF(F$20="","",ROUND(CHOOSE(Рабочий!$AC$3,CHOOSE(Рабочий!$C$3,Рабочий!AL88,Рабочий!AL119,Рабочий!AL150,Рабочий!AM274),CHOOSE(Рабочий!$C$3,Рабочий!G88,Рабочий!G119,Рабочий!G150,Рабочий!G274))*(1+'1. Выбор РС'!$I$1)*CHOOSE(Рабочий!$H$3,Рабочий!$I$3,Рабочий!$I$4)*CHOOSE(Рабочий!$L$3,CHOOSE(Рабочий!$P$3,Рабочий!$Q$3,Рабочий!$Q$4,Рабочий!$Q$5),Рабочий!$M$4),0))</f>
        <v>102</v>
      </c>
      <c r="G39" s="272">
        <f>IF(G$20="","",ROUND(CHOOSE(Рабочий!$AC$3,CHOOSE(Рабочий!$C$3,Рабочий!AM88,Рабочий!AM119,Рабочий!AM150,Рабочий!AN274),CHOOSE(Рабочий!$C$3,Рабочий!H88,Рабочий!H119,Рабочий!H150,Рабочий!H274))*(1+'1. Выбор РС'!$I$1)*CHOOSE(Рабочий!$H$3,Рабочий!$I$3,Рабочий!$I$4)*CHOOSE(Рабочий!$L$3,CHOOSE(Рабочий!$P$3,Рабочий!$Q$3,Рабочий!$Q$4,Рабочий!$Q$5),Рабочий!$M$4),0))</f>
        <v>111</v>
      </c>
      <c r="H39" s="272">
        <f>IF(H$20="","",ROUND(CHOOSE(Рабочий!$AC$3,CHOOSE(Рабочий!$C$3,Рабочий!AN88,Рабочий!AN119,Рабочий!AN150,Рабочий!AO274),CHOOSE(Рабочий!$C$3,Рабочий!I88,Рабочий!I119,Рабочий!I150,Рабочий!I274))*(1+'1. Выбор РС'!$I$1)*CHOOSE(Рабочий!$H$3,Рабочий!$I$3,Рабочий!$I$4)*CHOOSE(Рабочий!$L$3,CHOOSE(Рабочий!$P$3,Рабочий!$Q$3,Рабочий!$Q$4,Рабочий!$Q$5),Рабочий!$M$4),0))</f>
        <v>119</v>
      </c>
      <c r="I39" s="272">
        <f>IF(I$20="","",ROUND(CHOOSE(Рабочий!$AC$3,CHOOSE(Рабочий!$C$3,Рабочий!AO88,Рабочий!AO119,Рабочий!AO150,Рабочий!AP274),CHOOSE(Рабочий!$C$3,Рабочий!J88,Рабочий!J119,Рабочий!J150,Рабочий!J274))*(1+'1. Выбор РС'!$I$1)*CHOOSE(Рабочий!$H$3,Рабочий!$I$3,Рабочий!$I$4)*CHOOSE(Рабочий!$L$3,CHOOSE(Рабочий!$P$3,Рабочий!$Q$3,Рабочий!$Q$4,Рабочий!$Q$5),Рабочий!$M$4),0))</f>
        <v>128</v>
      </c>
      <c r="J39" s="272">
        <f>IF(J$20="","",ROUND(CHOOSE(Рабочий!$AC$3,CHOOSE(Рабочий!$C$3,Рабочий!AP88,Рабочий!AP119,Рабочий!AP150,Рабочий!AQ274),CHOOSE(Рабочий!$C$3,Рабочий!K88,Рабочий!K119,Рабочий!K150,Рабочий!K274))*(1+'1. Выбор РС'!$I$1)*CHOOSE(Рабочий!$H$3,Рабочий!$I$3,Рабочий!$I$4)*CHOOSE(Рабочий!$L$3,CHOOSE(Рабочий!$P$3,Рабочий!$Q$3,Рабочий!$Q$4,Рабочий!$Q$5),Рабочий!$M$4),0))</f>
        <v>137</v>
      </c>
      <c r="K39" s="272">
        <f>IF(K$20="","",ROUND(CHOOSE(Рабочий!$AC$3,CHOOSE(Рабочий!$C$3,Рабочий!AQ88,Рабочий!AQ119,Рабочий!AQ150,Рабочий!AR274),CHOOSE(Рабочий!$C$3,Рабочий!L88,Рабочий!L119,Рабочий!L150,Рабочий!L274))*(1+'1. Выбор РС'!$I$1)*CHOOSE(Рабочий!$H$3,Рабочий!$I$3,Рабочий!$I$4)*CHOOSE(Рабочий!$L$3,CHOOSE(Рабочий!$P$3,Рабочий!$Q$3,Рабочий!$Q$4,Рабочий!$Q$5),Рабочий!$M$4),0))</f>
        <v>146</v>
      </c>
      <c r="L39" s="272">
        <f>IF(L$20="","",ROUND(CHOOSE(Рабочий!$AC$3,CHOOSE(Рабочий!$C$3,Рабочий!AR88,Рабочий!AR119,Рабочий!AR150,Рабочий!AS274),CHOOSE(Рабочий!$C$3,Рабочий!M88,Рабочий!M119,Рабочий!M150,Рабочий!M274))*(1+'1. Выбор РС'!$I$1)*CHOOSE(Рабочий!$H$3,Рабочий!$I$3,Рабочий!$I$4)*CHOOSE(Рабочий!$L$3,CHOOSE(Рабочий!$P$3,Рабочий!$Q$3,Рабочий!$Q$4,Рабочий!$Q$5),Рабочий!$M$4),0))</f>
        <v>157</v>
      </c>
      <c r="M39" s="272">
        <f>IF(M$20="","",ROUND(CHOOSE(Рабочий!$AC$3,CHOOSE(Рабочий!$C$3,Рабочий!AS88,Рабочий!AS119,Рабочий!AS150,Рабочий!AT274),CHOOSE(Рабочий!$C$3,Рабочий!N88,Рабочий!N119,Рабочий!N150,Рабочий!N274))*(1+'1. Выбор РС'!$I$1)*CHOOSE(Рабочий!$H$3,Рабочий!$I$3,Рабочий!$I$4)*CHOOSE(Рабочий!$L$3,CHOOSE(Рабочий!$P$3,Рабочий!$Q$3,Рабочий!$Q$4,Рабочий!$Q$5),Рабочий!$M$4),0))</f>
        <v>165</v>
      </c>
      <c r="N39" s="272">
        <f>IF(N$20="","",ROUND(CHOOSE(Рабочий!$AC$3,CHOOSE(Рабочий!$C$3,Рабочий!AT88,Рабочий!AT119,Рабочий!AT150,Рабочий!AU274),CHOOSE(Рабочий!$C$3,Рабочий!O88,Рабочий!O119,Рабочий!O150,Рабочий!O274))*(1+'1. Выбор РС'!$I$1)*CHOOSE(Рабочий!$H$3,Рабочий!$I$3,Рабочий!$I$4)*CHOOSE(Рабочий!$L$3,CHOOSE(Рабочий!$P$3,Рабочий!$Q$3,Рабочий!$Q$4,Рабочий!$Q$5),Рабочий!$M$4),0))</f>
        <v>176</v>
      </c>
      <c r="O39" s="272">
        <f>IF(O$20="","",ROUND(CHOOSE(Рабочий!$AC$3,CHOOSE(Рабочий!$C$3,Рабочий!AU88,Рабочий!AU119,Рабочий!AU150,Рабочий!AV274),CHOOSE(Рабочий!$C$3,Рабочий!P88,Рабочий!P119,Рабочий!P150,Рабочий!P274))*(1+'1. Выбор РС'!$I$1)*CHOOSE(Рабочий!$H$3,Рабочий!$I$3,Рабочий!$I$4)*CHOOSE(Рабочий!$L$3,CHOOSE(Рабочий!$P$3,Рабочий!$Q$3,Рабочий!$Q$4,Рабочий!$Q$5),Рабочий!$M$4),0))</f>
        <v>183</v>
      </c>
      <c r="P39" s="272">
        <f>IF(P$20="","",ROUND(CHOOSE(Рабочий!$AC$3,CHOOSE(Рабочий!$C$3,Рабочий!AV88,Рабочий!AV119,Рабочий!AV150,Рабочий!AW274),CHOOSE(Рабочий!$C$3,Рабочий!Q88,Рабочий!Q119,Рабочий!Q150,Рабочий!Q274))*(1+'1. Выбор РС'!$I$1)*CHOOSE(Рабочий!$H$3,Рабочий!$I$3,Рабочий!$I$4)*CHOOSE(Рабочий!$L$3,CHOOSE(Рабочий!$P$3,Рабочий!$Q$3,Рабочий!$Q$4,Рабочий!$Q$5),Рабочий!$M$4),0))</f>
        <v>194</v>
      </c>
      <c r="Q39" s="272">
        <f>IF(Q$20="","",ROUND(CHOOSE(Рабочий!$AC$3,CHOOSE(Рабочий!$C$3,Рабочий!AW88,Рабочий!AW119,Рабочий!AW150,Рабочий!AX274),CHOOSE(Рабочий!$C$3,Рабочий!R88,Рабочий!R119,Рабочий!R150,Рабочий!R274))*(1+'1. Выбор РС'!$I$1)*CHOOSE(Рабочий!$H$3,Рабочий!$I$3,Рабочий!$I$4)*CHOOSE(Рабочий!$L$3,CHOOSE(Рабочий!$P$3,Рабочий!$Q$3,Рабочий!$Q$4,Рабочий!$Q$5),Рабочий!$M$4),0))</f>
        <v>201</v>
      </c>
      <c r="R39" s="272">
        <f>IF(R$20="","",ROUND(CHOOSE(Рабочий!$AC$3,CHOOSE(Рабочий!$C$3,Рабочий!AX88,Рабочий!AX119,Рабочий!AX150,Рабочий!AY274),CHOOSE(Рабочий!$C$3,Рабочий!S88,Рабочий!S119,Рабочий!S150,Рабочий!S274))*(1+'1. Выбор РС'!$I$1)*CHOOSE(Рабочий!$H$3,Рабочий!$I$3,Рабочий!$I$4)*CHOOSE(Рабочий!$L$3,CHOOSE(Рабочий!$P$3,Рабочий!$Q$3,Рабочий!$Q$4,Рабочий!$Q$5),Рабочий!$M$4),0))</f>
        <v>211</v>
      </c>
      <c r="S39" s="272">
        <f>IF(S$20="","",ROUND(CHOOSE(Рабочий!$AC$3,CHOOSE(Рабочий!$C$3,Рабочий!AY88,Рабочий!AY119,Рабочий!AY150,Рабочий!AZ274),CHOOSE(Рабочий!$C$3,Рабочий!T88,Рабочий!T119,Рабочий!T150,Рабочий!T274))*(1+'1. Выбор РС'!$I$1)*CHOOSE(Рабочий!$H$3,Рабочий!$I$3,Рабочий!$I$4)*CHOOSE(Рабочий!$L$3,CHOOSE(Рабочий!$P$3,Рабочий!$Q$3,Рабочий!$Q$4,Рабочий!$Q$5),Рабочий!$M$4),0))</f>
        <v>222</v>
      </c>
      <c r="T39" s="272">
        <f>IF(T$20="","",ROUND(CHOOSE(Рабочий!$AC$3,CHOOSE(Рабочий!$C$3,Рабочий!AZ88,Рабочий!AZ119,Рабочий!AZ150,Рабочий!BA274),CHOOSE(Рабочий!$C$3,Рабочий!U88,Рабочий!U119,Рабочий!U150,Рабочий!U274))*(1+'1. Выбор РС'!$I$1)*CHOOSE(Рабочий!$H$3,Рабочий!$I$3,Рабочий!$I$4)*CHOOSE(Рабочий!$L$3,CHOOSE(Рабочий!$P$3,Рабочий!$Q$3,Рабочий!$Q$4,Рабочий!$Q$5),Рабочий!$M$4),0))</f>
        <v>227</v>
      </c>
      <c r="U39" s="272" t="str">
        <f>IF(U$20="","",ROUND(CHOOSE(Рабочий!$AC$3,CHOOSE(Рабочий!$C$3,Рабочий!BA88,Рабочий!BA119,Рабочий!BA150,Рабочий!BB274),CHOOSE(Рабочий!$C$3,Рабочий!V88,Рабочий!V119,Рабочий!V150,Рабочий!V274))*(1+'1.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39" s="272" t="str">
        <f>IF(V$20="","",ROUND(CHOOSE(Рабочий!$AC$3,CHOOSE(Рабочий!$C$3,Рабочий!BB88,Рабочий!BB119,Рабочий!BB150,Рабочий!BC274),CHOOSE(Рабочий!$C$3,Рабочий!W88,Рабочий!W119,Рабочий!W150,Рабочий!W274))*(1+'1.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39" s="272" t="str">
        <f>IF(W$20="","",ROUND(CHOOSE(Рабочий!$AC$3,CHOOSE(Рабочий!$C$3,Рабочий!BC88,Рабочий!BC119,Рабочий!BC150,Рабочий!BD274),CHOOSE(Рабочий!$C$3,Рабочий!X88,Рабочий!X119,Рабочий!X150,Рабочий!X274))*(1+'1.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39" s="272" t="str">
        <f>IF(X$20="","",ROUND(CHOOSE(Рабочий!$AC$3,CHOOSE(Рабочий!$C$3,Рабочий!BD88,Рабочий!BD119,Рабочий!BD150,Рабочий!BE274),CHOOSE(Рабочий!$C$3,Рабочий!Y88,Рабочий!Y119,Рабочий!Y150,Рабочий!Y274))*(1+'1.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39" s="272" t="str">
        <f>IF(Y$20="","",ROUND(CHOOSE(Рабочий!$AC$3,CHOOSE(Рабочий!$C$3,Рабочий!BE88,Рабочий!BE119,Рабочий!BE150,Рабочий!BF274),CHOOSE(Рабочий!$C$3,Рабочий!Z88,Рабочий!Z119,Рабочий!Z150,Рабочий!Z274))*(1+'1.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39" s="272" t="str">
        <f>IF(Z$20="","",ROUND(CHOOSE(Рабочий!$AC$3,CHOOSE(Рабочий!$C$3,Рабочий!BF88,Рабочий!BF119,Рабочий!BF150,Рабочий!BG274),CHOOSE(Рабочий!$C$3,Рабочий!AA88,Рабочий!AA119,Рабочий!AA150,Рабочий!AA274))*(1+'1.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39" s="272" t="str">
        <f>IF(AA$20="","",ROUND(CHOOSE(Рабочий!$AC$3,CHOOSE(Рабочий!$C$3,Рабочий!BG88,Рабочий!BG119,Рабочий!BG150,Рабочий!BH274),CHOOSE(Рабочий!$C$3,Рабочий!AB88,Рабочий!AB119,Рабочий!AB150,Рабочий!AB274))*(1+'1.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39" s="272" t="str">
        <f>IF(AB$20="","",ROUND(CHOOSE(Рабочий!$AC$3,CHOOSE(Рабочий!$C$3,Рабочий!BH88,Рабочий!BH119,Рабочий!BH150,Рабочий!BI274),CHOOSE(Рабочий!$C$3,Рабочий!AC88,Рабочий!AC119,Рабочий!AC150,Рабочий!AC274))*(1+'1.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39" s="272" t="str">
        <f>IF(AC$20="","",ROUND(CHOOSE(Рабочий!$AC$3,CHOOSE(Рабочий!$C$3,Рабочий!BI88,Рабочий!BI119,Рабочий!BI150,Рабочий!BJ274),CHOOSE(Рабочий!$C$3,Рабочий!AD88,Рабочий!AD119,Рабочий!AD150,Рабочий!AD274))*(1+'1.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39" s="272" t="str">
        <f>IF(AD$20="","",ROUND(CHOOSE(Рабочий!$AC$3,CHOOSE(Рабочий!$C$3,Рабочий!BJ88,Рабочий!BJ119,Рабочий!BJ150,Рабочий!BK274),CHOOSE(Рабочий!$C$3,Рабочий!AE88,Рабочий!AE119,Рабочий!AE150,Рабочий!AE274))*(1+'1.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39" s="272" t="str">
        <f>IF(AE$20="","",ROUND(CHOOSE(Рабочий!$AC$3,CHOOSE(Рабочий!$C$3,Рабочий!BK88,Рабочий!BK119,Рабочий!BK150,Рабочий!BL274),CHOOSE(Рабочий!$C$3,Рабочий!AF88,Рабочий!AF119,Рабочий!AF150,Рабочий!AF274))*(1+'1.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39" s="210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</row>
    <row r="40" spans="1:49" s="193" customFormat="1">
      <c r="A40" s="212">
        <v>2300</v>
      </c>
      <c r="B40" s="272">
        <f>IF(B$20="","",ROUND(CHOOSE(Рабочий!$AC$3,CHOOSE(Рабочий!$C$3,Рабочий!AH89,Рабочий!AH120,Рабочий!AH151,Рабочий!AI275),CHOOSE(Рабочий!$C$3,Рабочий!C89,Рабочий!C120,Рабочий!C151,Рабочий!C275))*(1+'1. Выбор РС'!$I$1)*CHOOSE(Рабочий!$H$3,Рабочий!$I$3,Рабочий!$I$4)*CHOOSE(Рабочий!$L$3,CHOOSE(Рабочий!$P$3,Рабочий!$Q$3,Рабочий!$Q$4,Рабочий!$Q$5),Рабочий!$M$4),0))</f>
        <v>68</v>
      </c>
      <c r="C40" s="272">
        <f>IF(C$20="","",ROUND(CHOOSE(Рабочий!$AC$3,CHOOSE(Рабочий!$C$3,Рабочий!AI89,Рабочий!AI120,Рабочий!AI151,Рабочий!AJ275),CHOOSE(Рабочий!$C$3,Рабочий!D89,Рабочий!D120,Рабочий!D151,Рабочий!D275))*(1+'1. Выбор РС'!$I$1)*CHOOSE(Рабочий!$H$3,Рабочий!$I$3,Рабочий!$I$4)*CHOOSE(Рабочий!$L$3,CHOOSE(Рабочий!$P$3,Рабочий!$Q$3,Рабочий!$Q$4,Рабочий!$Q$5),Рабочий!$M$4),0))</f>
        <v>77</v>
      </c>
      <c r="D40" s="272">
        <f>IF(D$20="","",ROUND(CHOOSE(Рабочий!$AC$3,CHOOSE(Рабочий!$C$3,Рабочий!AJ89,Рабочий!AJ120,Рабочий!AJ151,Рабочий!AK275),CHOOSE(Рабочий!$C$3,Рабочий!E89,Рабочий!E120,Рабочий!E151,Рабочий!E275))*(1+'1. Выбор РС'!$I$1)*CHOOSE(Рабочий!$H$3,Рабочий!$I$3,Рабочий!$I$4)*CHOOSE(Рабочий!$L$3,CHOOSE(Рабочий!$P$3,Рабочий!$Q$3,Рабочий!$Q$4,Рабочий!$Q$5),Рабочий!$M$4),0))</f>
        <v>87</v>
      </c>
      <c r="E40" s="272">
        <f>IF(E$20="","",ROUND(CHOOSE(Рабочий!$AC$3,CHOOSE(Рабочий!$C$3,Рабочий!AK89,Рабочий!AK120,Рабочий!AK151,Рабочий!AL275),CHOOSE(Рабочий!$C$3,Рабочий!F89,Рабочий!F120,Рабочий!F151,Рабочий!F275))*(1+'1. Выбор РС'!$I$1)*CHOOSE(Рабочий!$H$3,Рабочий!$I$3,Рабочий!$I$4)*CHOOSE(Рабочий!$L$3,CHOOSE(Рабочий!$P$3,Рабочий!$Q$3,Рабочий!$Q$4,Рабочий!$Q$5),Рабочий!$M$4),0))</f>
        <v>95</v>
      </c>
      <c r="F40" s="272">
        <f>IF(F$20="","",ROUND(CHOOSE(Рабочий!$AC$3,CHOOSE(Рабочий!$C$3,Рабочий!AL89,Рабочий!AL120,Рабочий!AL151,Рабочий!AM275),CHOOSE(Рабочий!$C$3,Рабочий!G89,Рабочий!G120,Рабочий!G151,Рабочий!G275))*(1+'1. Выбор РС'!$I$1)*CHOOSE(Рабочий!$H$3,Рабочий!$I$3,Рабочий!$I$4)*CHOOSE(Рабочий!$L$3,CHOOSE(Рабочий!$P$3,Рабочий!$Q$3,Рабочий!$Q$4,Рабочий!$Q$5),Рабочий!$M$4),0))</f>
        <v>105</v>
      </c>
      <c r="G40" s="272">
        <f>IF(G$20="","",ROUND(CHOOSE(Рабочий!$AC$3,CHOOSE(Рабочий!$C$3,Рабочий!AM89,Рабочий!AM120,Рабочий!AM151,Рабочий!AN275),CHOOSE(Рабочий!$C$3,Рабочий!H89,Рабочий!H120,Рабочий!H151,Рабочий!H275))*(1+'1. Выбор РС'!$I$1)*CHOOSE(Рабочий!$H$3,Рабочий!$I$3,Рабочий!$I$4)*CHOOSE(Рабочий!$L$3,CHOOSE(Рабочий!$P$3,Рабочий!$Q$3,Рабочий!$Q$4,Рабочий!$Q$5),Рабочий!$M$4),0))</f>
        <v>114</v>
      </c>
      <c r="H40" s="272">
        <f>IF(H$20="","",ROUND(CHOOSE(Рабочий!$AC$3,CHOOSE(Рабочий!$C$3,Рабочий!AN89,Рабочий!AN120,Рабочий!AN151,Рабочий!AO275),CHOOSE(Рабочий!$C$3,Рабочий!I89,Рабочий!I120,Рабочий!I151,Рабочий!I275))*(1+'1. Выбор РС'!$I$1)*CHOOSE(Рабочий!$H$3,Рабочий!$I$3,Рабочий!$I$4)*CHOOSE(Рабочий!$L$3,CHOOSE(Рабочий!$P$3,Рабочий!$Q$3,Рабочий!$Q$4,Рабочий!$Q$5),Рабочий!$M$4),0))</f>
        <v>124</v>
      </c>
      <c r="I40" s="272">
        <f>IF(I$20="","",ROUND(CHOOSE(Рабочий!$AC$3,CHOOSE(Рабочий!$C$3,Рабочий!AO89,Рабочий!AO120,Рабочий!AO151,Рабочий!AP275),CHOOSE(Рабочий!$C$3,Рабочий!J89,Рабочий!J120,Рабочий!J151,Рабочий!J275))*(1+'1. Выбор РС'!$I$1)*CHOOSE(Рабочий!$H$3,Рабочий!$I$3,Рабочий!$I$4)*CHOOSE(Рабочий!$L$3,CHOOSE(Рабочий!$P$3,Рабочий!$Q$3,Рабочий!$Q$4,Рабочий!$Q$5),Рабочий!$M$4),0))</f>
        <v>132</v>
      </c>
      <c r="J40" s="272">
        <f>IF(J$20="","",ROUND(CHOOSE(Рабочий!$AC$3,CHOOSE(Рабочий!$C$3,Рабочий!AP89,Рабочий!AP120,Рабочий!AP151,Рабочий!AQ275),CHOOSE(Рабочий!$C$3,Рабочий!K89,Рабочий!K120,Рабочий!K151,Рабочий!K275))*(1+'1. Выбор РС'!$I$1)*CHOOSE(Рабочий!$H$3,Рабочий!$I$3,Рабочий!$I$4)*CHOOSE(Рабочий!$L$3,CHOOSE(Рабочий!$P$3,Рабочий!$Q$3,Рабочий!$Q$4,Рабочий!$Q$5),Рабочий!$M$4),0))</f>
        <v>141</v>
      </c>
      <c r="K40" s="272">
        <f>IF(K$20="","",ROUND(CHOOSE(Рабочий!$AC$3,CHOOSE(Рабочий!$C$3,Рабочий!AQ89,Рабочий!AQ120,Рабочий!AQ151,Рабочий!AR275),CHOOSE(Рабочий!$C$3,Рабочий!L89,Рабочий!L120,Рабочий!L151,Рабочий!L275))*(1+'1. Выбор РС'!$I$1)*CHOOSE(Рабочий!$H$3,Рабочий!$I$3,Рабочий!$I$4)*CHOOSE(Рабочий!$L$3,CHOOSE(Рабочий!$P$3,Рабочий!$Q$3,Рабочий!$Q$4,Рабочий!$Q$5),Рабочий!$M$4),0))</f>
        <v>150</v>
      </c>
      <c r="L40" s="272">
        <f>IF(L$20="","",ROUND(CHOOSE(Рабочий!$AC$3,CHOOSE(Рабочий!$C$3,Рабочий!AR89,Рабочий!AR120,Рабочий!AR151,Рабочий!AS275),CHOOSE(Рабочий!$C$3,Рабочий!M89,Рабочий!M120,Рабочий!M151,Рабочий!M275))*(1+'1. Выбор РС'!$I$1)*CHOOSE(Рабочий!$H$3,Рабочий!$I$3,Рабочий!$I$4)*CHOOSE(Рабочий!$L$3,CHOOSE(Рабочий!$P$3,Рабочий!$Q$3,Рабочий!$Q$4,Рабочий!$Q$5),Рабочий!$M$4),0))</f>
        <v>161</v>
      </c>
      <c r="M40" s="272">
        <f>IF(M$20="","",ROUND(CHOOSE(Рабочий!$AC$3,CHOOSE(Рабочий!$C$3,Рабочий!AS89,Рабочий!AS120,Рабочий!AS151,Рабочий!AT275),CHOOSE(Рабочий!$C$3,Рабочий!N89,Рабочий!N120,Рабочий!N151,Рабочий!N275))*(1+'1. Выбор РС'!$I$1)*CHOOSE(Рабочий!$H$3,Рабочий!$I$3,Рабочий!$I$4)*CHOOSE(Рабочий!$L$3,CHOOSE(Рабочий!$P$3,Рабочий!$Q$3,Рабочий!$Q$4,Рабочий!$Q$5),Рабочий!$M$4),0))</f>
        <v>169</v>
      </c>
      <c r="N40" s="272">
        <f>IF(N$20="","",ROUND(CHOOSE(Рабочий!$AC$3,CHOOSE(Рабочий!$C$3,Рабочий!AT89,Рабочий!AT120,Рабочий!AT151,Рабочий!AU275),CHOOSE(Рабочий!$C$3,Рабочий!O89,Рабочий!O120,Рабочий!O151,Рабочий!O275))*(1+'1. Выбор РС'!$I$1)*CHOOSE(Рабочий!$H$3,Рабочий!$I$3,Рабочий!$I$4)*CHOOSE(Рабочий!$L$3,CHOOSE(Рабочий!$P$3,Рабочий!$Q$3,Рабочий!$Q$4,Рабочий!$Q$5),Рабочий!$M$4),0))</f>
        <v>180</v>
      </c>
      <c r="O40" s="272">
        <f>IF(O$20="","",ROUND(CHOOSE(Рабочий!$AC$3,CHOOSE(Рабочий!$C$3,Рабочий!AU89,Рабочий!AU120,Рабочий!AU151,Рабочий!AV275),CHOOSE(Рабочий!$C$3,Рабочий!P89,Рабочий!P120,Рабочий!P151,Рабочий!P275))*(1+'1. Выбор РС'!$I$1)*CHOOSE(Рабочий!$H$3,Рабочий!$I$3,Рабочий!$I$4)*CHOOSE(Рабочий!$L$3,CHOOSE(Рабочий!$P$3,Рабочий!$Q$3,Рабочий!$Q$4,Рабочий!$Q$5),Рабочий!$M$4),0))</f>
        <v>188</v>
      </c>
      <c r="P40" s="272">
        <f>IF(P$20="","",ROUND(CHOOSE(Рабочий!$AC$3,CHOOSE(Рабочий!$C$3,Рабочий!AV89,Рабочий!AV120,Рабочий!AV151,Рабочий!AW275),CHOOSE(Рабочий!$C$3,Рабочий!Q89,Рабочий!Q120,Рабочий!Q151,Рабочий!Q275))*(1+'1. Выбор РС'!$I$1)*CHOOSE(Рабочий!$H$3,Рабочий!$I$3,Рабочий!$I$4)*CHOOSE(Рабочий!$L$3,CHOOSE(Рабочий!$P$3,Рабочий!$Q$3,Рабочий!$Q$4,Рабочий!$Q$5),Рабочий!$M$4),0))</f>
        <v>199</v>
      </c>
      <c r="Q40" s="272">
        <f>IF(Q$20="","",ROUND(CHOOSE(Рабочий!$AC$3,CHOOSE(Рабочий!$C$3,Рабочий!AW89,Рабочий!AW120,Рабочий!AW151,Рабочий!AX275),CHOOSE(Рабочий!$C$3,Рабочий!R89,Рабочий!R120,Рабочий!R151,Рабочий!R275))*(1+'1. Выбор РС'!$I$1)*CHOOSE(Рабочий!$H$3,Рабочий!$I$3,Рабочий!$I$4)*CHOOSE(Рабочий!$L$3,CHOOSE(Рабочий!$P$3,Рабочий!$Q$3,Рабочий!$Q$4,Рабочий!$Q$5),Рабочий!$M$4),0))</f>
        <v>205</v>
      </c>
      <c r="R40" s="272">
        <f>IF(R$20="","",ROUND(CHOOSE(Рабочий!$AC$3,CHOOSE(Рабочий!$C$3,Рабочий!AX89,Рабочий!AX120,Рабочий!AX151,Рабочий!AY275),CHOOSE(Рабочий!$C$3,Рабочий!S89,Рабочий!S120,Рабочий!S151,Рабочий!S275))*(1+'1. Выбор РС'!$I$1)*CHOOSE(Рабочий!$H$3,Рабочий!$I$3,Рабочий!$I$4)*CHOOSE(Рабочий!$L$3,CHOOSE(Рабочий!$P$3,Рабочий!$Q$3,Рабочий!$Q$4,Рабочий!$Q$5),Рабочий!$M$4),0))</f>
        <v>216</v>
      </c>
      <c r="S40" s="272">
        <f>IF(S$20="","",ROUND(CHOOSE(Рабочий!$AC$3,CHOOSE(Рабочий!$C$3,Рабочий!AY89,Рабочий!AY120,Рабочий!AY151,Рабочий!AZ275),CHOOSE(Рабочий!$C$3,Рабочий!T89,Рабочий!T120,Рабочий!T151,Рабочий!T275))*(1+'1. Выбор РС'!$I$1)*CHOOSE(Рабочий!$H$3,Рабочий!$I$3,Рабочий!$I$4)*CHOOSE(Рабочий!$L$3,CHOOSE(Рабочий!$P$3,Рабочий!$Q$3,Рабочий!$Q$4,Рабочий!$Q$5),Рабочий!$M$4),0))</f>
        <v>227</v>
      </c>
      <c r="T40" s="272">
        <f>IF(T$20="","",ROUND(CHOOSE(Рабочий!$AC$3,CHOOSE(Рабочий!$C$3,Рабочий!AZ89,Рабочий!AZ120,Рабочий!AZ151,Рабочий!BA275),CHOOSE(Рабочий!$C$3,Рабочий!U89,Рабочий!U120,Рабочий!U151,Рабочий!U275))*(1+'1. Выбор РС'!$I$1)*CHOOSE(Рабочий!$H$3,Рабочий!$I$3,Рабочий!$I$4)*CHOOSE(Рабочий!$L$3,CHOOSE(Рабочий!$P$3,Рабочий!$Q$3,Рабочий!$Q$4,Рабочий!$Q$5),Рабочий!$M$4),0))</f>
        <v>233</v>
      </c>
      <c r="U40" s="272" t="str">
        <f>IF(U$20="","",ROUND(CHOOSE(Рабочий!$AC$3,CHOOSE(Рабочий!$C$3,Рабочий!BA89,Рабочий!BA120,Рабочий!BA151,Рабочий!BB275),CHOOSE(Рабочий!$C$3,Рабочий!V89,Рабочий!V120,Рабочий!V151,Рабочий!V275))*(1+'1.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40" s="272" t="str">
        <f>IF(V$20="","",ROUND(CHOOSE(Рабочий!$AC$3,CHOOSE(Рабочий!$C$3,Рабочий!BB89,Рабочий!BB120,Рабочий!BB151,Рабочий!BC275),CHOOSE(Рабочий!$C$3,Рабочий!W89,Рабочий!W120,Рабочий!W151,Рабочий!W275))*(1+'1.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40" s="272" t="str">
        <f>IF(W$20="","",ROUND(CHOOSE(Рабочий!$AC$3,CHOOSE(Рабочий!$C$3,Рабочий!BC89,Рабочий!BC120,Рабочий!BC151,Рабочий!BD275),CHOOSE(Рабочий!$C$3,Рабочий!X89,Рабочий!X120,Рабочий!X151,Рабочий!X275))*(1+'1.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40" s="272" t="str">
        <f>IF(X$20="","",ROUND(CHOOSE(Рабочий!$AC$3,CHOOSE(Рабочий!$C$3,Рабочий!BD89,Рабочий!BD120,Рабочий!BD151,Рабочий!BE275),CHOOSE(Рабочий!$C$3,Рабочий!Y89,Рабочий!Y120,Рабочий!Y151,Рабочий!Y275))*(1+'1.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40" s="272" t="str">
        <f>IF(Y$20="","",ROUND(CHOOSE(Рабочий!$AC$3,CHOOSE(Рабочий!$C$3,Рабочий!BE89,Рабочий!BE120,Рабочий!BE151,Рабочий!BF275),CHOOSE(Рабочий!$C$3,Рабочий!Z89,Рабочий!Z120,Рабочий!Z151,Рабочий!Z275))*(1+'1.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40" s="272" t="str">
        <f>IF(Z$20="","",ROUND(CHOOSE(Рабочий!$AC$3,CHOOSE(Рабочий!$C$3,Рабочий!BF89,Рабочий!BF120,Рабочий!BF151,Рабочий!BG275),CHOOSE(Рабочий!$C$3,Рабочий!AA89,Рабочий!AA120,Рабочий!AA151,Рабочий!AA275))*(1+'1.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40" s="272" t="str">
        <f>IF(AA$20="","",ROUND(CHOOSE(Рабочий!$AC$3,CHOOSE(Рабочий!$C$3,Рабочий!BG89,Рабочий!BG120,Рабочий!BG151,Рабочий!BH275),CHOOSE(Рабочий!$C$3,Рабочий!AB89,Рабочий!AB120,Рабочий!AB151,Рабочий!AB275))*(1+'1.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40" s="272" t="str">
        <f>IF(AB$20="","",ROUND(CHOOSE(Рабочий!$AC$3,CHOOSE(Рабочий!$C$3,Рабочий!BH89,Рабочий!BH120,Рабочий!BH151,Рабочий!BI275),CHOOSE(Рабочий!$C$3,Рабочий!AC89,Рабочий!AC120,Рабочий!AC151,Рабочий!AC275))*(1+'1.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40" s="272" t="str">
        <f>IF(AC$20="","",ROUND(CHOOSE(Рабочий!$AC$3,CHOOSE(Рабочий!$C$3,Рабочий!BI89,Рабочий!BI120,Рабочий!BI151,Рабочий!BJ275),CHOOSE(Рабочий!$C$3,Рабочий!AD89,Рабочий!AD120,Рабочий!AD151,Рабочий!AD275))*(1+'1.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40" s="272" t="str">
        <f>IF(AD$20="","",ROUND(CHOOSE(Рабочий!$AC$3,CHOOSE(Рабочий!$C$3,Рабочий!BJ89,Рабочий!BJ120,Рабочий!BJ151,Рабочий!BK275),CHOOSE(Рабочий!$C$3,Рабочий!AE89,Рабочий!AE120,Рабочий!AE151,Рабочий!AE275))*(1+'1.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40" s="272" t="str">
        <f>IF(AE$20="","",ROUND(CHOOSE(Рабочий!$AC$3,CHOOSE(Рабочий!$C$3,Рабочий!BK89,Рабочий!BK120,Рабочий!BK151,Рабочий!BL275),CHOOSE(Рабочий!$C$3,Рабочий!AF89,Рабочий!AF120,Рабочий!AF151,Рабочий!AF275))*(1+'1.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40" s="210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</row>
    <row r="41" spans="1:49" s="193" customFormat="1">
      <c r="A41" s="212">
        <v>2400</v>
      </c>
      <c r="B41" s="272">
        <f>IF(B$20="","",ROUND(CHOOSE(Рабочий!$AC$3,CHOOSE(Рабочий!$C$3,Рабочий!AH90,Рабочий!AH121,Рабочий!AH152,Рабочий!AI276),CHOOSE(Рабочий!$C$3,Рабочий!C90,Рабочий!C121,Рабочий!C152,Рабочий!C276))*(1+'1. Выбор РС'!$I$1)*CHOOSE(Рабочий!$H$3,Рабочий!$I$3,Рабочий!$I$4)*CHOOSE(Рабочий!$L$3,CHOOSE(Рабочий!$P$3,Рабочий!$Q$3,Рабочий!$Q$4,Рабочий!$Q$5),Рабочий!$M$4),0))</f>
        <v>71</v>
      </c>
      <c r="C41" s="272">
        <f>IF(C$20="","",ROUND(CHOOSE(Рабочий!$AC$3,CHOOSE(Рабочий!$C$3,Рабочий!AI90,Рабочий!AI121,Рабочий!AI152,Рабочий!AJ276),CHOOSE(Рабочий!$C$3,Рабочий!D90,Рабочий!D121,Рабочий!D152,Рабочий!D276))*(1+'1. Выбор РС'!$I$1)*CHOOSE(Рабочий!$H$3,Рабочий!$I$3,Рабочий!$I$4)*CHOOSE(Рабочий!$L$3,CHOOSE(Рабочий!$P$3,Рабочий!$Q$3,Рабочий!$Q$4,Рабочий!$Q$5),Рабочий!$M$4),0))</f>
        <v>80</v>
      </c>
      <c r="D41" s="272">
        <f>IF(D$20="","",ROUND(CHOOSE(Рабочий!$AC$3,CHOOSE(Рабочий!$C$3,Рабочий!AJ90,Рабочий!AJ121,Рабочий!AJ152,Рабочий!AK276),CHOOSE(Рабочий!$C$3,Рабочий!E90,Рабочий!E121,Рабочий!E152,Рабочий!E276))*(1+'1. Выбор РС'!$I$1)*CHOOSE(Рабочий!$H$3,Рабочий!$I$3,Рабочий!$I$4)*CHOOSE(Рабочий!$L$3,CHOOSE(Рабочий!$P$3,Рабочий!$Q$3,Рабочий!$Q$4,Рабочий!$Q$5),Рабочий!$M$4),0))</f>
        <v>89</v>
      </c>
      <c r="E41" s="272">
        <f>IF(E$20="","",ROUND(CHOOSE(Рабочий!$AC$3,CHOOSE(Рабочий!$C$3,Рабочий!AK90,Рабочий!AK121,Рабочий!AK152,Рабочий!AL276),CHOOSE(Рабочий!$C$3,Рабочий!F90,Рабочий!F121,Рабочий!F152,Рабочий!F276))*(1+'1. Выбор РС'!$I$1)*CHOOSE(Рабочий!$H$3,Рабочий!$I$3,Рабочий!$I$4)*CHOOSE(Рабочий!$L$3,CHOOSE(Рабочий!$P$3,Рабочий!$Q$3,Рабочий!$Q$4,Рабочий!$Q$5),Рабочий!$M$4),0))</f>
        <v>99</v>
      </c>
      <c r="F41" s="272">
        <f>IF(F$20="","",ROUND(CHOOSE(Рабочий!$AC$3,CHOOSE(Рабочий!$C$3,Рабочий!AL90,Рабочий!AL121,Рабочий!AL152,Рабочий!AM276),CHOOSE(Рабочий!$C$3,Рабочий!G90,Рабочий!G121,Рабочий!G152,Рабочий!G276))*(1+'1. Выбор РС'!$I$1)*CHOOSE(Рабочий!$H$3,Рабочий!$I$3,Рабочий!$I$4)*CHOOSE(Рабочий!$L$3,CHOOSE(Рабочий!$P$3,Рабочий!$Q$3,Рабочий!$Q$4,Рабочий!$Q$5),Рабочий!$M$4),0))</f>
        <v>109</v>
      </c>
      <c r="G41" s="272">
        <f>IF(G$20="","",ROUND(CHOOSE(Рабочий!$AC$3,CHOOSE(Рабочий!$C$3,Рабочий!AM90,Рабочий!AM121,Рабочий!AM152,Рабочий!AN276),CHOOSE(Рабочий!$C$3,Рабочий!H90,Рабочий!H121,Рабочий!H152,Рабочий!H276))*(1+'1. Выбор РС'!$I$1)*CHOOSE(Рабочий!$H$3,Рабочий!$I$3,Рабочий!$I$4)*CHOOSE(Рабочий!$L$3,CHOOSE(Рабочий!$P$3,Рабочий!$Q$3,Рабочий!$Q$4,Рабочий!$Q$5),Рабочий!$M$4),0))</f>
        <v>119</v>
      </c>
      <c r="H41" s="272">
        <f>IF(H$20="","",ROUND(CHOOSE(Рабочий!$AC$3,CHOOSE(Рабочий!$C$3,Рабочий!AN90,Рабочий!AN121,Рабочий!AN152,Рабочий!AO276),CHOOSE(Рабочий!$C$3,Рабочий!I90,Рабочий!I121,Рабочий!I152,Рабочий!I276))*(1+'1. Выбор РС'!$I$1)*CHOOSE(Рабочий!$H$3,Рабочий!$I$3,Рабочий!$I$4)*CHOOSE(Рабочий!$L$3,CHOOSE(Рабочий!$P$3,Рабочий!$Q$3,Рабочий!$Q$4,Рабочий!$Q$5),Рабочий!$M$4),0))</f>
        <v>127</v>
      </c>
      <c r="I41" s="272">
        <f>IF(I$20="","",ROUND(CHOOSE(Рабочий!$AC$3,CHOOSE(Рабочий!$C$3,Рабочий!AO90,Рабочий!AO121,Рабочий!AO152,Рабочий!AP276),CHOOSE(Рабочий!$C$3,Рабочий!J90,Рабочий!J121,Рабочий!J152,Рабочий!J276))*(1+'1. Выбор РС'!$I$1)*CHOOSE(Рабочий!$H$3,Рабочий!$I$3,Рабочий!$I$4)*CHOOSE(Рабочий!$L$3,CHOOSE(Рабочий!$P$3,Рабочий!$Q$3,Рабочий!$Q$4,Рабочий!$Q$5),Рабочий!$M$4),0))</f>
        <v>137</v>
      </c>
      <c r="J41" s="272">
        <f>IF(J$20="","",ROUND(CHOOSE(Рабочий!$AC$3,CHOOSE(Рабочий!$C$3,Рабочий!AP90,Рабочий!AP121,Рабочий!AP152,Рабочий!AQ276),CHOOSE(Рабочий!$C$3,Рабочий!K90,Рабочий!K121,Рабочий!K152,Рабочий!K276))*(1+'1. Выбор РС'!$I$1)*CHOOSE(Рабочий!$H$3,Рабочий!$I$3,Рабочий!$I$4)*CHOOSE(Рабочий!$L$3,CHOOSE(Рабочий!$P$3,Рабочий!$Q$3,Рабочий!$Q$4,Рабочий!$Q$5),Рабочий!$M$4),0))</f>
        <v>147</v>
      </c>
      <c r="K41" s="272">
        <f>IF(K$20="","",ROUND(CHOOSE(Рабочий!$AC$3,CHOOSE(Рабочий!$C$3,Рабочий!AQ90,Рабочий!AQ121,Рабочий!AQ152,Рабочий!AR276),CHOOSE(Рабочий!$C$3,Рабочий!L90,Рабочий!L121,Рабочий!L152,Рабочий!L276))*(1+'1. Выбор РС'!$I$1)*CHOOSE(Рабочий!$H$3,Рабочий!$I$3,Рабочий!$I$4)*CHOOSE(Рабочий!$L$3,CHOOSE(Рабочий!$P$3,Рабочий!$Q$3,Рабочий!$Q$4,Рабочий!$Q$5),Рабочий!$M$4),0))</f>
        <v>156</v>
      </c>
      <c r="L41" s="272">
        <f>IF(L$20="","",ROUND(CHOOSE(Рабочий!$AC$3,CHOOSE(Рабочий!$C$3,Рабочий!AR90,Рабочий!AR121,Рабочий!AR152,Рабочий!AS276),CHOOSE(Рабочий!$C$3,Рабочий!M90,Рабочий!M121,Рабочий!M152,Рабочий!M276))*(1+'1. Выбор РС'!$I$1)*CHOOSE(Рабочий!$H$3,Рабочий!$I$3,Рабочий!$I$4)*CHOOSE(Рабочий!$L$3,CHOOSE(Рабочий!$P$3,Рабочий!$Q$3,Рабочий!$Q$4,Рабочий!$Q$5),Рабочий!$M$4),0))</f>
        <v>165</v>
      </c>
      <c r="M41" s="272">
        <f>IF(M$20="","",ROUND(CHOOSE(Рабочий!$AC$3,CHOOSE(Рабочий!$C$3,Рабочий!AS90,Рабочий!AS121,Рабочий!AS152,Рабочий!AT276),CHOOSE(Рабочий!$C$3,Рабочий!N90,Рабочий!N121,Рабочий!N152,Рабочий!N276))*(1+'1. Выбор РС'!$I$1)*CHOOSE(Рабочий!$H$3,Рабочий!$I$3,Рабочий!$I$4)*CHOOSE(Рабочий!$L$3,CHOOSE(Рабочий!$P$3,Рабочий!$Q$3,Рабочий!$Q$4,Рабочий!$Q$5),Рабочий!$M$4),0))</f>
        <v>176</v>
      </c>
      <c r="N41" s="272">
        <f>IF(N$20="","",ROUND(CHOOSE(Рабочий!$AC$3,CHOOSE(Рабочий!$C$3,Рабочий!AT90,Рабочий!AT121,Рабочий!AT152,Рабочий!AU276),CHOOSE(Рабочий!$C$3,Рабочий!O90,Рабочий!O121,Рабочий!O152,Рабочий!O276))*(1+'1. Выбор РС'!$I$1)*CHOOSE(Рабочий!$H$3,Рабочий!$I$3,Рабочий!$I$4)*CHOOSE(Рабочий!$L$3,CHOOSE(Рабочий!$P$3,Рабочий!$Q$3,Рабочий!$Q$4,Рабочий!$Q$5),Рабочий!$M$4),0))</f>
        <v>184</v>
      </c>
      <c r="O41" s="272">
        <f>IF(O$20="","",ROUND(CHOOSE(Рабочий!$AC$3,CHOOSE(Рабочий!$C$3,Рабочий!AU90,Рабочий!AU121,Рабочий!AU152,Рабочий!AV276),CHOOSE(Рабочий!$C$3,Рабочий!P90,Рабочий!P121,Рабочий!P152,Рабочий!P276))*(1+'1. Выбор РС'!$I$1)*CHOOSE(Рабочий!$H$3,Рабочий!$I$3,Рабочий!$I$4)*CHOOSE(Рабочий!$L$3,CHOOSE(Рабочий!$P$3,Рабочий!$Q$3,Рабочий!$Q$4,Рабочий!$Q$5),Рабочий!$M$4),0))</f>
        <v>196</v>
      </c>
      <c r="P41" s="272">
        <f>IF(P$20="","",ROUND(CHOOSE(Рабочий!$AC$3,CHOOSE(Рабочий!$C$3,Рабочий!AV90,Рабочий!AV121,Рабочий!AV152,Рабочий!AW276),CHOOSE(Рабочий!$C$3,Рабочий!Q90,Рабочий!Q121,Рабочий!Q152,Рабочий!Q276))*(1+'1. Выбор РС'!$I$1)*CHOOSE(Рабочий!$H$3,Рабочий!$I$3,Рабочий!$I$4)*CHOOSE(Рабочий!$L$3,CHOOSE(Рабочий!$P$3,Рабочий!$Q$3,Рабочий!$Q$4,Рабочий!$Q$5),Рабочий!$M$4),0))</f>
        <v>203</v>
      </c>
      <c r="Q41" s="272">
        <f>IF(Q$20="","",ROUND(CHOOSE(Рабочий!$AC$3,CHOOSE(Рабочий!$C$3,Рабочий!AW90,Рабочий!AW121,Рабочий!AW152,Рабочий!AX276),CHOOSE(Рабочий!$C$3,Рабочий!R90,Рабочий!R121,Рабочий!R152,Рабочий!R276))*(1+'1. Выбор РС'!$I$1)*CHOOSE(Рабочий!$H$3,Рабочий!$I$3,Рабочий!$I$4)*CHOOSE(Рабочий!$L$3,CHOOSE(Рабочий!$P$3,Рабочий!$Q$3,Рабочий!$Q$4,Рабочий!$Q$5),Рабочий!$M$4),0))</f>
        <v>214</v>
      </c>
      <c r="R41" s="272">
        <f>IF(R$20="","",ROUND(CHOOSE(Рабочий!$AC$3,CHOOSE(Рабочий!$C$3,Рабочий!AX90,Рабочий!AX121,Рабочий!AX152,Рабочий!AY276),CHOOSE(Рабочий!$C$3,Рабочий!S90,Рабочий!S121,Рабочий!S152,Рабочий!S276))*(1+'1. Выбор РС'!$I$1)*CHOOSE(Рабочий!$H$3,Рабочий!$I$3,Рабочий!$I$4)*CHOOSE(Рабочий!$L$3,CHOOSE(Рабочий!$P$3,Рабочий!$Q$3,Рабочий!$Q$4,Рабочий!$Q$5),Рабочий!$M$4),0))</f>
        <v>226</v>
      </c>
      <c r="S41" s="272">
        <f>IF(S$20="","",ROUND(CHOOSE(Рабочий!$AC$3,CHOOSE(Рабочий!$C$3,Рабочий!AY90,Рабочий!AY121,Рабочий!AY152,Рабочий!AZ276),CHOOSE(Рабочий!$C$3,Рабочий!T90,Рабочий!T121,Рабочий!T152,Рабочий!T276))*(1+'1. Выбор РС'!$I$1)*CHOOSE(Рабочий!$H$3,Рабочий!$I$3,Рабочий!$I$4)*CHOOSE(Рабочий!$L$3,CHOOSE(Рабочий!$P$3,Рабочий!$Q$3,Рабочий!$Q$4,Рабочий!$Q$5),Рабочий!$M$4),0))</f>
        <v>232</v>
      </c>
      <c r="T41" s="272">
        <f>IF(T$20="","",ROUND(CHOOSE(Рабочий!$AC$3,CHOOSE(Рабочий!$C$3,Рабочий!AZ90,Рабочий!AZ121,Рабочий!AZ152,Рабочий!BA276),CHOOSE(Рабочий!$C$3,Рабочий!U90,Рабочий!U121,Рабочий!U152,Рабочий!U276))*(1+'1. Выбор РС'!$I$1)*CHOOSE(Рабочий!$H$3,Рабочий!$I$3,Рабочий!$I$4)*CHOOSE(Рабочий!$L$3,CHOOSE(Рабочий!$P$3,Рабочий!$Q$3,Рабочий!$Q$4,Рабочий!$Q$5),Рабочий!$M$4),0))</f>
        <v>243</v>
      </c>
      <c r="U41" s="272" t="str">
        <f>IF(U$20="","",ROUND(CHOOSE(Рабочий!$AC$3,CHOOSE(Рабочий!$C$3,Рабочий!BA90,Рабочий!BA121,Рабочий!BA152,Рабочий!BB276),CHOOSE(Рабочий!$C$3,Рабочий!V90,Рабочий!V121,Рабочий!V152,Рабочий!V276))*(1+'1.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41" s="272" t="str">
        <f>IF(V$20="","",ROUND(CHOOSE(Рабочий!$AC$3,CHOOSE(Рабочий!$C$3,Рабочий!BB90,Рабочий!BB121,Рабочий!BB152,Рабочий!BC276),CHOOSE(Рабочий!$C$3,Рабочий!W90,Рабочий!W121,Рабочий!W152,Рабочий!W276))*(1+'1.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41" s="272" t="str">
        <f>IF(W$20="","",ROUND(CHOOSE(Рабочий!$AC$3,CHOOSE(Рабочий!$C$3,Рабочий!BC90,Рабочий!BC121,Рабочий!BC152,Рабочий!BD276),CHOOSE(Рабочий!$C$3,Рабочий!X90,Рабочий!X121,Рабочий!X152,Рабочий!X276))*(1+'1.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41" s="272" t="str">
        <f>IF(X$20="","",ROUND(CHOOSE(Рабочий!$AC$3,CHOOSE(Рабочий!$C$3,Рабочий!BD90,Рабочий!BD121,Рабочий!BD152,Рабочий!BE276),CHOOSE(Рабочий!$C$3,Рабочий!Y90,Рабочий!Y121,Рабочий!Y152,Рабочий!Y276))*(1+'1.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41" s="272" t="str">
        <f>IF(Y$20="","",ROUND(CHOOSE(Рабочий!$AC$3,CHOOSE(Рабочий!$C$3,Рабочий!BE90,Рабочий!BE121,Рабочий!BE152,Рабочий!BF276),CHOOSE(Рабочий!$C$3,Рабочий!Z90,Рабочий!Z121,Рабочий!Z152,Рабочий!Z276))*(1+'1.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41" s="272" t="str">
        <f>IF(Z$20="","",ROUND(CHOOSE(Рабочий!$AC$3,CHOOSE(Рабочий!$C$3,Рабочий!BF90,Рабочий!BF121,Рабочий!BF152,Рабочий!BG276),CHOOSE(Рабочий!$C$3,Рабочий!AA90,Рабочий!AA121,Рабочий!AA152,Рабочий!AA276))*(1+'1.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41" s="272" t="str">
        <f>IF(AA$20="","",ROUND(CHOOSE(Рабочий!$AC$3,CHOOSE(Рабочий!$C$3,Рабочий!BG90,Рабочий!BG121,Рабочий!BG152,Рабочий!BH276),CHOOSE(Рабочий!$C$3,Рабочий!AB90,Рабочий!AB121,Рабочий!AB152,Рабочий!AB276))*(1+'1.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41" s="272" t="str">
        <f>IF(AB$20="","",ROUND(CHOOSE(Рабочий!$AC$3,CHOOSE(Рабочий!$C$3,Рабочий!BH90,Рабочий!BH121,Рабочий!BH152,Рабочий!BI276),CHOOSE(Рабочий!$C$3,Рабочий!AC90,Рабочий!AC121,Рабочий!AC152,Рабочий!AC276))*(1+'1.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41" s="272" t="str">
        <f>IF(AC$20="","",ROUND(CHOOSE(Рабочий!$AC$3,CHOOSE(Рабочий!$C$3,Рабочий!BI90,Рабочий!BI121,Рабочий!BI152,Рабочий!BJ276),CHOOSE(Рабочий!$C$3,Рабочий!AD90,Рабочий!AD121,Рабочий!AD152,Рабочий!AD276))*(1+'1.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41" s="272" t="str">
        <f>IF(AD$20="","",ROUND(CHOOSE(Рабочий!$AC$3,CHOOSE(Рабочий!$C$3,Рабочий!BJ90,Рабочий!BJ121,Рабочий!BJ152,Рабочий!BK276),CHOOSE(Рабочий!$C$3,Рабочий!AE90,Рабочий!AE121,Рабочий!AE152,Рабочий!AE276))*(1+'1.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41" s="272" t="str">
        <f>IF(AE$20="","",ROUND(CHOOSE(Рабочий!$AC$3,CHOOSE(Рабочий!$C$3,Рабочий!BK90,Рабочий!BK121,Рабочий!BK152,Рабочий!BL276),CHOOSE(Рабочий!$C$3,Рабочий!AF90,Рабочий!AF121,Рабочий!AF152,Рабочий!AF276))*(1+'1.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41" s="210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</row>
    <row r="42" spans="1:49" s="193" customFormat="1">
      <c r="A42" s="212">
        <v>2500</v>
      </c>
      <c r="B42" s="272">
        <f>IF(B$20="","",ROUND(CHOOSE(Рабочий!$AC$3,CHOOSE(Рабочий!$C$3,Рабочий!AH91,Рабочий!AH122,Рабочий!AH153,Рабочий!AI277),CHOOSE(Рабочий!$C$3,Рабочий!C91,Рабочий!C122,Рабочий!C153,Рабочий!C277))*(1+'1. Выбор РС'!$I$1)*CHOOSE(Рабочий!$H$3,Рабочий!$I$3,Рабочий!$I$4)*CHOOSE(Рабочий!$L$3,CHOOSE(Рабочий!$P$3,Рабочий!$Q$3,Рабочий!$Q$4,Рабочий!$Q$5),Рабочий!$M$4),0))</f>
        <v>73</v>
      </c>
      <c r="C42" s="272">
        <f>IF(C$20="","",ROUND(CHOOSE(Рабочий!$AC$3,CHOOSE(Рабочий!$C$3,Рабочий!AI91,Рабочий!AI122,Рабочий!AI153,Рабочий!AJ277),CHOOSE(Рабочий!$C$3,Рабочий!D91,Рабочий!D122,Рабочий!D153,Рабочий!D277))*(1+'1. Выбор РС'!$I$1)*CHOOSE(Рабочий!$H$3,Рабочий!$I$3,Рабочий!$I$4)*CHOOSE(Рабочий!$L$3,CHOOSE(Рабочий!$P$3,Рабочий!$Q$3,Рабочий!$Q$4,Рабочий!$Q$5),Рабочий!$M$4),0))</f>
        <v>83</v>
      </c>
      <c r="D42" s="272">
        <f>IF(D$20="","",ROUND(CHOOSE(Рабочий!$AC$3,CHOOSE(Рабочий!$C$3,Рабочий!AJ91,Рабочий!AJ122,Рабочий!AJ153,Рабочий!AK277),CHOOSE(Рабочий!$C$3,Рабочий!E91,Рабочий!E122,Рабочий!E153,Рабочий!E277))*(1+'1. Выбор РС'!$I$1)*CHOOSE(Рабочий!$H$3,Рабочий!$I$3,Рабочий!$I$4)*CHOOSE(Рабочий!$L$3,CHOOSE(Рабочий!$P$3,Рабочий!$Q$3,Рабочий!$Q$4,Рабочий!$Q$5),Рабочий!$M$4),0))</f>
        <v>93</v>
      </c>
      <c r="E42" s="272">
        <f>IF(E$20="","",ROUND(CHOOSE(Рабочий!$AC$3,CHOOSE(Рабочий!$C$3,Рабочий!AK91,Рабочий!AK122,Рабочий!AK153,Рабочий!AL277),CHOOSE(Рабочий!$C$3,Рабочий!F91,Рабочий!F122,Рабочий!F153,Рабочий!F277))*(1+'1. Выбор РС'!$I$1)*CHOOSE(Рабочий!$H$3,Рабочий!$I$3,Рабочий!$I$4)*CHOOSE(Рабочий!$L$3,CHOOSE(Рабочий!$P$3,Рабочий!$Q$3,Рабочий!$Q$4,Рабочий!$Q$5),Рабочий!$M$4),0))</f>
        <v>102</v>
      </c>
      <c r="F42" s="272">
        <f>IF(F$20="","",ROUND(CHOOSE(Рабочий!$AC$3,CHOOSE(Рабочий!$C$3,Рабочий!AL91,Рабочий!AL122,Рабочий!AL153,Рабочий!AM277),CHOOSE(Рабочий!$C$3,Рабочий!G91,Рабочий!G122,Рабочий!G153,Рабочий!G277))*(1+'1. Выбор РС'!$I$1)*CHOOSE(Рабочий!$H$3,Рабочий!$I$3,Рабочий!$I$4)*CHOOSE(Рабочий!$L$3,CHOOSE(Рабочий!$P$3,Рабочий!$Q$3,Рабочий!$Q$4,Рабочий!$Q$5),Рабочий!$M$4),0))</f>
        <v>112</v>
      </c>
      <c r="G42" s="272">
        <f>IF(G$20="","",ROUND(CHOOSE(Рабочий!$AC$3,CHOOSE(Рабочий!$C$3,Рабочий!AM91,Рабочий!AM122,Рабочий!AM153,Рабочий!AN277),CHOOSE(Рабочий!$C$3,Рабочий!H91,Рабочий!H122,Рабочий!H153,Рабочий!H277))*(1+'1. Выбор РС'!$I$1)*CHOOSE(Рабочий!$H$3,Рабочий!$I$3,Рабочий!$I$4)*CHOOSE(Рабочий!$L$3,CHOOSE(Рабочий!$P$3,Рабочий!$Q$3,Рабочий!$Q$4,Рабочий!$Q$5),Рабочий!$M$4),0))</f>
        <v>122</v>
      </c>
      <c r="H42" s="272">
        <f>IF(H$20="","",ROUND(CHOOSE(Рабочий!$AC$3,CHOOSE(Рабочий!$C$3,Рабочий!AN91,Рабочий!AN122,Рабочий!AN153,Рабочий!AO277),CHOOSE(Рабочий!$C$3,Рабочий!I91,Рабочий!I122,Рабочий!I153,Рабочий!I277))*(1+'1. Выбор РС'!$I$1)*CHOOSE(Рабочий!$H$3,Рабочий!$I$3,Рабочий!$I$4)*CHOOSE(Рабочий!$L$3,CHOOSE(Рабочий!$P$3,Рабочий!$Q$3,Рабочий!$Q$4,Рабочий!$Q$5),Рабочий!$M$4),0))</f>
        <v>130</v>
      </c>
      <c r="I42" s="272">
        <f>IF(I$20="","",ROUND(CHOOSE(Рабочий!$AC$3,CHOOSE(Рабочий!$C$3,Рабочий!AO91,Рабочий!AO122,Рабочий!AO153,Рабочий!AP277),CHOOSE(Рабочий!$C$3,Рабочий!J91,Рабочий!J122,Рабочий!J153,Рабочий!J277))*(1+'1. Выбор РС'!$I$1)*CHOOSE(Рабочий!$H$3,Рабочий!$I$3,Рабочий!$I$4)*CHOOSE(Рабочий!$L$3,CHOOSE(Рабочий!$P$3,Рабочий!$Q$3,Рабочий!$Q$4,Рабочий!$Q$5),Рабочий!$M$4),0))</f>
        <v>140</v>
      </c>
      <c r="J42" s="272">
        <f>IF(J$20="","",ROUND(CHOOSE(Рабочий!$AC$3,CHOOSE(Рабочий!$C$3,Рабочий!AP91,Рабочий!AP122,Рабочий!AP153,Рабочий!AQ277),CHOOSE(Рабочий!$C$3,Рабочий!K91,Рабочий!K122,Рабочий!K153,Рабочий!K277))*(1+'1. Выбор РС'!$I$1)*CHOOSE(Рабочий!$H$3,Рабочий!$I$3,Рабочий!$I$4)*CHOOSE(Рабочий!$L$3,CHOOSE(Рабочий!$P$3,Рабочий!$Q$3,Рабочий!$Q$4,Рабочий!$Q$5),Рабочий!$M$4),0))</f>
        <v>150</v>
      </c>
      <c r="K42" s="272">
        <f>IF(K$20="","",ROUND(CHOOSE(Рабочий!$AC$3,CHOOSE(Рабочий!$C$3,Рабочий!AQ91,Рабочий!AQ122,Рабочий!AQ153,Рабочий!AR277),CHOOSE(Рабочий!$C$3,Рабочий!L91,Рабочий!L122,Рабочий!L153,Рабочий!L277))*(1+'1. Выбор РС'!$I$1)*CHOOSE(Рабочий!$H$3,Рабочий!$I$3,Рабочий!$I$4)*CHOOSE(Рабочий!$L$3,CHOOSE(Рабочий!$P$3,Рабочий!$Q$3,Рабочий!$Q$4,Рабочий!$Q$5),Рабочий!$M$4),0))</f>
        <v>159</v>
      </c>
      <c r="L42" s="272">
        <f>IF(L$20="","",ROUND(CHOOSE(Рабочий!$AC$3,CHOOSE(Рабочий!$C$3,Рабочий!AR91,Рабочий!AR122,Рабочий!AR153,Рабочий!AS277),CHOOSE(Рабочий!$C$3,Рабочий!M91,Рабочий!M122,Рабочий!M153,Рабочий!M277))*(1+'1. Выбор РС'!$I$1)*CHOOSE(Рабочий!$H$3,Рабочий!$I$3,Рабочий!$I$4)*CHOOSE(Рабочий!$L$3,CHOOSE(Рабочий!$P$3,Рабочий!$Q$3,Рабочий!$Q$4,Рабочий!$Q$5),Рабочий!$M$4),0))</f>
        <v>172</v>
      </c>
      <c r="M42" s="272">
        <f>IF(M$20="","",ROUND(CHOOSE(Рабочий!$AC$3,CHOOSE(Рабочий!$C$3,Рабочий!AS91,Рабочий!AS122,Рабочий!AS153,Рабочий!AT277),CHOOSE(Рабочий!$C$3,Рабочий!N91,Рабочий!N122,Рабочий!N153,Рабочий!N277))*(1+'1. Выбор РС'!$I$1)*CHOOSE(Рабочий!$H$3,Рабочий!$I$3,Рабочий!$I$4)*CHOOSE(Рабочий!$L$3,CHOOSE(Рабочий!$P$3,Рабочий!$Q$3,Рабочий!$Q$4,Рабочий!$Q$5),Рабочий!$M$4),0))</f>
        <v>180</v>
      </c>
      <c r="N42" s="272">
        <f>IF(N$20="","",ROUND(CHOOSE(Рабочий!$AC$3,CHOOSE(Рабочий!$C$3,Рабочий!AT91,Рабочий!AT122,Рабочий!AT153,Рабочий!AU277),CHOOSE(Рабочий!$C$3,Рабочий!O91,Рабочий!O122,Рабочий!O153,Рабочий!O277))*(1+'1. Выбор РС'!$I$1)*CHOOSE(Рабочий!$H$3,Рабочий!$I$3,Рабочий!$I$4)*CHOOSE(Рабочий!$L$3,CHOOSE(Рабочий!$P$3,Рабочий!$Q$3,Рабочий!$Q$4,Рабочий!$Q$5),Рабочий!$M$4),0))</f>
        <v>192</v>
      </c>
      <c r="O42" s="272">
        <f>IF(O$20="","",ROUND(CHOOSE(Рабочий!$AC$3,CHOOSE(Рабочий!$C$3,Рабочий!AU91,Рабочий!AU122,Рабочий!AU153,Рабочий!AV277),CHOOSE(Рабочий!$C$3,Рабочий!P91,Рабочий!P122,Рабочий!P153,Рабочий!P277))*(1+'1. Выбор РС'!$I$1)*CHOOSE(Рабочий!$H$3,Рабочий!$I$3,Рабочий!$I$4)*CHOOSE(Рабочий!$L$3,CHOOSE(Рабочий!$P$3,Рабочий!$Q$3,Рабочий!$Q$4,Рабочий!$Q$5),Рабочий!$M$4),0))</f>
        <v>200</v>
      </c>
      <c r="P42" s="272">
        <f>IF(P$20="","",ROUND(CHOOSE(Рабочий!$AC$3,CHOOSE(Рабочий!$C$3,Рабочий!AV91,Рабочий!AV122,Рабочий!AV153,Рабочий!AW277),CHOOSE(Рабочий!$C$3,Рабочий!Q91,Рабочий!Q122,Рабочий!Q153,Рабочий!Q277))*(1+'1. Выбор РС'!$I$1)*CHOOSE(Рабочий!$H$3,Рабочий!$I$3,Рабочий!$I$4)*CHOOSE(Рабочий!$L$3,CHOOSE(Рабочий!$P$3,Рабочий!$Q$3,Рабочий!$Q$4,Рабочий!$Q$5),Рабочий!$M$4),0))</f>
        <v>212</v>
      </c>
      <c r="Q42" s="272">
        <f>IF(Q$20="","",ROUND(CHOOSE(Рабочий!$AC$3,CHOOSE(Рабочий!$C$3,Рабочий!AW91,Рабочий!AW122,Рабочий!AW153,Рабочий!AX277),CHOOSE(Рабочий!$C$3,Рабочий!R91,Рабочий!R122,Рабочий!R153,Рабочий!R277))*(1+'1. Выбор РС'!$I$1)*CHOOSE(Рабочий!$H$3,Рабочий!$I$3,Рабочий!$I$4)*CHOOSE(Рабочий!$L$3,CHOOSE(Рабочий!$P$3,Рабочий!$Q$3,Рабочий!$Q$4,Рабочий!$Q$5),Рабочий!$M$4),0))</f>
        <v>219</v>
      </c>
      <c r="R42" s="272">
        <f>IF(R$20="","",ROUND(CHOOSE(Рабочий!$AC$3,CHOOSE(Рабочий!$C$3,Рабочий!AX91,Рабочий!AX122,Рабочий!AX153,Рабочий!AY277),CHOOSE(Рабочий!$C$3,Рабочий!S91,Рабочий!S122,Рабочий!S153,Рабочий!S277))*(1+'1. Выбор РС'!$I$1)*CHOOSE(Рабочий!$H$3,Рабочий!$I$3,Рабочий!$I$4)*CHOOSE(Рабочий!$L$3,CHOOSE(Рабочий!$P$3,Рабочий!$Q$3,Рабочий!$Q$4,Рабочий!$Q$5),Рабочий!$M$4),0))</f>
        <v>230</v>
      </c>
      <c r="S42" s="272">
        <f>IF(S$20="","",ROUND(CHOOSE(Рабочий!$AC$3,CHOOSE(Рабочий!$C$3,Рабочий!AY91,Рабочий!AY122,Рабочий!AY153,Рабочий!AZ277),CHOOSE(Рабочий!$C$3,Рабочий!T91,Рабочий!T122,Рабочий!T153,Рабочий!T277))*(1+'1. Выбор РС'!$I$1)*CHOOSE(Рабочий!$H$3,Рабочий!$I$3,Рабочий!$I$4)*CHOOSE(Рабочий!$L$3,CHOOSE(Рабочий!$P$3,Рабочий!$Q$3,Рабочий!$Q$4,Рабочий!$Q$5),Рабочий!$M$4),0))</f>
        <v>242</v>
      </c>
      <c r="T42" s="272">
        <f>IF(T$20="","",ROUND(CHOOSE(Рабочий!$AC$3,CHOOSE(Рабочий!$C$3,Рабочий!AZ91,Рабочий!AZ122,Рабочий!AZ153,Рабочий!BA277),CHOOSE(Рабочий!$C$3,Рабочий!U91,Рабочий!U122,Рабочий!U153,Рабочий!U277))*(1+'1. Выбор РС'!$I$1)*CHOOSE(Рабочий!$H$3,Рабочий!$I$3,Рабочий!$I$4)*CHOOSE(Рабочий!$L$3,CHOOSE(Рабочий!$P$3,Рабочий!$Q$3,Рабочий!$Q$4,Рабочий!$Q$5),Рабочий!$M$4),0))</f>
        <v>253</v>
      </c>
      <c r="U42" s="272" t="str">
        <f>IF(U$20="","",ROUND(CHOOSE(Рабочий!$AC$3,CHOOSE(Рабочий!$C$3,Рабочий!BA91,Рабочий!BA122,Рабочий!BA153,Рабочий!BB277),CHOOSE(Рабочий!$C$3,Рабочий!V91,Рабочий!V122,Рабочий!V153,Рабочий!V277))*(1+'1.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42" s="272" t="str">
        <f>IF(V$20="","",ROUND(CHOOSE(Рабочий!$AC$3,CHOOSE(Рабочий!$C$3,Рабочий!BB91,Рабочий!BB122,Рабочий!BB153,Рабочий!BC277),CHOOSE(Рабочий!$C$3,Рабочий!W91,Рабочий!W122,Рабочий!W153,Рабочий!W277))*(1+'1.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42" s="272" t="str">
        <f>IF(W$20="","",ROUND(CHOOSE(Рабочий!$AC$3,CHOOSE(Рабочий!$C$3,Рабочий!BC91,Рабочий!BC122,Рабочий!BC153,Рабочий!BD277),CHOOSE(Рабочий!$C$3,Рабочий!X91,Рабочий!X122,Рабочий!X153,Рабочий!X277))*(1+'1.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42" s="272" t="str">
        <f>IF(X$20="","",ROUND(CHOOSE(Рабочий!$AC$3,CHOOSE(Рабочий!$C$3,Рабочий!BD91,Рабочий!BD122,Рабочий!BD153,Рабочий!BE277),CHOOSE(Рабочий!$C$3,Рабочий!Y91,Рабочий!Y122,Рабочий!Y153,Рабочий!Y277))*(1+'1.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42" s="272" t="str">
        <f>IF(Y$20="","",ROUND(CHOOSE(Рабочий!$AC$3,CHOOSE(Рабочий!$C$3,Рабочий!BE91,Рабочий!BE122,Рабочий!BE153,Рабочий!BF277),CHOOSE(Рабочий!$C$3,Рабочий!Z91,Рабочий!Z122,Рабочий!Z153,Рабочий!Z277))*(1+'1.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42" s="272" t="str">
        <f>IF(Z$20="","",ROUND(CHOOSE(Рабочий!$AC$3,CHOOSE(Рабочий!$C$3,Рабочий!BF91,Рабочий!BF122,Рабочий!BF153,Рабочий!BG277),CHOOSE(Рабочий!$C$3,Рабочий!AA91,Рабочий!AA122,Рабочий!AA153,Рабочий!AA277))*(1+'1.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42" s="272" t="str">
        <f>IF(AA$20="","",ROUND(CHOOSE(Рабочий!$AC$3,CHOOSE(Рабочий!$C$3,Рабочий!BG91,Рабочий!BG122,Рабочий!BG153,Рабочий!BH277),CHOOSE(Рабочий!$C$3,Рабочий!AB91,Рабочий!AB122,Рабочий!AB153,Рабочий!AB277))*(1+'1.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42" s="272" t="str">
        <f>IF(AB$20="","",ROUND(CHOOSE(Рабочий!$AC$3,CHOOSE(Рабочий!$C$3,Рабочий!BH91,Рабочий!BH122,Рабочий!BH153,Рабочий!BI277),CHOOSE(Рабочий!$C$3,Рабочий!AC91,Рабочий!AC122,Рабочий!AC153,Рабочий!AC277))*(1+'1.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42" s="272" t="str">
        <f>IF(AC$20="","",ROUND(CHOOSE(Рабочий!$AC$3,CHOOSE(Рабочий!$C$3,Рабочий!BI91,Рабочий!BI122,Рабочий!BI153,Рабочий!BJ277),CHOOSE(Рабочий!$C$3,Рабочий!AD91,Рабочий!AD122,Рабочий!AD153,Рабочий!AD277))*(1+'1.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42" s="272" t="str">
        <f>IF(AD$20="","",ROUND(CHOOSE(Рабочий!$AC$3,CHOOSE(Рабочий!$C$3,Рабочий!BJ91,Рабочий!BJ122,Рабочий!BJ153,Рабочий!BK277),CHOOSE(Рабочий!$C$3,Рабочий!AE91,Рабочий!AE122,Рабочий!AE153,Рабочий!AE277))*(1+'1.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42" s="272" t="str">
        <f>IF(AE$20="","",ROUND(CHOOSE(Рабочий!$AC$3,CHOOSE(Рабочий!$C$3,Рабочий!BK91,Рабочий!BK122,Рабочий!BK153,Рабочий!BL277),CHOOSE(Рабочий!$C$3,Рабочий!AF91,Рабочий!AF122,Рабочий!AF153,Рабочий!AF277))*(1+'1.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42" s="210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</row>
    <row r="43" spans="1:49" s="193" customFormat="1">
      <c r="A43" s="212">
        <v>2600</v>
      </c>
      <c r="B43" s="272">
        <f>IF(B$20="","",ROUND(CHOOSE(Рабочий!$AC$3,CHOOSE(Рабочий!$C$3,Рабочий!AH92,Рабочий!AH123,Рабочий!AH154,Рабочий!AI278),CHOOSE(Рабочий!$C$3,Рабочий!C92,Рабочий!C123,Рабочий!C154,Рабочий!C278))*(1+'1. Выбор РС'!$I$1)*CHOOSE(Рабочий!$H$3,Рабочий!$I$3,Рабочий!$I$4)*CHOOSE(Рабочий!$L$3,CHOOSE(Рабочий!$P$3,Рабочий!$Q$3,Рабочий!$Q$4,Рабочий!$Q$5),Рабочий!$M$4),0))</f>
        <v>77</v>
      </c>
      <c r="C43" s="272">
        <f>IF(C$20="","",ROUND(CHOOSE(Рабочий!$AC$3,CHOOSE(Рабочий!$C$3,Рабочий!AI92,Рабочий!AI123,Рабочий!AI154,Рабочий!AJ278),CHOOSE(Рабочий!$C$3,Рабочий!D92,Рабочий!D123,Рабочий!D154,Рабочий!D278))*(1+'1. Выбор РС'!$I$1)*CHOOSE(Рабочий!$H$3,Рабочий!$I$3,Рабочий!$I$4)*CHOOSE(Рабочий!$L$3,CHOOSE(Рабочий!$P$3,Рабочий!$Q$3,Рабочий!$Q$4,Рабочий!$Q$5),Рабочий!$M$4),0))</f>
        <v>87</v>
      </c>
      <c r="D43" s="272">
        <f>IF(D$20="","",ROUND(CHOOSE(Рабочий!$AC$3,CHOOSE(Рабочий!$C$3,Рабочий!AJ92,Рабочий!AJ123,Рабочий!AJ154,Рабочий!AK278),CHOOSE(Рабочий!$C$3,Рабочий!E92,Рабочий!E123,Рабочий!E154,Рабочий!E278))*(1+'1. Выбор РС'!$I$1)*CHOOSE(Рабочий!$H$3,Рабочий!$I$3,Рабочий!$I$4)*CHOOSE(Рабочий!$L$3,CHOOSE(Рабочий!$P$3,Рабочий!$Q$3,Рабочий!$Q$4,Рабочий!$Q$5),Рабочий!$M$4),0))</f>
        <v>97</v>
      </c>
      <c r="E43" s="272">
        <f>IF(E$20="","",ROUND(CHOOSE(Рабочий!$AC$3,CHOOSE(Рабочий!$C$3,Рабочий!AK92,Рабочий!AK123,Рабочий!AK154,Рабочий!AL278),CHOOSE(Рабочий!$C$3,Рабочий!F92,Рабочий!F123,Рабочий!F154,Рабочий!F278))*(1+'1. Выбор РС'!$I$1)*CHOOSE(Рабочий!$H$3,Рабочий!$I$3,Рабочий!$I$4)*CHOOSE(Рабочий!$L$3,CHOOSE(Рабочий!$P$3,Рабочий!$Q$3,Рабочий!$Q$4,Рабочий!$Q$5),Рабочий!$M$4),0))</f>
        <v>107</v>
      </c>
      <c r="F43" s="272">
        <f>IF(F$20="","",ROUND(CHOOSE(Рабочий!$AC$3,CHOOSE(Рабочий!$C$3,Рабочий!AL92,Рабочий!AL123,Рабочий!AL154,Рабочий!AM278),CHOOSE(Рабочий!$C$3,Рабочий!G92,Рабочий!G123,Рабочий!G154,Рабочий!G278))*(1+'1. Выбор РС'!$I$1)*CHOOSE(Рабочий!$H$3,Рабочий!$I$3,Рабочий!$I$4)*CHOOSE(Рабочий!$L$3,CHOOSE(Рабочий!$P$3,Рабочий!$Q$3,Рабочий!$Q$4,Рабочий!$Q$5),Рабочий!$M$4),0))</f>
        <v>119</v>
      </c>
      <c r="G43" s="272">
        <f>IF(G$20="","",ROUND(CHOOSE(Рабочий!$AC$3,CHOOSE(Рабочий!$C$3,Рабочий!AM92,Рабочий!AM123,Рабочий!AM154,Рабочий!AN278),CHOOSE(Рабочий!$C$3,Рабочий!H92,Рабочий!H123,Рабочий!H154,Рабочий!H278))*(1+'1. Выбор РС'!$I$1)*CHOOSE(Рабочий!$H$3,Рабочий!$I$3,Рабочий!$I$4)*CHOOSE(Рабочий!$L$3,CHOOSE(Рабочий!$P$3,Рабочий!$Q$3,Рабочий!$Q$4,Рабочий!$Q$5),Рабочий!$M$4),0))</f>
        <v>129</v>
      </c>
      <c r="H43" s="272">
        <f>IF(H$20="","",ROUND(CHOOSE(Рабочий!$AC$3,CHOOSE(Рабочий!$C$3,Рабочий!AN92,Рабочий!AN123,Рабочий!AN154,Рабочий!AO278),CHOOSE(Рабочий!$C$3,Рабочий!I92,Рабочий!I123,Рабочий!I154,Рабочий!I278))*(1+'1. Выбор РС'!$I$1)*CHOOSE(Рабочий!$H$3,Рабочий!$I$3,Рабочий!$I$4)*CHOOSE(Рабочий!$L$3,CHOOSE(Рабочий!$P$3,Рабочий!$Q$3,Рабочий!$Q$4,Рабочий!$Q$5),Рабочий!$M$4),0))</f>
        <v>138</v>
      </c>
      <c r="I43" s="272">
        <f>IF(I$20="","",ROUND(CHOOSE(Рабочий!$AC$3,CHOOSE(Рабочий!$C$3,Рабочий!AO92,Рабочий!AO123,Рабочий!AO154,Рабочий!AP278),CHOOSE(Рабочий!$C$3,Рабочий!J92,Рабочий!J123,Рабочий!J154,Рабочий!J278))*(1+'1. Выбор РС'!$I$1)*CHOOSE(Рабочий!$H$3,Рабочий!$I$3,Рабочий!$I$4)*CHOOSE(Рабочий!$L$3,CHOOSE(Рабочий!$P$3,Рабочий!$Q$3,Рабочий!$Q$4,Рабочий!$Q$5),Рабочий!$M$4),0))</f>
        <v>149</v>
      </c>
      <c r="J43" s="272">
        <f>IF(J$20="","",ROUND(CHOOSE(Рабочий!$AC$3,CHOOSE(Рабочий!$C$3,Рабочий!AP92,Рабочий!AP123,Рабочий!AP154,Рабочий!AQ278),CHOOSE(Рабочий!$C$3,Рабочий!K92,Рабочий!K123,Рабочий!K154,Рабочий!K278))*(1+'1. Выбор РС'!$I$1)*CHOOSE(Рабочий!$H$3,Рабочий!$I$3,Рабочий!$I$4)*CHOOSE(Рабочий!$L$3,CHOOSE(Рабочий!$P$3,Рабочий!$Q$3,Рабочий!$Q$4,Рабочий!$Q$5),Рабочий!$M$4),0))</f>
        <v>159</v>
      </c>
      <c r="K43" s="272">
        <f>IF(K$20="","",ROUND(CHOOSE(Рабочий!$AC$3,CHOOSE(Рабочий!$C$3,Рабочий!AQ92,Рабочий!AQ123,Рабочий!AQ154,Рабочий!AR278),CHOOSE(Рабочий!$C$3,Рабочий!L92,Рабочий!L123,Рабочий!L154,Рабочий!L278))*(1+'1. Выбор РС'!$I$1)*CHOOSE(Рабочий!$H$3,Рабочий!$I$3,Рабочий!$I$4)*CHOOSE(Рабочий!$L$3,CHOOSE(Рабочий!$P$3,Рабочий!$Q$3,Рабочий!$Q$4,Рабочий!$Q$5),Рабочий!$M$4),0))</f>
        <v>169</v>
      </c>
      <c r="L43" s="272">
        <f>IF(L$20="","",ROUND(CHOOSE(Рабочий!$AC$3,CHOOSE(Рабочий!$C$3,Рабочий!AR92,Рабочий!AR123,Рабочий!AR154,Рабочий!AS278),CHOOSE(Рабочий!$C$3,Рабочий!M92,Рабочий!M123,Рабочий!M154,Рабочий!M278))*(1+'1. Выбор РС'!$I$1)*CHOOSE(Рабочий!$H$3,Рабочий!$I$3,Рабочий!$I$4)*CHOOSE(Рабочий!$L$3,CHOOSE(Рабочий!$P$3,Рабочий!$Q$3,Рабочий!$Q$4,Рабочий!$Q$5),Рабочий!$M$4),0))</f>
        <v>178</v>
      </c>
      <c r="M43" s="272">
        <f>IF(M$20="","",ROUND(CHOOSE(Рабочий!$AC$3,CHOOSE(Рабочий!$C$3,Рабочий!AS92,Рабочий!AS123,Рабочий!AS154,Рабочий!AT278),CHOOSE(Рабочий!$C$3,Рабочий!N92,Рабочий!N123,Рабочий!N154,Рабочий!N278))*(1+'1. Выбор РС'!$I$1)*CHOOSE(Рабочий!$H$3,Рабочий!$I$3,Рабочий!$I$4)*CHOOSE(Рабочий!$L$3,CHOOSE(Рабочий!$P$3,Рабочий!$Q$3,Рабочий!$Q$4,Рабочий!$Q$5),Рабочий!$M$4),0))</f>
        <v>191</v>
      </c>
      <c r="N43" s="272">
        <f>IF(N$20="","",ROUND(CHOOSE(Рабочий!$AC$3,CHOOSE(Рабочий!$C$3,Рабочий!AT92,Рабочий!AT123,Рабочий!AT154,Рабочий!AU278),CHOOSE(Рабочий!$C$3,Рабочий!O92,Рабочий!O123,Рабочий!O154,Рабочий!O278))*(1+'1. Выбор РС'!$I$1)*CHOOSE(Рабочий!$H$3,Рабочий!$I$3,Рабочий!$I$4)*CHOOSE(Рабочий!$L$3,CHOOSE(Рабочий!$P$3,Рабочий!$Q$3,Рабочий!$Q$4,Рабочий!$Q$5),Рабочий!$M$4),0))</f>
        <v>200</v>
      </c>
      <c r="O43" s="272">
        <f>IF(O$20="","",ROUND(CHOOSE(Рабочий!$AC$3,CHOOSE(Рабочий!$C$3,Рабочий!AU92,Рабочий!AU123,Рабочий!AU154,Рабочий!AV278),CHOOSE(Рабочий!$C$3,Рабочий!P92,Рабочий!P123,Рабочий!P154,Рабочий!P278))*(1+'1. Выбор РС'!$I$1)*CHOOSE(Рабочий!$H$3,Рабочий!$I$3,Рабочий!$I$4)*CHOOSE(Рабочий!$L$3,CHOOSE(Рабочий!$P$3,Рабочий!$Q$3,Рабочий!$Q$4,Рабочий!$Q$5),Рабочий!$M$4),0))</f>
        <v>212</v>
      </c>
      <c r="P43" s="272">
        <f>IF(P$20="","",ROUND(CHOOSE(Рабочий!$AC$3,CHOOSE(Рабочий!$C$3,Рабочий!AV92,Рабочий!AV123,Рабочий!AV154,Рабочий!AW278),CHOOSE(Рабочий!$C$3,Рабочий!Q92,Рабочий!Q123,Рабочий!Q154,Рабочий!Q278))*(1+'1. Выбор РС'!$I$1)*CHOOSE(Рабочий!$H$3,Рабочий!$I$3,Рабочий!$I$4)*CHOOSE(Рабочий!$L$3,CHOOSE(Рабочий!$P$3,Рабочий!$Q$3,Рабочий!$Q$4,Рабочий!$Q$5),Рабочий!$M$4),0))</f>
        <v>220</v>
      </c>
      <c r="Q43" s="272">
        <f>IF(Q$20="","",ROUND(CHOOSE(Рабочий!$AC$3,CHOOSE(Рабочий!$C$3,Рабочий!AW92,Рабочий!AW123,Рабочий!AW154,Рабочий!AX278),CHOOSE(Рабочий!$C$3,Рабочий!R92,Рабочий!R123,Рабочий!R154,Рабочий!R278))*(1+'1. Выбор РС'!$I$1)*CHOOSE(Рабочий!$H$3,Рабочий!$I$3,Рабочий!$I$4)*CHOOSE(Рабочий!$L$3,CHOOSE(Рабочий!$P$3,Рабочий!$Q$3,Рабочий!$Q$4,Рабочий!$Q$5),Рабочий!$M$4),0))</f>
        <v>232</v>
      </c>
      <c r="R43" s="272">
        <f>IF(R$20="","",ROUND(CHOOSE(Рабочий!$AC$3,CHOOSE(Рабочий!$C$3,Рабочий!AX92,Рабочий!AX123,Рабочий!AX154,Рабочий!AY278),CHOOSE(Рабочий!$C$3,Рабочий!S92,Рабочий!S123,Рабочий!S154,Рабочий!S278))*(1+'1. Выбор РС'!$I$1)*CHOOSE(Рабочий!$H$3,Рабочий!$I$3,Рабочий!$I$4)*CHOOSE(Рабочий!$L$3,CHOOSE(Рабочий!$P$3,Рабочий!$Q$3,Рабочий!$Q$4,Рабочий!$Q$5),Рабочий!$M$4),0))</f>
        <v>239</v>
      </c>
      <c r="S43" s="272">
        <f>IF(S$20="","",ROUND(CHOOSE(Рабочий!$AC$3,CHOOSE(Рабочий!$C$3,Рабочий!AY92,Рабочий!AY123,Рабочий!AY154,Рабочий!AZ278),CHOOSE(Рабочий!$C$3,Рабочий!T92,Рабочий!T123,Рабочий!T154,Рабочий!T278))*(1+'1. Выбор РС'!$I$1)*CHOOSE(Рабочий!$H$3,Рабочий!$I$3,Рабочий!$I$4)*CHOOSE(Рабочий!$L$3,CHOOSE(Рабочий!$P$3,Рабочий!$Q$3,Рабочий!$Q$4,Рабочий!$Q$5),Рабочий!$M$4),0))</f>
        <v>251</v>
      </c>
      <c r="T43" s="272">
        <f>IF(T$20="","",ROUND(CHOOSE(Рабочий!$AC$3,CHOOSE(Рабочий!$C$3,Рабочий!AZ92,Рабочий!AZ123,Рабочий!AZ154,Рабочий!BA278),CHOOSE(Рабочий!$C$3,Рабочий!U92,Рабочий!U123,Рабочий!U154,Рабочий!U278))*(1+'1. Выбор РС'!$I$1)*CHOOSE(Рабочий!$H$3,Рабочий!$I$3,Рабочий!$I$4)*CHOOSE(Рабочий!$L$3,CHOOSE(Рабочий!$P$3,Рабочий!$Q$3,Рабочий!$Q$4,Рабочий!$Q$5),Рабочий!$M$4),0))</f>
        <v>263</v>
      </c>
      <c r="U43" s="272" t="str">
        <f>IF(U$20="","",ROUND(CHOOSE(Рабочий!$AC$3,CHOOSE(Рабочий!$C$3,Рабочий!BA92,Рабочий!BA123,Рабочий!BA154,Рабочий!BB278),CHOOSE(Рабочий!$C$3,Рабочий!V92,Рабочий!V123,Рабочий!V154,Рабочий!V278))*(1+'1.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43" s="272" t="str">
        <f>IF(V$20="","",ROUND(CHOOSE(Рабочий!$AC$3,CHOOSE(Рабочий!$C$3,Рабочий!BB92,Рабочий!BB123,Рабочий!BB154,Рабочий!BC278),CHOOSE(Рабочий!$C$3,Рабочий!W92,Рабочий!W123,Рабочий!W154,Рабочий!W278))*(1+'1.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43" s="272" t="str">
        <f>IF(W$20="","",ROUND(CHOOSE(Рабочий!$AC$3,CHOOSE(Рабочий!$C$3,Рабочий!BC92,Рабочий!BC123,Рабочий!BC154,Рабочий!BD278),CHOOSE(Рабочий!$C$3,Рабочий!X92,Рабочий!X123,Рабочий!X154,Рабочий!X278))*(1+'1.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43" s="272" t="str">
        <f>IF(X$20="","",ROUND(CHOOSE(Рабочий!$AC$3,CHOOSE(Рабочий!$C$3,Рабочий!BD92,Рабочий!BD123,Рабочий!BD154,Рабочий!BE278),CHOOSE(Рабочий!$C$3,Рабочий!Y92,Рабочий!Y123,Рабочий!Y154,Рабочий!Y278))*(1+'1.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43" s="272" t="str">
        <f>IF(Y$20="","",ROUND(CHOOSE(Рабочий!$AC$3,CHOOSE(Рабочий!$C$3,Рабочий!BE92,Рабочий!BE123,Рабочий!BE154,Рабочий!BF278),CHOOSE(Рабочий!$C$3,Рабочий!Z92,Рабочий!Z123,Рабочий!Z154,Рабочий!Z278))*(1+'1.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43" s="272" t="str">
        <f>IF(Z$20="","",ROUND(CHOOSE(Рабочий!$AC$3,CHOOSE(Рабочий!$C$3,Рабочий!BF92,Рабочий!BF123,Рабочий!BF154,Рабочий!BG278),CHOOSE(Рабочий!$C$3,Рабочий!AA92,Рабочий!AA123,Рабочий!AA154,Рабочий!AA278))*(1+'1.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43" s="272" t="str">
        <f>IF(AA$20="","",ROUND(CHOOSE(Рабочий!$AC$3,CHOOSE(Рабочий!$C$3,Рабочий!BG92,Рабочий!BG123,Рабочий!BG154,Рабочий!BH278),CHOOSE(Рабочий!$C$3,Рабочий!AB92,Рабочий!AB123,Рабочий!AB154,Рабочий!AB278))*(1+'1.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43" s="272" t="str">
        <f>IF(AB$20="","",ROUND(CHOOSE(Рабочий!$AC$3,CHOOSE(Рабочий!$C$3,Рабочий!BH92,Рабочий!BH123,Рабочий!BH154,Рабочий!BI278),CHOOSE(Рабочий!$C$3,Рабочий!AC92,Рабочий!AC123,Рабочий!AC154,Рабочий!AC278))*(1+'1.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43" s="272" t="str">
        <f>IF(AC$20="","",ROUND(CHOOSE(Рабочий!$AC$3,CHOOSE(Рабочий!$C$3,Рабочий!BI92,Рабочий!BI123,Рабочий!BI154,Рабочий!BJ278),CHOOSE(Рабочий!$C$3,Рабочий!AD92,Рабочий!AD123,Рабочий!AD154,Рабочий!AD278))*(1+'1.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43" s="272" t="str">
        <f>IF(AD$20="","",ROUND(CHOOSE(Рабочий!$AC$3,CHOOSE(Рабочий!$C$3,Рабочий!BJ92,Рабочий!BJ123,Рабочий!BJ154,Рабочий!BK278),CHOOSE(Рабочий!$C$3,Рабочий!AE92,Рабочий!AE123,Рабочий!AE154,Рабочий!AE278))*(1+'1.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43" s="272" t="str">
        <f>IF(AE$20="","",ROUND(CHOOSE(Рабочий!$AC$3,CHOOSE(Рабочий!$C$3,Рабочий!BK92,Рабочий!BK123,Рабочий!BK154,Рабочий!BL278),CHOOSE(Рабочий!$C$3,Рабочий!AF92,Рабочий!AF123,Рабочий!AF154,Рабочий!AF278))*(1+'1.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43" s="210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</row>
    <row r="44" spans="1:49" s="193" customFormat="1">
      <c r="A44" s="212">
        <v>2700</v>
      </c>
      <c r="B44" s="272">
        <f>IF(B$20="","",ROUND(CHOOSE(Рабочий!$AC$3,CHOOSE(Рабочий!$C$3,Рабочий!AH93,Рабочий!AH124,Рабочий!AH155,Рабочий!AI279),CHOOSE(Рабочий!$C$3,Рабочий!C93,Рабочий!C124,Рабочий!C155,Рабочий!C279))*(1+'1. Выбор РС'!$I$1)*CHOOSE(Рабочий!$H$3,Рабочий!$I$3,Рабочий!$I$4)*CHOOSE(Рабочий!$L$3,CHOOSE(Рабочий!$P$3,Рабочий!$Q$3,Рабочий!$Q$4,Рабочий!$Q$5),Рабочий!$M$4),0))</f>
        <v>80</v>
      </c>
      <c r="C44" s="272">
        <f>IF(C$20="","",ROUND(CHOOSE(Рабочий!$AC$3,CHOOSE(Рабочий!$C$3,Рабочий!AI93,Рабочий!AI124,Рабочий!AI155,Рабочий!AJ279),CHOOSE(Рабочий!$C$3,Рабочий!D93,Рабочий!D124,Рабочий!D155,Рабочий!D279))*(1+'1. Выбор РС'!$I$1)*CHOOSE(Рабочий!$H$3,Рабочий!$I$3,Рабочий!$I$4)*CHOOSE(Рабочий!$L$3,CHOOSE(Рабочий!$P$3,Рабочий!$Q$3,Рабочий!$Q$4,Рабочий!$Q$5),Рабочий!$M$4),0))</f>
        <v>90</v>
      </c>
      <c r="D44" s="272">
        <f>IF(D$20="","",ROUND(CHOOSE(Рабочий!$AC$3,CHOOSE(Рабочий!$C$3,Рабочий!AJ93,Рабочий!AJ124,Рабочий!AJ155,Рабочий!AK279),CHOOSE(Рабочий!$C$3,Рабочий!E93,Рабочий!E124,Рабочий!E155,Рабочий!E279))*(1+'1. Выбор РС'!$I$1)*CHOOSE(Рабочий!$H$3,Рабочий!$I$3,Рабочий!$I$4)*CHOOSE(Рабочий!$L$3,CHOOSE(Рабочий!$P$3,Рабочий!$Q$3,Рабочий!$Q$4,Рабочий!$Q$5),Рабочий!$M$4),0))</f>
        <v>100</v>
      </c>
      <c r="E44" s="272">
        <f>IF(E$20="","",ROUND(CHOOSE(Рабочий!$AC$3,CHOOSE(Рабочий!$C$3,Рабочий!AK93,Рабочий!AK124,Рабочий!AK155,Рабочий!AL279),CHOOSE(Рабочий!$C$3,Рабочий!F93,Рабочий!F124,Рабочий!F155,Рабочий!F279))*(1+'1. Выбор РС'!$I$1)*CHOOSE(Рабочий!$H$3,Рабочий!$I$3,Рабочий!$I$4)*CHOOSE(Рабочий!$L$3,CHOOSE(Рабочий!$P$3,Рабочий!$Q$3,Рабочий!$Q$4,Рабочий!$Q$5),Рабочий!$M$4),0))</f>
        <v>112</v>
      </c>
      <c r="F44" s="272">
        <f>IF(F$20="","",ROUND(CHOOSE(Рабочий!$AC$3,CHOOSE(Рабочий!$C$3,Рабочий!AL93,Рабочий!AL124,Рабочий!AL155,Рабочий!AM279),CHOOSE(Рабочий!$C$3,Рабочий!G93,Рабочий!G124,Рабочий!G155,Рабочий!G279))*(1+'1. Выбор РС'!$I$1)*CHOOSE(Рабочий!$H$3,Рабочий!$I$3,Рабочий!$I$4)*CHOOSE(Рабочий!$L$3,CHOOSE(Рабочий!$P$3,Рабочий!$Q$3,Рабочий!$Q$4,Рабочий!$Q$5),Рабочий!$M$4),0))</f>
        <v>121</v>
      </c>
      <c r="G44" s="272">
        <f>IF(G$20="","",ROUND(CHOOSE(Рабочий!$AC$3,CHOOSE(Рабочий!$C$3,Рабочий!AM93,Рабочий!AM124,Рабочий!AM155,Рабочий!AN279),CHOOSE(Рабочий!$C$3,Рабочий!H93,Рабочий!H124,Рабочий!H155,Рабочий!H279))*(1+'1. Выбор РС'!$I$1)*CHOOSE(Рабочий!$H$3,Рабочий!$I$3,Рабочий!$I$4)*CHOOSE(Рабочий!$L$3,CHOOSE(Рабочий!$P$3,Рабочий!$Q$3,Рабочий!$Q$4,Рабочий!$Q$5),Рабочий!$M$4),0))</f>
        <v>131</v>
      </c>
      <c r="H44" s="272">
        <f>IF(H$20="","",ROUND(CHOOSE(Рабочий!$AC$3,CHOOSE(Рабочий!$C$3,Рабочий!AN93,Рабочий!AN124,Рабочий!AN155,Рабочий!AO279),CHOOSE(Рабочий!$C$3,Рабочий!I93,Рабочий!I124,Рабочий!I155,Рабочий!I279))*(1+'1. Выбор РС'!$I$1)*CHOOSE(Рабочий!$H$3,Рабочий!$I$3,Рабочий!$I$4)*CHOOSE(Рабочий!$L$3,CHOOSE(Рабочий!$P$3,Рабочий!$Q$3,Рабочий!$Q$4,Рабочий!$Q$5),Рабочий!$M$4),0))</f>
        <v>143</v>
      </c>
      <c r="I44" s="272">
        <f>IF(I$20="","",ROUND(CHOOSE(Рабочий!$AC$3,CHOOSE(Рабочий!$C$3,Рабочий!AO93,Рабочий!AO124,Рабочий!AO155,Рабочий!AP279),CHOOSE(Рабочий!$C$3,Рабочий!J93,Рабочий!J124,Рабочий!J155,Рабочий!J279))*(1+'1. Выбор РС'!$I$1)*CHOOSE(Рабочий!$H$3,Рабочий!$I$3,Рабочий!$I$4)*CHOOSE(Рабочий!$L$3,CHOOSE(Рабочий!$P$3,Рабочий!$Q$3,Рабочий!$Q$4,Рабочий!$Q$5),Рабочий!$M$4),0))</f>
        <v>154</v>
      </c>
      <c r="J44" s="272">
        <f>IF(J$20="","",ROUND(CHOOSE(Рабочий!$AC$3,CHOOSE(Рабочий!$C$3,Рабочий!AP93,Рабочий!AP124,Рабочий!AP155,Рабочий!AQ279),CHOOSE(Рабочий!$C$3,Рабочий!K93,Рабочий!K124,Рабочий!K155,Рабочий!K279))*(1+'1. Выбор РС'!$I$1)*CHOOSE(Рабочий!$H$3,Рабочий!$I$3,Рабочий!$I$4)*CHOOSE(Рабочий!$L$3,CHOOSE(Рабочий!$P$3,Рабочий!$Q$3,Рабочий!$Q$4,Рабочий!$Q$5),Рабочий!$M$4),0))</f>
        <v>165</v>
      </c>
      <c r="K44" s="272">
        <f>IF(K$20="","",ROUND(CHOOSE(Рабочий!$AC$3,CHOOSE(Рабочий!$C$3,Рабочий!AQ93,Рабочий!AQ124,Рабочий!AQ155,Рабочий!AR279),CHOOSE(Рабочий!$C$3,Рабочий!L93,Рабочий!L124,Рабочий!L155,Рабочий!L279))*(1+'1. Выбор РС'!$I$1)*CHOOSE(Рабочий!$H$3,Рабочий!$I$3,Рабочий!$I$4)*CHOOSE(Рабочий!$L$3,CHOOSE(Рабочий!$P$3,Рабочий!$Q$3,Рабочий!$Q$4,Рабочий!$Q$5),Рабочий!$M$4),0))</f>
        <v>176</v>
      </c>
      <c r="L44" s="272">
        <f>IF(L$20="","",ROUND(CHOOSE(Рабочий!$AC$3,CHOOSE(Рабочий!$C$3,Рабочий!AR93,Рабочий!AR124,Рабочий!AR155,Рабочий!AS279),CHOOSE(Рабочий!$C$3,Рабочий!M93,Рабочий!M124,Рабочий!M155,Рабочий!M279))*(1+'1. Выбор РС'!$I$1)*CHOOSE(Рабочий!$H$3,Рабочий!$I$3,Рабочий!$I$4)*CHOOSE(Рабочий!$L$3,CHOOSE(Рабочий!$P$3,Рабочий!$Q$3,Рабочий!$Q$4,Рабочий!$Q$5),Рабочий!$M$4),0))</f>
        <v>185</v>
      </c>
      <c r="M44" s="272">
        <f>IF(M$20="","",ROUND(CHOOSE(Рабочий!$AC$3,CHOOSE(Рабочий!$C$3,Рабочий!AS93,Рабочий!AS124,Рабочий!AS155,Рабочий!AT279),CHOOSE(Рабочий!$C$3,Рабочий!N93,Рабочий!N124,Рабочий!N155,Рабочий!N279))*(1+'1. Выбор РС'!$I$1)*CHOOSE(Рабочий!$H$3,Рабочий!$I$3,Рабочий!$I$4)*CHOOSE(Рабочий!$L$3,CHOOSE(Рабочий!$P$3,Рабочий!$Q$3,Рабочий!$Q$4,Рабочий!$Q$5),Рабочий!$M$4),0))</f>
        <v>194</v>
      </c>
      <c r="N44" s="272">
        <f>IF(N$20="","",ROUND(CHOOSE(Рабочий!$AC$3,CHOOSE(Рабочий!$C$3,Рабочий!AT93,Рабочий!AT124,Рабочий!AT155,Рабочий!AU279),CHOOSE(Рабочий!$C$3,Рабочий!O93,Рабочий!O124,Рабочий!O155,Рабочий!O279))*(1+'1. Выбор РС'!$I$1)*CHOOSE(Рабочий!$H$3,Рабочий!$I$3,Рабочий!$I$4)*CHOOSE(Рабочий!$L$3,CHOOSE(Рабочий!$P$3,Рабочий!$Q$3,Рабочий!$Q$4,Рабочий!$Q$5),Рабочий!$M$4),0))</f>
        <v>207</v>
      </c>
      <c r="O44" s="272">
        <f>IF(O$20="","",ROUND(CHOOSE(Рабочий!$AC$3,CHOOSE(Рабочий!$C$3,Рабочий!AU93,Рабочий!AU124,Рабочий!AU155,Рабочий!AV279),CHOOSE(Рабочий!$C$3,Рабочий!P93,Рабочий!P124,Рабочий!P155,Рабочий!P279))*(1+'1. Выбор РС'!$I$1)*CHOOSE(Рабочий!$H$3,Рабочий!$I$3,Рабочий!$I$4)*CHOOSE(Рабочий!$L$3,CHOOSE(Рабочий!$P$3,Рабочий!$Q$3,Рабочий!$Q$4,Рабочий!$Q$5),Рабочий!$M$4),0))</f>
        <v>216</v>
      </c>
      <c r="P44" s="272">
        <f>IF(P$20="","",ROUND(CHOOSE(Рабочий!$AC$3,CHOOSE(Рабочий!$C$3,Рабочий!AV93,Рабочий!AV124,Рабочий!AV155,Рабочий!AW279),CHOOSE(Рабочий!$C$3,Рабочий!Q93,Рабочий!Q124,Рабочий!Q155,Рабочий!Q279))*(1+'1. Выбор РС'!$I$1)*CHOOSE(Рабочий!$H$3,Рабочий!$I$3,Рабочий!$I$4)*CHOOSE(Рабочий!$L$3,CHOOSE(Рабочий!$P$3,Рабочий!$Q$3,Рабочий!$Q$4,Рабочий!$Q$5),Рабочий!$M$4),0))</f>
        <v>228</v>
      </c>
      <c r="Q44" s="272">
        <f>IF(Q$20="","",ROUND(CHOOSE(Рабочий!$AC$3,CHOOSE(Рабочий!$C$3,Рабочий!AW93,Рабочий!AW124,Рабочий!AW155,Рабочий!AX279),CHOOSE(Рабочий!$C$3,Рабочий!R93,Рабочий!R124,Рабочий!R155,Рабочий!R279))*(1+'1. Выбор РС'!$I$1)*CHOOSE(Рабочий!$H$3,Рабочий!$I$3,Рабочий!$I$4)*CHOOSE(Рабочий!$L$3,CHOOSE(Рабочий!$P$3,Рабочий!$Q$3,Рабочий!$Q$4,Рабочий!$Q$5),Рабочий!$M$4),0))</f>
        <v>236</v>
      </c>
      <c r="R44" s="272">
        <f>IF(R$20="","",ROUND(CHOOSE(Рабочий!$AC$3,CHOOSE(Рабочий!$C$3,Рабочий!AX93,Рабочий!AX124,Рабочий!AX155,Рабочий!AY279),CHOOSE(Рабочий!$C$3,Рабочий!S93,Рабочий!S124,Рабочий!S155,Рабочий!S279))*(1+'1. Выбор РС'!$I$1)*CHOOSE(Рабочий!$H$3,Рабочий!$I$3,Рабочий!$I$4)*CHOOSE(Рабочий!$L$3,CHOOSE(Рабочий!$P$3,Рабочий!$Q$3,Рабочий!$Q$4,Рабочий!$Q$5),Рабочий!$M$4),0))</f>
        <v>248</v>
      </c>
      <c r="S44" s="272">
        <f>IF(S$20="","",ROUND(CHOOSE(Рабочий!$AC$3,CHOOSE(Рабочий!$C$3,Рабочий!AY93,Рабочий!AY124,Рабочий!AY155,Рабочий!AZ279),CHOOSE(Рабочий!$C$3,Рабочий!T93,Рабочий!T124,Рабочий!T155,Рабочий!T279))*(1+'1. Выбор РС'!$I$1)*CHOOSE(Рабочий!$H$3,Рабочий!$I$3,Рабочий!$I$4)*CHOOSE(Рабочий!$L$3,CHOOSE(Рабочий!$P$3,Рабочий!$Q$3,Рабочий!$Q$4,Рабочий!$Q$5),Рабочий!$M$4),0))</f>
        <v>261</v>
      </c>
      <c r="T44" s="272">
        <f>IF(T$20="","",ROUND(CHOOSE(Рабочий!$AC$3,CHOOSE(Рабочий!$C$3,Рабочий!AZ93,Рабочий!AZ124,Рабочий!AZ155,Рабочий!BA279),CHOOSE(Рабочий!$C$3,Рабочий!U93,Рабочий!U124,Рабочий!U155,Рабочий!U279))*(1+'1. Выбор РС'!$I$1)*CHOOSE(Рабочий!$H$3,Рабочий!$I$3,Рабочий!$I$4)*CHOOSE(Рабочий!$L$3,CHOOSE(Рабочий!$P$3,Рабочий!$Q$3,Рабочий!$Q$4,Рабочий!$Q$5),Рабочий!$M$4),0))</f>
        <v>273</v>
      </c>
      <c r="U44" s="272" t="str">
        <f>IF(U$20="","",ROUND(CHOOSE(Рабочий!$AC$3,CHOOSE(Рабочий!$C$3,Рабочий!BA93,Рабочий!BA124,Рабочий!BA155,Рабочий!BB279),CHOOSE(Рабочий!$C$3,Рабочий!V93,Рабочий!V124,Рабочий!V155,Рабочий!V279))*(1+'1.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44" s="272" t="str">
        <f>IF(V$20="","",ROUND(CHOOSE(Рабочий!$AC$3,CHOOSE(Рабочий!$C$3,Рабочий!BB93,Рабочий!BB124,Рабочий!BB155,Рабочий!BC279),CHOOSE(Рабочий!$C$3,Рабочий!W93,Рабочий!W124,Рабочий!W155,Рабочий!W279))*(1+'1.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44" s="272" t="str">
        <f>IF(W$20="","",ROUND(CHOOSE(Рабочий!$AC$3,CHOOSE(Рабочий!$C$3,Рабочий!BC93,Рабочий!BC124,Рабочий!BC155,Рабочий!BD279),CHOOSE(Рабочий!$C$3,Рабочий!X93,Рабочий!X124,Рабочий!X155,Рабочий!X279))*(1+'1.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44" s="272" t="str">
        <f>IF(X$20="","",ROUND(CHOOSE(Рабочий!$AC$3,CHOOSE(Рабочий!$C$3,Рабочий!BD93,Рабочий!BD124,Рабочий!BD155,Рабочий!BE279),CHOOSE(Рабочий!$C$3,Рабочий!Y93,Рабочий!Y124,Рабочий!Y155,Рабочий!Y279))*(1+'1.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44" s="272" t="str">
        <f>IF(Y$20="","",ROUND(CHOOSE(Рабочий!$AC$3,CHOOSE(Рабочий!$C$3,Рабочий!BE93,Рабочий!BE124,Рабочий!BE155,Рабочий!BF279),CHOOSE(Рабочий!$C$3,Рабочий!Z93,Рабочий!Z124,Рабочий!Z155,Рабочий!Z279))*(1+'1.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44" s="272" t="str">
        <f>IF(Z$20="","",ROUND(CHOOSE(Рабочий!$AC$3,CHOOSE(Рабочий!$C$3,Рабочий!BF93,Рабочий!BF124,Рабочий!BF155,Рабочий!BG279),CHOOSE(Рабочий!$C$3,Рабочий!AA93,Рабочий!AA124,Рабочий!AA155,Рабочий!AA279))*(1+'1.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44" s="272" t="str">
        <f>IF(AA$20="","",ROUND(CHOOSE(Рабочий!$AC$3,CHOOSE(Рабочий!$C$3,Рабочий!BG93,Рабочий!BG124,Рабочий!BG155,Рабочий!BH279),CHOOSE(Рабочий!$C$3,Рабочий!AB93,Рабочий!AB124,Рабочий!AB155,Рабочий!AB279))*(1+'1.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44" s="272" t="str">
        <f>IF(AB$20="","",ROUND(CHOOSE(Рабочий!$AC$3,CHOOSE(Рабочий!$C$3,Рабочий!BH93,Рабочий!BH124,Рабочий!BH155,Рабочий!BI279),CHOOSE(Рабочий!$C$3,Рабочий!AC93,Рабочий!AC124,Рабочий!AC155,Рабочий!AC279))*(1+'1.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44" s="272" t="str">
        <f>IF(AC$20="","",ROUND(CHOOSE(Рабочий!$AC$3,CHOOSE(Рабочий!$C$3,Рабочий!BI93,Рабочий!BI124,Рабочий!BI155,Рабочий!BJ279),CHOOSE(Рабочий!$C$3,Рабочий!AD93,Рабочий!AD124,Рабочий!AD155,Рабочий!AD279))*(1+'1.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44" s="272" t="str">
        <f>IF(AD$20="","",ROUND(CHOOSE(Рабочий!$AC$3,CHOOSE(Рабочий!$C$3,Рабочий!BJ93,Рабочий!BJ124,Рабочий!BJ155,Рабочий!BK279),CHOOSE(Рабочий!$C$3,Рабочий!AE93,Рабочий!AE124,Рабочий!AE155,Рабочий!AE279))*(1+'1.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44" s="272" t="str">
        <f>IF(AE$20="","",ROUND(CHOOSE(Рабочий!$AC$3,CHOOSE(Рабочий!$C$3,Рабочий!BK93,Рабочий!BK124,Рабочий!BK155,Рабочий!BL279),CHOOSE(Рабочий!$C$3,Рабочий!AF93,Рабочий!AF124,Рабочий!AF155,Рабочий!AF279))*(1+'1.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44" s="210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</row>
    <row r="45" spans="1:49" s="193" customFormat="1">
      <c r="A45" s="212">
        <v>2800</v>
      </c>
      <c r="B45" s="272">
        <f>IF(B$20="","",ROUND(CHOOSE(Рабочий!$AC$3,CHOOSE(Рабочий!$C$3,Рабочий!AH94,Рабочий!AH125,Рабочий!AH156,Рабочий!AI280),CHOOSE(Рабочий!$C$3,Рабочий!C94,Рабочий!C125,Рабочий!C156,Рабочий!C280))*(1+'1. Выбор РС'!$I$1)*CHOOSE(Рабочий!$H$3,Рабочий!$I$3,Рабочий!$I$4)*CHOOSE(Рабочий!$L$3,CHOOSE(Рабочий!$P$3,Рабочий!$Q$3,Рабочий!$Q$4,Рабочий!$Q$5),Рабочий!$M$4),0))</f>
        <v>82</v>
      </c>
      <c r="C45" s="272">
        <f>IF(C$20="","",ROUND(CHOOSE(Рабочий!$AC$3,CHOOSE(Рабочий!$C$3,Рабочий!AI94,Рабочий!AI125,Рабочий!AI156,Рабочий!AJ280),CHOOSE(Рабочий!$C$3,Рабочий!D94,Рабочий!D125,Рабочий!D156,Рабочий!D280))*(1+'1. Выбор РС'!$I$1)*CHOOSE(Рабочий!$H$3,Рабочий!$I$3,Рабочий!$I$4)*CHOOSE(Рабочий!$L$3,CHOOSE(Рабочий!$P$3,Рабочий!$Q$3,Рабочий!$Q$4,Рабочий!$Q$5),Рабочий!$M$4),0))</f>
        <v>92</v>
      </c>
      <c r="D45" s="272">
        <f>IF(D$20="","",ROUND(CHOOSE(Рабочий!$AC$3,CHOOSE(Рабочий!$C$3,Рабочий!AJ94,Рабочий!AJ125,Рабочий!AJ156,Рабочий!AK280),CHOOSE(Рабочий!$C$3,Рабочий!E94,Рабочий!E125,Рабочий!E156,Рабочий!E280))*(1+'1. Выбор РС'!$I$1)*CHOOSE(Рабочий!$H$3,Рабочий!$I$3,Рабочий!$I$4)*CHOOSE(Рабочий!$L$3,CHOOSE(Рабочий!$P$3,Рабочий!$Q$3,Рабочий!$Q$4,Рабочий!$Q$5),Рабочий!$M$4),0))</f>
        <v>102</v>
      </c>
      <c r="E45" s="272">
        <f>IF(E$20="","",ROUND(CHOOSE(Рабочий!$AC$3,CHOOSE(Рабочий!$C$3,Рабочий!AK94,Рабочий!AK125,Рабочий!AK156,Рабочий!AL280),CHOOSE(Рабочий!$C$3,Рабочий!F94,Рабочий!F125,Рабочий!F156,Рабочий!F280))*(1+'1. Выбор РС'!$I$1)*CHOOSE(Рабочий!$H$3,Рабочий!$I$3,Рабочий!$I$4)*CHOOSE(Рабочий!$L$3,CHOOSE(Рабочий!$P$3,Рабочий!$Q$3,Рабочий!$Q$4,Рабочий!$Q$5),Рабочий!$M$4),0))</f>
        <v>114</v>
      </c>
      <c r="F45" s="272">
        <f>IF(F$20="","",ROUND(CHOOSE(Рабочий!$AC$3,CHOOSE(Рабочий!$C$3,Рабочий!AL94,Рабочий!AL125,Рабочий!AL156,Рабочий!AM280),CHOOSE(Рабочий!$C$3,Рабочий!G94,Рабочий!G125,Рабочий!G156,Рабочий!G280))*(1+'1. Выбор РС'!$I$1)*CHOOSE(Рабочий!$H$3,Рабочий!$I$3,Рабочий!$I$4)*CHOOSE(Рабочий!$L$3,CHOOSE(Рабочий!$P$3,Рабочий!$Q$3,Рабочий!$Q$4,Рабочий!$Q$5),Рабочий!$M$4),0))</f>
        <v>125</v>
      </c>
      <c r="G45" s="272">
        <f>IF(G$20="","",ROUND(CHOOSE(Рабочий!$AC$3,CHOOSE(Рабочий!$C$3,Рабочий!AM94,Рабочий!AM125,Рабочий!AM156,Рабочий!AN280),CHOOSE(Рабочий!$C$3,Рабочий!H94,Рабочий!H125,Рабочий!H156,Рабочий!H280))*(1+'1. Выбор РС'!$I$1)*CHOOSE(Рабочий!$H$3,Рабочий!$I$3,Рабочий!$I$4)*CHOOSE(Рабочий!$L$3,CHOOSE(Рабочий!$P$3,Рабочий!$Q$3,Рабочий!$Q$4,Рабочий!$Q$5),Рабочий!$M$4),0))</f>
        <v>136</v>
      </c>
      <c r="H45" s="272">
        <f>IF(H$20="","",ROUND(CHOOSE(Рабочий!$AC$3,CHOOSE(Рабочий!$C$3,Рабочий!AN94,Рабочий!AN125,Рабочий!AN156,Рабочий!AO280),CHOOSE(Рабочий!$C$3,Рабочий!I94,Рабочий!I125,Рабочий!I156,Рабочий!I280))*(1+'1. Выбор РС'!$I$1)*CHOOSE(Рабочий!$H$3,Рабочий!$I$3,Рабочий!$I$4)*CHOOSE(Рабочий!$L$3,CHOOSE(Рабочий!$P$3,Рабочий!$Q$3,Рабочий!$Q$4,Рабочий!$Q$5),Рабочий!$M$4),0))</f>
        <v>146</v>
      </c>
      <c r="I45" s="272">
        <f>IF(I$20="","",ROUND(CHOOSE(Рабочий!$AC$3,CHOOSE(Рабочий!$C$3,Рабочий!AO94,Рабочий!AO125,Рабочий!AO156,Рабочий!AP280),CHOOSE(Рабочий!$C$3,Рабочий!J94,Рабочий!J125,Рабочий!J156,Рабочий!J280))*(1+'1. Выбор РС'!$I$1)*CHOOSE(Рабочий!$H$3,Рабочий!$I$3,Рабочий!$I$4)*CHOOSE(Рабочий!$L$3,CHOOSE(Рабочий!$P$3,Рабочий!$Q$3,Рабочий!$Q$4,Рабочий!$Q$5),Рабочий!$M$4),0))</f>
        <v>157</v>
      </c>
      <c r="J45" s="272">
        <f>IF(J$20="","",ROUND(CHOOSE(Рабочий!$AC$3,CHOOSE(Рабочий!$C$3,Рабочий!AP94,Рабочий!AP125,Рабочий!AP156,Рабочий!AQ280),CHOOSE(Рабочий!$C$3,Рабочий!K94,Рабочий!K125,Рабочий!K156,Рабочий!K280))*(1+'1. Выбор РС'!$I$1)*CHOOSE(Рабочий!$H$3,Рабочий!$I$3,Рабочий!$I$4)*CHOOSE(Рабочий!$L$3,CHOOSE(Рабочий!$P$3,Рабочий!$Q$3,Рабочий!$Q$4,Рабочий!$Q$5),Рабочий!$M$4),0))</f>
        <v>168</v>
      </c>
      <c r="K45" s="272">
        <f>IF(K$20="","",ROUND(CHOOSE(Рабочий!$AC$3,CHOOSE(Рабочий!$C$3,Рабочий!AQ94,Рабочий!AQ125,Рабочий!AQ156,Рабочий!AR280),CHOOSE(Рабочий!$C$3,Рабочий!L94,Рабочий!L125,Рабочий!L156,Рабочий!L280))*(1+'1. Выбор РС'!$I$1)*CHOOSE(Рабочий!$H$3,Рабочий!$I$3,Рабочий!$I$4)*CHOOSE(Рабочий!$L$3,CHOOSE(Рабочий!$P$3,Рабочий!$Q$3,Рабочий!$Q$4,Рабочий!$Q$5),Рабочий!$M$4),0))</f>
        <v>178</v>
      </c>
      <c r="L45" s="272">
        <f>IF(L$20="","",ROUND(CHOOSE(Рабочий!$AC$3,CHOOSE(Рабочий!$C$3,Рабочий!AR94,Рабочий!AR125,Рабочий!AR156,Рабочий!AS280),CHOOSE(Рабочий!$C$3,Рабочий!M94,Рабочий!M125,Рабочий!M156,Рабочий!M280))*(1+'1. Выбор РС'!$I$1)*CHOOSE(Рабочий!$H$3,Рабочий!$I$3,Рабочий!$I$4)*CHOOSE(Рабочий!$L$3,CHOOSE(Рабочий!$P$3,Рабочий!$Q$3,Рабочий!$Q$4,Рабочий!$Q$5),Рабочий!$M$4),0))</f>
        <v>188</v>
      </c>
      <c r="M45" s="272">
        <f>IF(M$20="","",ROUND(CHOOSE(Рабочий!$AC$3,CHOOSE(Рабочий!$C$3,Рабочий!AS94,Рабочий!AS125,Рабочий!AS156,Рабочий!AT280),CHOOSE(Рабочий!$C$3,Рабочий!N94,Рабочий!N125,Рабочий!N156,Рабочий!N280))*(1+'1. Выбор РС'!$I$1)*CHOOSE(Рабочий!$H$3,Рабочий!$I$3,Рабочий!$I$4)*CHOOSE(Рабочий!$L$3,CHOOSE(Рабочий!$P$3,Рабочий!$Q$3,Рабочий!$Q$4,Рабочий!$Q$5),Рабочий!$M$4),0))</f>
        <v>202</v>
      </c>
      <c r="N45" s="272">
        <f>IF(N$20="","",ROUND(CHOOSE(Рабочий!$AC$3,CHOOSE(Рабочий!$C$3,Рабочий!AT94,Рабочий!AT125,Рабочий!AT156,Рабочий!AU280),CHOOSE(Рабочий!$C$3,Рабочий!O94,Рабочий!O125,Рабочий!O156,Рабочий!O280))*(1+'1. Выбор РС'!$I$1)*CHOOSE(Рабочий!$H$3,Рабочий!$I$3,Рабочий!$I$4)*CHOOSE(Рабочий!$L$3,CHOOSE(Рабочий!$P$3,Рабочий!$Q$3,Рабочий!$Q$4,Рабочий!$Q$5),Рабочий!$M$4),0))</f>
        <v>211</v>
      </c>
      <c r="O45" s="272">
        <f>IF(O$20="","",ROUND(CHOOSE(Рабочий!$AC$3,CHOOSE(Рабочий!$C$3,Рабочий!AU94,Рабочий!AU125,Рабочий!AU156,Рабочий!AV280),CHOOSE(Рабочий!$C$3,Рабочий!P94,Рабочий!P125,Рабочий!P156,Рабочий!P280))*(1+'1. Выбор РС'!$I$1)*CHOOSE(Рабочий!$H$3,Рабочий!$I$3,Рабочий!$I$4)*CHOOSE(Рабочий!$L$3,CHOOSE(Рабочий!$P$3,Рабочий!$Q$3,Рабочий!$Q$4,Рабочий!$Q$5),Рабочий!$M$4),0))</f>
        <v>224</v>
      </c>
      <c r="P45" s="272">
        <f>IF(P$20="","",ROUND(CHOOSE(Рабочий!$AC$3,CHOOSE(Рабочий!$C$3,Рабочий!AV94,Рабочий!AV125,Рабочий!AV156,Рабочий!AW280),CHOOSE(Рабочий!$C$3,Рабочий!Q94,Рабочий!Q125,Рабочий!Q156,Рабочий!Q280))*(1+'1. Выбор РС'!$I$1)*CHOOSE(Рабочий!$H$3,Рабочий!$I$3,Рабочий!$I$4)*CHOOSE(Рабочий!$L$3,CHOOSE(Рабочий!$P$3,Рабочий!$Q$3,Рабочий!$Q$4,Рабочий!$Q$5),Рабочий!$M$4),0))</f>
        <v>232</v>
      </c>
      <c r="Q45" s="272">
        <f>IF(Q$20="","",ROUND(CHOOSE(Рабочий!$AC$3,CHOOSE(Рабочий!$C$3,Рабочий!AW94,Рабочий!AW125,Рабочий!AW156,Рабочий!AX280),CHOOSE(Рабочий!$C$3,Рабочий!R94,Рабочий!R125,Рабочий!R156,Рабочий!R280))*(1+'1. Выбор РС'!$I$1)*CHOOSE(Рабочий!$H$3,Рабочий!$I$3,Рабочий!$I$4)*CHOOSE(Рабочий!$L$3,CHOOSE(Рабочий!$P$3,Рабочий!$Q$3,Рабочий!$Q$4,Рабочий!$Q$5),Рабочий!$M$4),0))</f>
        <v>245</v>
      </c>
      <c r="R45" s="272">
        <f>IF(R$20="","",ROUND(CHOOSE(Рабочий!$AC$3,CHOOSE(Рабочий!$C$3,Рабочий!AX94,Рабочий!AX125,Рабочий!AX156,Рабочий!AY280),CHOOSE(Рабочий!$C$3,Рабочий!S94,Рабочий!S125,Рабочий!S156,Рабочий!S280))*(1+'1. Выбор РС'!$I$1)*CHOOSE(Рабочий!$H$3,Рабочий!$I$3,Рабочий!$I$4)*CHOOSE(Рабочий!$L$3,CHOOSE(Рабочий!$P$3,Рабочий!$Q$3,Рабочий!$Q$4,Рабочий!$Q$5),Рабочий!$M$4),0))</f>
        <v>258</v>
      </c>
      <c r="S45" s="272">
        <f>IF(S$20="","",ROUND(CHOOSE(Рабочий!$AC$3,CHOOSE(Рабочий!$C$3,Рабочий!AY94,Рабочий!AY125,Рабочий!AY156,Рабочий!AZ280),CHOOSE(Рабочий!$C$3,Рабочий!T94,Рабочий!T125,Рабочий!T156,Рабочий!T280))*(1+'1. Выбор РС'!$I$1)*CHOOSE(Рабочий!$H$3,Рабочий!$I$3,Рабочий!$I$4)*CHOOSE(Рабочий!$L$3,CHOOSE(Рабочий!$P$3,Рабочий!$Q$3,Рабочий!$Q$4,Рабочий!$Q$5),Рабочий!$M$4),0))</f>
        <v>265</v>
      </c>
      <c r="T45" s="272">
        <f>IF(T$20="","",ROUND(CHOOSE(Рабочий!$AC$3,CHOOSE(Рабочий!$C$3,Рабочий!AZ94,Рабочий!AZ125,Рабочий!AZ156,Рабочий!BA280),CHOOSE(Рабочий!$C$3,Рабочий!U94,Рабочий!U125,Рабочий!U156,Рабочий!U280))*(1+'1. Выбор РС'!$I$1)*CHOOSE(Рабочий!$H$3,Рабочий!$I$3,Рабочий!$I$4)*CHOOSE(Рабочий!$L$3,CHOOSE(Рабочий!$P$3,Рабочий!$Q$3,Рабочий!$Q$4,Рабочий!$Q$5),Рабочий!$M$4),0))</f>
        <v>277</v>
      </c>
      <c r="U45" s="272" t="str">
        <f>IF(U$20="","",ROUND(CHOOSE(Рабочий!$AC$3,CHOOSE(Рабочий!$C$3,Рабочий!BA94,Рабочий!BA125,Рабочий!BA156,Рабочий!BB280),CHOOSE(Рабочий!$C$3,Рабочий!V94,Рабочий!V125,Рабочий!V156,Рабочий!V280))*(1+'1.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45" s="272" t="str">
        <f>IF(V$20="","",ROUND(CHOOSE(Рабочий!$AC$3,CHOOSE(Рабочий!$C$3,Рабочий!BB94,Рабочий!BB125,Рабочий!BB156,Рабочий!BC280),CHOOSE(Рабочий!$C$3,Рабочий!W94,Рабочий!W125,Рабочий!W156,Рабочий!W280))*(1+'1.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45" s="272" t="str">
        <f>IF(W$20="","",ROUND(CHOOSE(Рабочий!$AC$3,CHOOSE(Рабочий!$C$3,Рабочий!BC94,Рабочий!BC125,Рабочий!BC156,Рабочий!BD280),CHOOSE(Рабочий!$C$3,Рабочий!X94,Рабочий!X125,Рабочий!X156,Рабочий!X280))*(1+'1.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45" s="272" t="str">
        <f>IF(X$20="","",ROUND(CHOOSE(Рабочий!$AC$3,CHOOSE(Рабочий!$C$3,Рабочий!BD94,Рабочий!BD125,Рабочий!BD156,Рабочий!BE280),CHOOSE(Рабочий!$C$3,Рабочий!Y94,Рабочий!Y125,Рабочий!Y156,Рабочий!Y280))*(1+'1.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45" s="272" t="str">
        <f>IF(Y$20="","",ROUND(CHOOSE(Рабочий!$AC$3,CHOOSE(Рабочий!$C$3,Рабочий!BE94,Рабочий!BE125,Рабочий!BE156,Рабочий!BF280),CHOOSE(Рабочий!$C$3,Рабочий!Z94,Рабочий!Z125,Рабочий!Z156,Рабочий!Z280))*(1+'1.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45" s="272" t="str">
        <f>IF(Z$20="","",ROUND(CHOOSE(Рабочий!$AC$3,CHOOSE(Рабочий!$C$3,Рабочий!BF94,Рабочий!BF125,Рабочий!BF156,Рабочий!BG280),CHOOSE(Рабочий!$C$3,Рабочий!AA94,Рабочий!AA125,Рабочий!AA156,Рабочий!AA280))*(1+'1.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45" s="272" t="str">
        <f>IF(AA$20="","",ROUND(CHOOSE(Рабочий!$AC$3,CHOOSE(Рабочий!$C$3,Рабочий!BG94,Рабочий!BG125,Рабочий!BG156,Рабочий!BH280),CHOOSE(Рабочий!$C$3,Рабочий!AB94,Рабочий!AB125,Рабочий!AB156,Рабочий!AB280))*(1+'1.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45" s="272" t="str">
        <f>IF(AB$20="","",ROUND(CHOOSE(Рабочий!$AC$3,CHOOSE(Рабочий!$C$3,Рабочий!BH94,Рабочий!BH125,Рабочий!BH156,Рабочий!BI280),CHOOSE(Рабочий!$C$3,Рабочий!AC94,Рабочий!AC125,Рабочий!AC156,Рабочий!AC280))*(1+'1.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45" s="272" t="str">
        <f>IF(AC$20="","",ROUND(CHOOSE(Рабочий!$AC$3,CHOOSE(Рабочий!$C$3,Рабочий!BI94,Рабочий!BI125,Рабочий!BI156,Рабочий!BJ280),CHOOSE(Рабочий!$C$3,Рабочий!AD94,Рабочий!AD125,Рабочий!AD156,Рабочий!AD280))*(1+'1.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45" s="272" t="str">
        <f>IF(AD$20="","",ROUND(CHOOSE(Рабочий!$AC$3,CHOOSE(Рабочий!$C$3,Рабочий!BJ94,Рабочий!BJ125,Рабочий!BJ156,Рабочий!BK280),CHOOSE(Рабочий!$C$3,Рабочий!AE94,Рабочий!AE125,Рабочий!AE156,Рабочий!AE280))*(1+'1.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45" s="272" t="str">
        <f>IF(AE$20="","",ROUND(CHOOSE(Рабочий!$AC$3,CHOOSE(Рабочий!$C$3,Рабочий!BK94,Рабочий!BK125,Рабочий!BK156,Рабочий!BL280),CHOOSE(Рабочий!$C$3,Рабочий!AF94,Рабочий!AF125,Рабочий!AF156,Рабочий!AF280))*(1+'1.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45" s="210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</row>
    <row r="46" spans="1:49" s="193" customFormat="1">
      <c r="A46" s="212">
        <v>2900</v>
      </c>
      <c r="B46" s="272">
        <f>IF(B$20="","",ROUND(CHOOSE(Рабочий!$AC$3,CHOOSE(Рабочий!$C$3,Рабочий!AH95,Рабочий!AH126,Рабочий!AH157,Рабочий!AI281),CHOOSE(Рабочий!$C$3,Рабочий!C95,Рабочий!C126,Рабочий!C157,Рабочий!C281))*(1+'1. Выбор РС'!$I$1)*CHOOSE(Рабочий!$H$3,Рабочий!$I$3,Рабочий!$I$4)*CHOOSE(Рабочий!$L$3,CHOOSE(Рабочий!$P$3,Рабочий!$Q$3,Рабочий!$Q$4,Рабочий!$Q$5),Рабочий!$M$4),0))</f>
        <v>84</v>
      </c>
      <c r="C46" s="272">
        <f>IF(C$20="","",ROUND(CHOOSE(Рабочий!$AC$3,CHOOSE(Рабочий!$C$3,Рабочий!AI95,Рабочий!AI126,Рабочий!AI157,Рабочий!AJ281),CHOOSE(Рабочий!$C$3,Рабочий!D95,Рабочий!D126,Рабочий!D157,Рабочий!D281))*(1+'1. Выбор РС'!$I$1)*CHOOSE(Рабочий!$H$3,Рабочий!$I$3,Рабочий!$I$4)*CHOOSE(Рабочий!$L$3,CHOOSE(Рабочий!$P$3,Рабочий!$Q$3,Рабочий!$Q$4,Рабочий!$Q$5),Рабочий!$M$4),0))</f>
        <v>94</v>
      </c>
      <c r="D46" s="272">
        <f>IF(D$20="","",ROUND(CHOOSE(Рабочий!$AC$3,CHOOSE(Рабочий!$C$3,Рабочий!AJ95,Рабочий!AJ126,Рабочий!AJ157,Рабочий!AK281),CHOOSE(Рабочий!$C$3,Рабочий!E95,Рабочий!E126,Рабочий!E157,Рабочий!E281))*(1+'1. Выбор РС'!$I$1)*CHOOSE(Рабочий!$H$3,Рабочий!$I$3,Рабочий!$I$4)*CHOOSE(Рабочий!$L$3,CHOOSE(Рабочий!$P$3,Рабочий!$Q$3,Рабочий!$Q$4,Рабочий!$Q$5),Рабочий!$M$4),0))</f>
        <v>106</v>
      </c>
      <c r="E46" s="272">
        <f>IF(E$20="","",ROUND(CHOOSE(Рабочий!$AC$3,CHOOSE(Рабочий!$C$3,Рабочий!AK95,Рабочий!AK126,Рабочий!AK157,Рабочий!AL281),CHOOSE(Рабочий!$C$3,Рабочий!F95,Рабочий!F126,Рабочий!F157,Рабочий!F281))*(1+'1. Выбор РС'!$I$1)*CHOOSE(Рабочий!$H$3,Рабочий!$I$3,Рабочий!$I$4)*CHOOSE(Рабочий!$L$3,CHOOSE(Рабочий!$P$3,Рабочий!$Q$3,Рабочий!$Q$4,Рабочий!$Q$5),Рабочий!$M$4),0))</f>
        <v>118</v>
      </c>
      <c r="F46" s="272">
        <f>IF(F$20="","",ROUND(CHOOSE(Рабочий!$AC$3,CHOOSE(Рабочий!$C$3,Рабочий!AL95,Рабочий!AL126,Рабочий!AL157,Рабочий!AM281),CHOOSE(Рабочий!$C$3,Рабочий!G95,Рабочий!G126,Рабочий!G157,Рабочий!G281))*(1+'1. Выбор РС'!$I$1)*CHOOSE(Рабочий!$H$3,Рабочий!$I$3,Рабочий!$I$4)*CHOOSE(Рабочий!$L$3,CHOOSE(Рабочий!$P$3,Рабочий!$Q$3,Рабочий!$Q$4,Рабочий!$Q$5),Рабочий!$M$4),0))</f>
        <v>128</v>
      </c>
      <c r="G46" s="272">
        <f>IF(G$20="","",ROUND(CHOOSE(Рабочий!$AC$3,CHOOSE(Рабочий!$C$3,Рабочий!AM95,Рабочий!AM126,Рабочий!AM157,Рабочий!AN281),CHOOSE(Рабочий!$C$3,Рабочий!H95,Рабочий!H126,Рабочий!H157,Рабочий!H281))*(1+'1. Выбор РС'!$I$1)*CHOOSE(Рабочий!$H$3,Рабочий!$I$3,Рабочий!$I$4)*CHOOSE(Рабочий!$L$3,CHOOSE(Рабочий!$P$3,Рабочий!$Q$3,Рабочий!$Q$4,Рабочий!$Q$5),Рабочий!$M$4),0))</f>
        <v>138</v>
      </c>
      <c r="H46" s="272">
        <f>IF(H$20="","",ROUND(CHOOSE(Рабочий!$AC$3,CHOOSE(Рабочий!$C$3,Рабочий!AN95,Рабочий!AN126,Рабочий!AN157,Рабочий!AO281),CHOOSE(Рабочий!$C$3,Рабочий!I95,Рабочий!I126,Рабочий!I157,Рабочий!I281))*(1+'1. Выбор РС'!$I$1)*CHOOSE(Рабочий!$H$3,Рабочий!$I$3,Рабочий!$I$4)*CHOOSE(Рабочий!$L$3,CHOOSE(Рабочий!$P$3,Рабочий!$Q$3,Рабочий!$Q$4,Рабочий!$Q$5),Рабочий!$M$4),0))</f>
        <v>151</v>
      </c>
      <c r="I46" s="272">
        <f>IF(I$20="","",ROUND(CHOOSE(Рабочий!$AC$3,CHOOSE(Рабочий!$C$3,Рабочий!AO95,Рабочий!AO126,Рабочий!AO157,Рабочий!AP281),CHOOSE(Рабочий!$C$3,Рабочий!J95,Рабочий!J126,Рабочий!J157,Рабочий!J281))*(1+'1. Выбор РС'!$I$1)*CHOOSE(Рабочий!$H$3,Рабочий!$I$3,Рабочий!$I$4)*CHOOSE(Рабочий!$L$3,CHOOSE(Рабочий!$P$3,Рабочий!$Q$3,Рабочий!$Q$4,Рабочий!$Q$5),Рабочий!$M$4),0))</f>
        <v>163</v>
      </c>
      <c r="J46" s="272">
        <f>IF(J$20="","",ROUND(CHOOSE(Рабочий!$AC$3,CHOOSE(Рабочий!$C$3,Рабочий!AP95,Рабочий!AP126,Рабочий!AP157,Рабочий!AQ281),CHOOSE(Рабочий!$C$3,Рабочий!K95,Рабочий!K126,Рабочий!K157,Рабочий!K281))*(1+'1. Выбор РС'!$I$1)*CHOOSE(Рабочий!$H$3,Рабочий!$I$3,Рабочий!$I$4)*CHOOSE(Рабочий!$L$3,CHOOSE(Рабочий!$P$3,Рабочий!$Q$3,Рабочий!$Q$4,Рабочий!$Q$5),Рабочий!$M$4),0))</f>
        <v>174</v>
      </c>
      <c r="K46" s="272">
        <f>IF(K$20="","",ROUND(CHOOSE(Рабочий!$AC$3,CHOOSE(Рабочий!$C$3,Рабочий!AQ95,Рабочий!AQ126,Рабочий!AQ157,Рабочий!AR281),CHOOSE(Рабочий!$C$3,Рабочий!L95,Рабочий!L126,Рабочий!L157,Рабочий!L281))*(1+'1. Выбор РС'!$I$1)*CHOOSE(Рабочий!$H$3,Рабочий!$I$3,Рабочий!$I$4)*CHOOSE(Рабочий!$L$3,CHOOSE(Рабочий!$P$3,Рабочий!$Q$3,Рабочий!$Q$4,Рабочий!$Q$5),Рабочий!$M$4),0))</f>
        <v>185</v>
      </c>
      <c r="L46" s="272">
        <f>IF(L$20="","",ROUND(CHOOSE(Рабочий!$AC$3,CHOOSE(Рабочий!$C$3,Рабочий!AR95,Рабочий!AR126,Рабочий!AR157,Рабочий!AS281),CHOOSE(Рабочий!$C$3,Рабочий!M95,Рабочий!M126,Рабочий!M157,Рабочий!M281))*(1+'1. Выбор РС'!$I$1)*CHOOSE(Рабочий!$H$3,Рабочий!$I$3,Рабочий!$I$4)*CHOOSE(Рабочий!$L$3,CHOOSE(Рабочий!$P$3,Рабочий!$Q$3,Рабочий!$Q$4,Рабочий!$Q$5),Рабочий!$M$4),0))</f>
        <v>195</v>
      </c>
      <c r="M46" s="272">
        <f>IF(M$20="","",ROUND(CHOOSE(Рабочий!$AC$3,CHOOSE(Рабочий!$C$3,Рабочий!AS95,Рабочий!AS126,Рабочий!AS157,Рабочий!AT281),CHOOSE(Рабочий!$C$3,Рабочий!N95,Рабочий!N126,Рабочий!N157,Рабочий!N281))*(1+'1. Выбор РС'!$I$1)*CHOOSE(Рабочий!$H$3,Рабочий!$I$3,Рабочий!$I$4)*CHOOSE(Рабочий!$L$3,CHOOSE(Рабочий!$P$3,Рабочий!$Q$3,Рабочий!$Q$4,Рабочий!$Q$5),Рабочий!$M$4),0))</f>
        <v>204</v>
      </c>
      <c r="N46" s="272">
        <f>IF(N$20="","",ROUND(CHOOSE(Рабочий!$AC$3,CHOOSE(Рабочий!$C$3,Рабочий!AT95,Рабочий!AT126,Рабочий!AT157,Рабочий!AU281),CHOOSE(Рабочий!$C$3,Рабочий!O95,Рабочий!O126,Рабочий!O157,Рабочий!O281))*(1+'1. Выбор РС'!$I$1)*CHOOSE(Рабочий!$H$3,Рабочий!$I$3,Рабочий!$I$4)*CHOOSE(Рабочий!$L$3,CHOOSE(Рабочий!$P$3,Рабочий!$Q$3,Рабочий!$Q$4,Рабочий!$Q$5),Рабочий!$M$4),0))</f>
        <v>218</v>
      </c>
      <c r="O46" s="272">
        <f>IF(O$20="","",ROUND(CHOOSE(Рабочий!$AC$3,CHOOSE(Рабочий!$C$3,Рабочий!AU95,Рабочий!AU126,Рабочий!AU157,Рабочий!AV281),CHOOSE(Рабочий!$C$3,Рабочий!P95,Рабочий!P126,Рабочий!P157,Рабочий!P281))*(1+'1. Выбор РС'!$I$1)*CHOOSE(Рабочий!$H$3,Рабочий!$I$3,Рабочий!$I$4)*CHOOSE(Рабочий!$L$3,CHOOSE(Рабочий!$P$3,Рабочий!$Q$3,Рабочий!$Q$4,Рабочий!$Q$5),Рабочий!$M$4),0))</f>
        <v>232</v>
      </c>
      <c r="P46" s="272">
        <f>IF(P$20="","",ROUND(CHOOSE(Рабочий!$AC$3,CHOOSE(Рабочий!$C$3,Рабочий!AV95,Рабочий!AV126,Рабочий!AV157,Рабочий!AW281),CHOOSE(Рабочий!$C$3,Рабочий!Q95,Рабочий!Q126,Рабочий!Q157,Рабочий!Q281))*(1+'1. Выбор РС'!$I$1)*CHOOSE(Рабочий!$H$3,Рабочий!$I$3,Рабочий!$I$4)*CHOOSE(Рабочий!$L$3,CHOOSE(Рабочий!$P$3,Рабочий!$Q$3,Рабочий!$Q$4,Рабочий!$Q$5),Рабочий!$M$4),0))</f>
        <v>240</v>
      </c>
      <c r="Q46" s="272">
        <f>IF(Q$20="","",ROUND(CHOOSE(Рабочий!$AC$3,CHOOSE(Рабочий!$C$3,Рабочий!AW95,Рабочий!AW126,Рабочий!AW157,Рабочий!AX281),CHOOSE(Рабочий!$C$3,Рабочий!R95,Рабочий!R126,Рабочий!R157,Рабочий!R281))*(1+'1. Выбор РС'!$I$1)*CHOOSE(Рабочий!$H$3,Рабочий!$I$3,Рабочий!$I$4)*CHOOSE(Рабочий!$L$3,CHOOSE(Рабочий!$P$3,Рабочий!$Q$3,Рабочий!$Q$4,Рабочий!$Q$5),Рабочий!$M$4),0))</f>
        <v>253</v>
      </c>
      <c r="R46" s="272">
        <f>IF(R$20="","",ROUND(CHOOSE(Рабочий!$AC$3,CHOOSE(Рабочий!$C$3,Рабочий!AX95,Рабочий!AX126,Рабочий!AX157,Рабочий!AY281),CHOOSE(Рабочий!$C$3,Рабочий!S95,Рабочий!S126,Рабочий!S157,Рабочий!S281))*(1+'1. Выбор РС'!$I$1)*CHOOSE(Рабочий!$H$3,Рабочий!$I$3,Рабочий!$I$4)*CHOOSE(Рабочий!$L$3,CHOOSE(Рабочий!$P$3,Рабочий!$Q$3,Рабочий!$Q$4,Рабочий!$Q$5),Рабочий!$M$4),0))</f>
        <v>261</v>
      </c>
      <c r="S46" s="272">
        <f>IF(S$20="","",ROUND(CHOOSE(Рабочий!$AC$3,CHOOSE(Рабочий!$C$3,Рабочий!AY95,Рабочий!AY126,Рабочий!AY157,Рабочий!AZ281),CHOOSE(Рабочий!$C$3,Рабочий!T95,Рабочий!T126,Рабочий!T157,Рабочий!T281))*(1+'1. Выбор РС'!$I$1)*CHOOSE(Рабочий!$H$3,Рабочий!$I$3,Рабочий!$I$4)*CHOOSE(Рабочий!$L$3,CHOOSE(Рабочий!$P$3,Рабочий!$Q$3,Рабочий!$Q$4,Рабочий!$Q$5),Рабочий!$M$4),0))</f>
        <v>274</v>
      </c>
      <c r="T46" s="272">
        <f>IF(T$20="","",ROUND(CHOOSE(Рабочий!$AC$3,CHOOSE(Рабочий!$C$3,Рабочий!AZ95,Рабочий!AZ126,Рабочий!AZ157,Рабочий!BA281),CHOOSE(Рабочий!$C$3,Рабочий!U95,Рабочий!U126,Рабочий!U157,Рабочий!U281))*(1+'1. Выбор РС'!$I$1)*CHOOSE(Рабочий!$H$3,Рабочий!$I$3,Рабочий!$I$4)*CHOOSE(Рабочий!$L$3,CHOOSE(Рабочий!$P$3,Рабочий!$Q$3,Рабочий!$Q$4,Рабочий!$Q$5),Рабочий!$M$4),0))</f>
        <v>287</v>
      </c>
      <c r="U46" s="272" t="str">
        <f>IF(U$20="","",ROUND(CHOOSE(Рабочий!$AC$3,CHOOSE(Рабочий!$C$3,Рабочий!BA95,Рабочий!BA126,Рабочий!BA157,Рабочий!BB281),CHOOSE(Рабочий!$C$3,Рабочий!V95,Рабочий!V126,Рабочий!V157,Рабочий!V281))*(1+'1.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46" s="272" t="str">
        <f>IF(V$20="","",ROUND(CHOOSE(Рабочий!$AC$3,CHOOSE(Рабочий!$C$3,Рабочий!BB95,Рабочий!BB126,Рабочий!BB157,Рабочий!BC281),CHOOSE(Рабочий!$C$3,Рабочий!W95,Рабочий!W126,Рабочий!W157,Рабочий!W281))*(1+'1.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46" s="272" t="str">
        <f>IF(W$20="","",ROUND(CHOOSE(Рабочий!$AC$3,CHOOSE(Рабочий!$C$3,Рабочий!BC95,Рабочий!BC126,Рабочий!BC157,Рабочий!BD281),CHOOSE(Рабочий!$C$3,Рабочий!X95,Рабочий!X126,Рабочий!X157,Рабочий!X281))*(1+'1.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46" s="272" t="str">
        <f>IF(X$20="","",ROUND(CHOOSE(Рабочий!$AC$3,CHOOSE(Рабочий!$C$3,Рабочий!BD95,Рабочий!BD126,Рабочий!BD157,Рабочий!BE281),CHOOSE(Рабочий!$C$3,Рабочий!Y95,Рабочий!Y126,Рабочий!Y157,Рабочий!Y281))*(1+'1.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46" s="272" t="str">
        <f>IF(Y$20="","",ROUND(CHOOSE(Рабочий!$AC$3,CHOOSE(Рабочий!$C$3,Рабочий!BE95,Рабочий!BE126,Рабочий!BE157,Рабочий!BF281),CHOOSE(Рабочий!$C$3,Рабочий!Z95,Рабочий!Z126,Рабочий!Z157,Рабочий!Z281))*(1+'1.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46" s="272" t="str">
        <f>IF(Z$20="","",ROUND(CHOOSE(Рабочий!$AC$3,CHOOSE(Рабочий!$C$3,Рабочий!BF95,Рабочий!BF126,Рабочий!BF157,Рабочий!BG281),CHOOSE(Рабочий!$C$3,Рабочий!AA95,Рабочий!AA126,Рабочий!AA157,Рабочий!AA281))*(1+'1.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46" s="272" t="str">
        <f>IF(AA$20="","",ROUND(CHOOSE(Рабочий!$AC$3,CHOOSE(Рабочий!$C$3,Рабочий!BG95,Рабочий!BG126,Рабочий!BG157,Рабочий!BH281),CHOOSE(Рабочий!$C$3,Рабочий!AB95,Рабочий!AB126,Рабочий!AB157,Рабочий!AB281))*(1+'1.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46" s="272" t="str">
        <f>IF(AB$20="","",ROUND(CHOOSE(Рабочий!$AC$3,CHOOSE(Рабочий!$C$3,Рабочий!BH95,Рабочий!BH126,Рабочий!BH157,Рабочий!BI281),CHOOSE(Рабочий!$C$3,Рабочий!AC95,Рабочий!AC126,Рабочий!AC157,Рабочий!AC281))*(1+'1.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46" s="272" t="str">
        <f>IF(AC$20="","",ROUND(CHOOSE(Рабочий!$AC$3,CHOOSE(Рабочий!$C$3,Рабочий!BI95,Рабочий!BI126,Рабочий!BI157,Рабочий!BJ281),CHOOSE(Рабочий!$C$3,Рабочий!AD95,Рабочий!AD126,Рабочий!AD157,Рабочий!AD281))*(1+'1.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46" s="272" t="str">
        <f>IF(AD$20="","",ROUND(CHOOSE(Рабочий!$AC$3,CHOOSE(Рабочий!$C$3,Рабочий!BJ95,Рабочий!BJ126,Рабочий!BJ157,Рабочий!BK281),CHOOSE(Рабочий!$C$3,Рабочий!AE95,Рабочий!AE126,Рабочий!AE157,Рабочий!AE281))*(1+'1.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46" s="272" t="str">
        <f>IF(AE$20="","",ROUND(CHOOSE(Рабочий!$AC$3,CHOOSE(Рабочий!$C$3,Рабочий!BK95,Рабочий!BK126,Рабочий!BK157,Рабочий!BL281),CHOOSE(Рабочий!$C$3,Рабочий!AF95,Рабочий!AF126,Рабочий!AF157,Рабочий!AF281))*(1+'1.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46" s="210"/>
      <c r="AG46" s="211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  <c r="AS46" s="211"/>
      <c r="AT46" s="211"/>
      <c r="AU46" s="211"/>
      <c r="AV46" s="211"/>
      <c r="AW46" s="211"/>
    </row>
    <row r="47" spans="1:49" s="193" customFormat="1">
      <c r="A47" s="212">
        <v>3000</v>
      </c>
      <c r="B47" s="273">
        <f>IF(B$20="","",ROUND(CHOOSE(Рабочий!$AC$3,CHOOSE(Рабочий!$C$3,Рабочий!AH96,Рабочий!AH127,Рабочий!AH158,Рабочий!AI282),CHOOSE(Рабочий!$C$3,Рабочий!C96,Рабочий!C127,Рабочий!C158,Рабочий!C282))*(1+'1. Выбор РС'!$I$1)*CHOOSE(Рабочий!$H$3,Рабочий!$I$3,Рабочий!$I$4)*CHOOSE(Рабочий!$L$3,CHOOSE(Рабочий!$P$3,Рабочий!$Q$3,Рабочий!$Q$4,Рабочий!$Q$5),Рабочий!$M$4),0))</f>
        <v>85</v>
      </c>
      <c r="C47" s="273">
        <f>IF(C$20="","",ROUND(CHOOSE(Рабочий!$AC$3,CHOOSE(Рабочий!$C$3,Рабочий!AI96,Рабочий!AI127,Рабочий!AI158,Рабочий!AJ282),CHOOSE(Рабочий!$C$3,Рабочий!D96,Рабочий!D127,Рабочий!D158,Рабочий!D282))*(1+'1. Выбор РС'!$I$1)*CHOOSE(Рабочий!$H$3,Рабочий!$I$3,Рабочий!$I$4)*CHOOSE(Рабочий!$L$3,CHOOSE(Рабочий!$P$3,Рабочий!$Q$3,Рабочий!$Q$4,Рабочий!$Q$5),Рабочий!$M$4),0))</f>
        <v>98</v>
      </c>
      <c r="D47" s="273">
        <f>IF(D$20="","",ROUND(CHOOSE(Рабочий!$AC$3,CHOOSE(Рабочий!$C$3,Рабочий!AJ96,Рабочий!AJ127,Рабочий!AJ158,Рабочий!AK282),CHOOSE(Рабочий!$C$3,Рабочий!E96,Рабочий!E127,Рабочий!E158,Рабочий!E282))*(1+'1. Выбор РС'!$I$1)*CHOOSE(Рабочий!$H$3,Рабочий!$I$3,Рабочий!$I$4)*CHOOSE(Рабочий!$L$3,CHOOSE(Рабочий!$P$3,Рабочий!$Q$3,Рабочий!$Q$4,Рабочий!$Q$5),Рабочий!$M$4),0))</f>
        <v>108</v>
      </c>
      <c r="E47" s="273">
        <f>IF(E$20="","",ROUND(CHOOSE(Рабочий!$AC$3,CHOOSE(Рабочий!$C$3,Рабочий!AK96,Рабочий!AK127,Рабочий!AK158,Рабочий!AL282),CHOOSE(Рабочий!$C$3,Рабочий!F96,Рабочий!F127,Рабочий!F158,Рабочий!F282))*(1+'1. Выбор РС'!$I$1)*CHOOSE(Рабочий!$H$3,Рабочий!$I$3,Рабочий!$I$4)*CHOOSE(Рабочий!$L$3,CHOOSE(Рабочий!$P$3,Рабочий!$Q$3,Рабочий!$Q$4,Рабочий!$Q$5),Рабочий!$M$4),0))</f>
        <v>120</v>
      </c>
      <c r="F47" s="273">
        <f>IF(F$20="","",ROUND(CHOOSE(Рабочий!$AC$3,CHOOSE(Рабочий!$C$3,Рабочий!AL96,Рабочий!AL127,Рабочий!AL158,Рабочий!AM282),CHOOSE(Рабочий!$C$3,Рабочий!G96,Рабочий!G127,Рабочий!G158,Рабочий!G282))*(1+'1. Выбор РС'!$I$1)*CHOOSE(Рабочий!$H$3,Рабочий!$I$3,Рабочий!$I$4)*CHOOSE(Рабочий!$L$3,CHOOSE(Рабочий!$P$3,Рабочий!$Q$3,Рабочий!$Q$4,Рабочий!$Q$5),Рабочий!$M$4),0))</f>
        <v>132</v>
      </c>
      <c r="G47" s="273">
        <f>IF(G$20="","",ROUND(CHOOSE(Рабочий!$AC$3,CHOOSE(Рабочий!$C$3,Рабочий!AM96,Рабочий!AM127,Рабочий!AM158,Рабочий!AN282),CHOOSE(Рабочий!$C$3,Рабочий!H96,Рабочий!H127,Рабочий!H158,Рабочий!H282))*(1+'1. Выбор РС'!$I$1)*CHOOSE(Рабочий!$H$3,Рабочий!$I$3,Рабочий!$I$4)*CHOOSE(Рабочий!$L$3,CHOOSE(Рабочий!$P$3,Рабочий!$Q$3,Рабочий!$Q$4,Рабочий!$Q$5),Рабочий!$M$4),0))</f>
        <v>143</v>
      </c>
      <c r="H47" s="273">
        <f>IF(H$20="","",ROUND(CHOOSE(Рабочий!$AC$3,CHOOSE(Рабочий!$C$3,Рабочий!AN96,Рабочий!AN127,Рабочий!AN158,Рабочий!AO282),CHOOSE(Рабочий!$C$3,Рабочий!I96,Рабочий!I127,Рабочий!I158,Рабочий!I282))*(1+'1. Выбор РС'!$I$1)*CHOOSE(Рабочий!$H$3,Рабочий!$I$3,Рабочий!$I$4)*CHOOSE(Рабочий!$L$3,CHOOSE(Рабочий!$P$3,Рабочий!$Q$3,Рабочий!$Q$4,Рабочий!$Q$5),Рабочий!$M$4),0))</f>
        <v>153</v>
      </c>
      <c r="I47" s="273">
        <f>IF(I$20="","",ROUND(CHOOSE(Рабочий!$AC$3,CHOOSE(Рабочий!$C$3,Рабочий!AO96,Рабочий!AO127,Рабочий!AO158,Рабочий!AP282),CHOOSE(Рабочий!$C$3,Рабочий!J96,Рабочий!J127,Рабочий!J158,Рабочий!J282))*(1+'1. Выбор РС'!$I$1)*CHOOSE(Рабочий!$H$3,Рабочий!$I$3,Рабочий!$I$4)*CHOOSE(Рабочий!$L$3,CHOOSE(Рабочий!$P$3,Рабочий!$Q$3,Рабочий!$Q$4,Рабочий!$Q$5),Рабочий!$M$4),0))</f>
        <v>165</v>
      </c>
      <c r="J47" s="273">
        <f>IF(J$20="","",ROUND(CHOOSE(Рабочий!$AC$3,CHOOSE(Рабочий!$C$3,Рабочий!AP96,Рабочий!AP127,Рабочий!AP158,Рабочий!AQ282),CHOOSE(Рабочий!$C$3,Рабочий!K96,Рабочий!K127,Рабочий!K158,Рабочий!K282))*(1+'1. Выбор РС'!$I$1)*CHOOSE(Рабочий!$H$3,Рабочий!$I$3,Рабочий!$I$4)*CHOOSE(Рабочий!$L$3,CHOOSE(Рабочий!$P$3,Рабочий!$Q$3,Рабочий!$Q$4,Рабочий!$Q$5),Рабочий!$M$4),0))</f>
        <v>176</v>
      </c>
      <c r="K47" s="273">
        <f>IF(K$20="","",ROUND(CHOOSE(Рабочий!$AC$3,CHOOSE(Рабочий!$C$3,Рабочий!AQ96,Рабочий!AQ127,Рабочий!AQ158,Рабочий!AR282),CHOOSE(Рабочий!$C$3,Рабочий!L96,Рабочий!L127,Рабочий!L158,Рабочий!L282))*(1+'1. Выбор РС'!$I$1)*CHOOSE(Рабочий!$H$3,Рабочий!$I$3,Рабочий!$I$4)*CHOOSE(Рабочий!$L$3,CHOOSE(Рабочий!$P$3,Рабочий!$Q$3,Рабочий!$Q$4,Рабочий!$Q$5),Рабочий!$M$4),0))</f>
        <v>187</v>
      </c>
      <c r="L47" s="273">
        <f>IF(L$20="","",ROUND(CHOOSE(Рабочий!$AC$3,CHOOSE(Рабочий!$C$3,Рабочий!AR96,Рабочий!AR127,Рабочий!AR158,Рабочий!AS282),CHOOSE(Рабочий!$C$3,Рабочий!M96,Рабочий!M127,Рабочий!M158,Рабочий!M282))*(1+'1. Выбор РС'!$I$1)*CHOOSE(Рабочий!$H$3,Рабочий!$I$3,Рабочий!$I$4)*CHOOSE(Рабочий!$L$3,CHOOSE(Рабочий!$P$3,Рабочий!$Q$3,Рабочий!$Q$4,Рабочий!$Q$5),Рабочий!$M$4),0))</f>
        <v>202</v>
      </c>
      <c r="M47" s="273">
        <f>IF(M$20="","",ROUND(CHOOSE(Рабочий!$AC$3,CHOOSE(Рабочий!$C$3,Рабочий!AS96,Рабочий!AS127,Рабочий!AS158,Рабочий!AT282),CHOOSE(Рабочий!$C$3,Рабочий!N96,Рабочий!N127,Рабочий!N158,Рабочий!N282))*(1+'1. Выбор РС'!$I$1)*CHOOSE(Рабочий!$H$3,Рабочий!$I$3,Рабочий!$I$4)*CHOOSE(Рабочий!$L$3,CHOOSE(Рабочий!$P$3,Рабочий!$Q$3,Рабочий!$Q$4,Рабочий!$Q$5),Рабочий!$M$4),0))</f>
        <v>212</v>
      </c>
      <c r="N47" s="273">
        <f>IF(N$20="","",ROUND(CHOOSE(Рабочий!$AC$3,CHOOSE(Рабочий!$C$3,Рабочий!AT96,Рабочий!AT127,Рабочий!AT158,Рабочий!AU282),CHOOSE(Рабочий!$C$3,Рабочий!O96,Рабочий!O127,Рабочий!O158,Рабочий!O282))*(1+'1. Выбор РС'!$I$1)*CHOOSE(Рабочий!$H$3,Рабочий!$I$3,Рабочий!$I$4)*CHOOSE(Рабочий!$L$3,CHOOSE(Рабочий!$P$3,Рабочий!$Q$3,Рабочий!$Q$4,Рабочий!$Q$5),Рабочий!$M$4),0))</f>
        <v>221</v>
      </c>
      <c r="O47" s="273">
        <f>IF(O$20="","",ROUND(CHOOSE(Рабочий!$AC$3,CHOOSE(Рабочий!$C$3,Рабочий!AU96,Рабочий!AU127,Рабочий!AU158,Рабочий!AV282),CHOOSE(Рабочий!$C$3,Рабочий!P96,Рабочий!P127,Рабочий!P158,Рабочий!P282))*(1+'1. Выбор РС'!$I$1)*CHOOSE(Рабочий!$H$3,Рабочий!$I$3,Рабочий!$I$4)*CHOOSE(Рабочий!$L$3,CHOOSE(Рабочий!$P$3,Рабочий!$Q$3,Рабочий!$Q$4,Рабочий!$Q$5),Рабочий!$M$4),0))</f>
        <v>235</v>
      </c>
      <c r="P47" s="273">
        <f>IF(P$20="","",ROUND(CHOOSE(Рабочий!$AC$3,CHOOSE(Рабочий!$C$3,Рабочий!AV96,Рабочий!AV127,Рабочий!AV158,Рабочий!AW282),CHOOSE(Рабочий!$C$3,Рабочий!Q96,Рабочий!Q127,Рабочий!Q158,Рабочий!Q282))*(1+'1. Выбор РС'!$I$1)*CHOOSE(Рабочий!$H$3,Рабочий!$I$3,Рабочий!$I$4)*CHOOSE(Рабочий!$L$3,CHOOSE(Рабочий!$P$3,Рабочий!$Q$3,Рабочий!$Q$4,Рабочий!$Q$5),Рабочий!$M$4),0))</f>
        <v>248</v>
      </c>
      <c r="Q47" s="273">
        <f>IF(Q$20="","",ROUND(CHOOSE(Рабочий!$AC$3,CHOOSE(Рабочий!$C$3,Рабочий!AW96,Рабочий!AW127,Рабочий!AW158,Рабочий!AX282),CHOOSE(Рабочий!$C$3,Рабочий!R96,Рабочий!R127,Рабочий!R158,Рабочий!R282))*(1+'1. Выбор РС'!$I$1)*CHOOSE(Рабочий!$H$3,Рабочий!$I$3,Рабочий!$I$4)*CHOOSE(Рабочий!$L$3,CHOOSE(Рабочий!$P$3,Рабочий!$Q$3,Рабочий!$Q$4,Рабочий!$Q$5),Рабочий!$M$4),0))</f>
        <v>257</v>
      </c>
      <c r="R47" s="273">
        <f>IF(R$20="","",ROUND(CHOOSE(Рабочий!$AC$3,CHOOSE(Рабочий!$C$3,Рабочий!AX96,Рабочий!AX127,Рабочий!AX158,Рабочий!AY282),CHOOSE(Рабочий!$C$3,Рабочий!S96,Рабочий!S127,Рабочий!S158,Рабочий!S282))*(1+'1. Выбор РС'!$I$1)*CHOOSE(Рабочий!$H$3,Рабочий!$I$3,Рабочий!$I$4)*CHOOSE(Рабочий!$L$3,CHOOSE(Рабочий!$P$3,Рабочий!$Q$3,Рабочий!$Q$4,Рабочий!$Q$5),Рабочий!$M$4),0))</f>
        <v>270</v>
      </c>
      <c r="S47" s="273">
        <f>IF(S$20="","",ROUND(CHOOSE(Рабочий!$AC$3,CHOOSE(Рабочий!$C$3,Рабочий!AY96,Рабочий!AY127,Рабочий!AY158,Рабочий!AZ282),CHOOSE(Рабочий!$C$3,Рабочий!T96,Рабочий!T127,Рабочий!T158,Рабочий!T282))*(1+'1. Выбор РС'!$I$1)*CHOOSE(Рабочий!$H$3,Рабочий!$I$3,Рабочий!$I$4)*CHOOSE(Рабочий!$L$3,CHOOSE(Рабочий!$P$3,Рабочий!$Q$3,Рабочий!$Q$4,Рабочий!$Q$5),Рабочий!$M$4),0))</f>
        <v>284</v>
      </c>
      <c r="T47" s="273">
        <f>IF(T$20="","",ROUND(CHOOSE(Рабочий!$AC$3,CHOOSE(Рабочий!$C$3,Рабочий!AZ96,Рабочий!AZ127,Рабочий!AZ158,Рабочий!BA282),CHOOSE(Рабочий!$C$3,Рабочий!U96,Рабочий!U127,Рабочий!U158,Рабочий!U282))*(1+'1. Выбор РС'!$I$1)*CHOOSE(Рабочий!$H$3,Рабочий!$I$3,Рабочий!$I$4)*CHOOSE(Рабочий!$L$3,CHOOSE(Рабочий!$P$3,Рабочий!$Q$3,Рабочий!$Q$4,Рабочий!$Q$5),Рабочий!$M$4),0))</f>
        <v>290</v>
      </c>
      <c r="U47" s="273" t="str">
        <f>IF(U$20="","",ROUND(CHOOSE(Рабочий!$AC$3,CHOOSE(Рабочий!$C$3,Рабочий!BA96,Рабочий!BA127,Рабочий!BA158,Рабочий!BB282),CHOOSE(Рабочий!$C$3,Рабочий!V96,Рабочий!V127,Рабочий!V158,Рабочий!V282))*(1+'1.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V47" s="273" t="str">
        <f>IF(V$20="","",ROUND(CHOOSE(Рабочий!$AC$3,CHOOSE(Рабочий!$C$3,Рабочий!BB96,Рабочий!BB127,Рабочий!BB158,Рабочий!BC282),CHOOSE(Рабочий!$C$3,Рабочий!W96,Рабочий!W127,Рабочий!W158,Рабочий!W282))*(1+'1.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W47" s="273" t="str">
        <f>IF(W$20="","",ROUND(CHOOSE(Рабочий!$AC$3,CHOOSE(Рабочий!$C$3,Рабочий!BC96,Рабочий!BC127,Рабочий!BC158,Рабочий!BD282),CHOOSE(Рабочий!$C$3,Рабочий!X96,Рабочий!X127,Рабочий!X158,Рабочий!X282))*(1+'1.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X47" s="273" t="str">
        <f>IF(X$20="","",ROUND(CHOOSE(Рабочий!$AC$3,CHOOSE(Рабочий!$C$3,Рабочий!BD96,Рабочий!BD127,Рабочий!BD158,Рабочий!BE282),CHOOSE(Рабочий!$C$3,Рабочий!Y96,Рабочий!Y127,Рабочий!Y158,Рабочий!Y282))*(1+'1.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Y47" s="273" t="str">
        <f>IF(Y$20="","",ROUND(CHOOSE(Рабочий!$AC$3,CHOOSE(Рабочий!$C$3,Рабочий!BE96,Рабочий!BE127,Рабочий!BE158,Рабочий!BF282),CHOOSE(Рабочий!$C$3,Рабочий!Z96,Рабочий!Z127,Рабочий!Z158,Рабочий!Z282))*(1+'1.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Z47" s="273" t="str">
        <f>IF(Z$20="","",ROUND(CHOOSE(Рабочий!$AC$3,CHOOSE(Рабочий!$C$3,Рабочий!BF96,Рабочий!BF127,Рабочий!BF158,Рабочий!BG282),CHOOSE(Рабочий!$C$3,Рабочий!AA96,Рабочий!AA127,Рабочий!AA158,Рабочий!AA282))*(1+'1.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A47" s="273" t="str">
        <f>IF(AA$20="","",ROUND(CHOOSE(Рабочий!$AC$3,CHOOSE(Рабочий!$C$3,Рабочий!BG96,Рабочий!BG127,Рабочий!BG158,Рабочий!BH282),CHOOSE(Рабочий!$C$3,Рабочий!AB96,Рабочий!AB127,Рабочий!AB158,Рабочий!AB282))*(1+'1.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B47" s="273" t="str">
        <f>IF(AB$20="","",ROUND(CHOOSE(Рабочий!$AC$3,CHOOSE(Рабочий!$C$3,Рабочий!BH96,Рабочий!BH127,Рабочий!BH158,Рабочий!BI282),CHOOSE(Рабочий!$C$3,Рабочий!AC96,Рабочий!AC127,Рабочий!AC158,Рабочий!AC282))*(1+'1.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C47" s="273" t="str">
        <f>IF(AC$20="","",ROUND(CHOOSE(Рабочий!$AC$3,CHOOSE(Рабочий!$C$3,Рабочий!BI96,Рабочий!BI127,Рабочий!BI158,Рабочий!BJ282),CHOOSE(Рабочий!$C$3,Рабочий!AD96,Рабочий!AD127,Рабочий!AD158,Рабочий!AD282))*(1+'1.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D47" s="273" t="str">
        <f>IF(AD$20="","",ROUND(CHOOSE(Рабочий!$AC$3,CHOOSE(Рабочий!$C$3,Рабочий!BJ96,Рабочий!BJ127,Рабочий!BJ158,Рабочий!BK282),CHOOSE(Рабочий!$C$3,Рабочий!AE96,Рабочий!AE127,Рабочий!AE158,Рабочий!AE282))*(1+'1.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E47" s="273" t="str">
        <f>IF(AE$20="","",ROUND(CHOOSE(Рабочий!$AC$3,CHOOSE(Рабочий!$C$3,Рабочий!BK96,Рабочий!BK127,Рабочий!BK158,Рабочий!BL282),CHOOSE(Рабочий!$C$3,Рабочий!AF96,Рабочий!AF127,Рабочий!AF158,Рабочий!AF282))*(1+'1. Выбор РС'!$I$1)*CHOOSE(Рабочий!$H$3,Рабочий!$I$3,Рабочий!$I$4)*CHOOSE(Рабочий!$L$3,CHOOSE(Рабочий!$P$3,Рабочий!$Q$3,Рабочий!$Q$4,Рабочий!$Q$5),Рабочий!$M$4),0))</f>
        <v/>
      </c>
      <c r="AF47" s="210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</row>
    <row r="48" spans="1:49" s="193" customFormat="1" ht="12.75" customHeight="1">
      <c r="A48" s="214"/>
      <c r="B48" s="215"/>
      <c r="C48" s="215"/>
      <c r="D48" s="215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5"/>
      <c r="P48" s="215"/>
      <c r="Q48" s="215"/>
      <c r="R48" s="215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0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</row>
    <row r="49" spans="1:31" s="194" customFormat="1" ht="15.75" customHeight="1">
      <c r="A49" s="323" t="str">
        <f>CHOOSE(Рабочий!U3,Рабочий!S3,Рабочий!S4,Рабочий!S5)</f>
        <v>Ручное управление (ориентировочная стоимость комплекта на 1 изделие)</v>
      </c>
      <c r="B49" s="324"/>
      <c r="C49" s="324"/>
      <c r="D49" s="324"/>
      <c r="E49" s="324"/>
      <c r="F49" s="324"/>
      <c r="G49" s="324"/>
      <c r="H49" s="324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S49" s="324"/>
      <c r="T49" s="324"/>
      <c r="U49" s="324"/>
      <c r="V49" s="324"/>
      <c r="W49" s="324"/>
      <c r="X49" s="324"/>
      <c r="Y49" s="324"/>
      <c r="Z49" s="324"/>
      <c r="AA49" s="324"/>
      <c r="AB49" s="324"/>
      <c r="AC49" s="324"/>
      <c r="AD49" s="324"/>
      <c r="AE49" s="325"/>
    </row>
    <row r="50" spans="1:31" s="60" customFormat="1" ht="16.5" customHeight="1">
      <c r="A50" s="274" t="str">
        <f>CHOOSE(Рабочий!U3,Рабочий!B604,Рабочий!B605,Рабочий!B606)</f>
        <v>Наименование</v>
      </c>
      <c r="B50" s="275"/>
      <c r="C50" s="274"/>
      <c r="D50" s="275"/>
      <c r="E50" s="275"/>
      <c r="F50" s="275"/>
      <c r="G50" s="274" t="str">
        <f>CHOOSE(Рабочий!U3,Рабочий!F576,"Стоимость комплекта","Электропривод, артикул")</f>
        <v>Грузоподъемность, кг</v>
      </c>
      <c r="H50" s="275"/>
      <c r="I50" s="275"/>
      <c r="J50" s="275"/>
      <c r="K50" s="276"/>
      <c r="L50" s="274" t="str">
        <f>CHOOSE(Рабочий!U3,"Стоимость комплекта","","Стоимость комплекта")</f>
        <v>Стоимость комплекта</v>
      </c>
      <c r="M50" s="276"/>
      <c r="N50" s="277"/>
      <c r="O50" s="277"/>
      <c r="P50" s="278"/>
      <c r="Q50" s="274" t="s">
        <v>130</v>
      </c>
      <c r="R50" s="278"/>
      <c r="S50" s="279"/>
      <c r="T50" s="279"/>
      <c r="U50" s="279"/>
      <c r="V50" s="279"/>
      <c r="W50" s="279"/>
      <c r="X50" s="279"/>
      <c r="Y50" s="279"/>
      <c r="Z50" s="279"/>
      <c r="AA50" s="279"/>
      <c r="AB50" s="279"/>
      <c r="AC50" s="279"/>
      <c r="AD50" s="279"/>
      <c r="AE50" s="279"/>
    </row>
    <row r="51" spans="1:31" s="217" customFormat="1" ht="16.5" customHeight="1">
      <c r="A51" s="279" t="str">
        <f>CHOOSE(Рабочий!$U$3,Рабочий!B577,IF(Рабочий!$C$3=4,Рабочий!E588,Рабочий!E585),Рабочий!E593)</f>
        <v>Ленточный привод (инерционный)</v>
      </c>
      <c r="B51" s="280"/>
      <c r="C51" s="281"/>
      <c r="D51" s="280"/>
      <c r="E51" s="280"/>
      <c r="F51" s="280"/>
      <c r="G51" s="342" t="str">
        <f>CHOOSE(Рабочий!U3,"",ROUND(IF(Рабочий!C3=4,Рабочий!H588,Рабочий!H585),0),"")</f>
        <v/>
      </c>
      <c r="H51" s="342"/>
      <c r="I51" s="279">
        <f>CHOOSE(Рабочий!$U$3,Рабочий!F577,"",IF(Рабочий!$C$3=4,Рабочий!E597,Рабочий!E594))</f>
        <v>15</v>
      </c>
      <c r="J51" s="280"/>
      <c r="K51" s="282"/>
      <c r="L51" s="282"/>
      <c r="M51" s="339">
        <f>CHOOSE(Рабочий!$U$3,ROUND(Рабочий!J577,0),"",ROUND(IF(Рабочий!C3=4,Рабочий!H597,Рабочий!H594),0))</f>
        <v>10</v>
      </c>
      <c r="N51" s="339"/>
      <c r="O51" s="283"/>
      <c r="P51" s="279"/>
      <c r="Q51" s="340" t="str">
        <f>CHOOSE(Рабочий!$U$3,Рабочий!I605,Рабочий!I612,Рабочий!I614)</f>
        <v>Укладчик UCS, шкив TP125, направляющая TG</v>
      </c>
      <c r="R51" s="340"/>
      <c r="S51" s="340"/>
      <c r="T51" s="340"/>
      <c r="U51" s="340"/>
      <c r="V51" s="340"/>
      <c r="W51" s="340"/>
      <c r="X51" s="340"/>
      <c r="Y51" s="340"/>
      <c r="Z51" s="340"/>
      <c r="AA51" s="340"/>
      <c r="AB51" s="340"/>
      <c r="AC51" s="340"/>
      <c r="AD51" s="340"/>
      <c r="AE51" s="340"/>
    </row>
    <row r="52" spans="1:31" s="217" customFormat="1" ht="16.5" customHeight="1">
      <c r="A52" s="284" t="str">
        <f>CHOOSE(Рабочий!$U$3,Рабочий!B578,"",Рабочий!J593)</f>
        <v>Шнуровой привод (инерционный)</v>
      </c>
      <c r="B52" s="280"/>
      <c r="C52" s="280"/>
      <c r="D52" s="280"/>
      <c r="E52" s="280"/>
      <c r="F52" s="280"/>
      <c r="G52" s="280"/>
      <c r="H52" s="285"/>
      <c r="I52" s="279">
        <f>CHOOSE(Рабочий!$U$3,Рабочий!F578,"",IF(Рабочий!C11=4,Рабочий!J597,Рабочий!J594))</f>
        <v>15</v>
      </c>
      <c r="J52" s="280"/>
      <c r="K52" s="282"/>
      <c r="L52" s="282"/>
      <c r="M52" s="339">
        <f>CHOOSE(Рабочий!$U$3,ROUND(Рабочий!J578,0),"",ROUND(IF(Рабочий!C3=4,Рабочий!M597,Рабочий!M594),0))</f>
        <v>13</v>
      </c>
      <c r="N52" s="339"/>
      <c r="O52" s="283"/>
      <c r="P52" s="279"/>
      <c r="Q52" s="340" t="str">
        <f>CHOOSE(Рабочий!$U$3,Рабочий!I606,"",Рабочий!I614)</f>
        <v>Укладчик UCR, шкив TP125, направляющая BGI, пружина предохранительная SPR250</v>
      </c>
      <c r="R52" s="340"/>
      <c r="S52" s="340"/>
      <c r="T52" s="340"/>
      <c r="U52" s="340"/>
      <c r="V52" s="340"/>
      <c r="W52" s="340"/>
      <c r="X52" s="340"/>
      <c r="Y52" s="340"/>
      <c r="Z52" s="340"/>
      <c r="AA52" s="340"/>
      <c r="AB52" s="340"/>
      <c r="AC52" s="340"/>
      <c r="AD52" s="340"/>
      <c r="AE52" s="340"/>
    </row>
    <row r="53" spans="1:31" s="217" customFormat="1" ht="16.5" customHeight="1">
      <c r="A53" s="284" t="str">
        <f>CHOOSE(Рабочий!$U$3,Рабочий!B579,"",Рабочий!O593)</f>
        <v>Шнуровой привод (редукторный)</v>
      </c>
      <c r="B53" s="280"/>
      <c r="C53" s="280"/>
      <c r="D53" s="280"/>
      <c r="E53" s="280"/>
      <c r="F53" s="280"/>
      <c r="G53" s="280"/>
      <c r="H53" s="285"/>
      <c r="I53" s="279">
        <f>CHOOSE(Рабочий!$U$3,Рабочий!F579,"",IF(Рабочий!C3=4,Рабочий!O597,Рабочий!O594))</f>
        <v>20</v>
      </c>
      <c r="J53" s="280"/>
      <c r="K53" s="282"/>
      <c r="L53" s="282"/>
      <c r="M53" s="339">
        <f>CHOOSE(Рабочий!$U$3,ROUND(Рабочий!J579,0),"",ROUND(IF(Рабочий!C3=4,Рабочий!R597,Рабочий!R594),0))</f>
        <v>28</v>
      </c>
      <c r="N53" s="339"/>
      <c r="O53" s="283"/>
      <c r="P53" s="279"/>
      <c r="Q53" s="340" t="str">
        <f>CHOOSE(Рабочий!$U$3,Рабочий!I607,"",Рабочий!I614)</f>
        <v>Укладчик SBG, шкив TP155, направляющая BGI, рукоятка KUR, пружина предохранительная SPR250</v>
      </c>
      <c r="R53" s="340"/>
      <c r="S53" s="340"/>
      <c r="T53" s="340"/>
      <c r="U53" s="340"/>
      <c r="V53" s="340"/>
      <c r="W53" s="340"/>
      <c r="X53" s="340"/>
      <c r="Y53" s="340"/>
      <c r="Z53" s="340"/>
      <c r="AA53" s="340"/>
      <c r="AB53" s="340"/>
      <c r="AC53" s="340"/>
      <c r="AD53" s="340"/>
      <c r="AE53" s="340"/>
    </row>
    <row r="54" spans="1:31" s="217" customFormat="1" ht="16.5" customHeight="1">
      <c r="A54" s="284" t="str">
        <f>CHOOSE(Рабочий!$U$3,Рабочий!B580,"","")</f>
        <v>Воротковый привод</v>
      </c>
      <c r="B54" s="280"/>
      <c r="C54" s="280"/>
      <c r="D54" s="280"/>
      <c r="E54" s="280"/>
      <c r="F54" s="280"/>
      <c r="G54" s="280"/>
      <c r="H54" s="286"/>
      <c r="I54" s="279">
        <f>CHOOSE(Рабочий!$U$3,Рабочий!F580,"","")</f>
        <v>35</v>
      </c>
      <c r="J54" s="280"/>
      <c r="K54" s="282"/>
      <c r="L54" s="282"/>
      <c r="M54" s="339">
        <f>CHOOSE(Рабочий!$U$3,ROUND(Рабочий!J580,0),"","")</f>
        <v>60</v>
      </c>
      <c r="N54" s="339"/>
      <c r="O54" s="283"/>
      <c r="P54" s="279"/>
      <c r="Q54" s="340" t="str">
        <f>CHOOSE(Рабочий!$U$3,Рабочий!I608,"","")</f>
        <v>Редуктор W35M, вороток H150, кардан CJ8, пластина PL85, штифт BC, втулка PV, клипса CL</v>
      </c>
      <c r="R54" s="340"/>
      <c r="S54" s="340"/>
      <c r="T54" s="340"/>
      <c r="U54" s="340"/>
      <c r="V54" s="340"/>
      <c r="W54" s="340"/>
      <c r="X54" s="340"/>
      <c r="Y54" s="340"/>
      <c r="Z54" s="340"/>
      <c r="AA54" s="340"/>
      <c r="AB54" s="340"/>
      <c r="AC54" s="340"/>
      <c r="AD54" s="340"/>
      <c r="AE54" s="340"/>
    </row>
    <row r="55" spans="1:31" s="217" customFormat="1" ht="16.5" customHeight="1">
      <c r="A55" s="284" t="str">
        <f>CHOOSE(Рабочий!$U$3,Рабочий!B581,"","")</f>
        <v>Кордовый привод (до 40 кг.)</v>
      </c>
      <c r="B55" s="280"/>
      <c r="C55" s="280"/>
      <c r="D55" s="280"/>
      <c r="E55" s="280"/>
      <c r="F55" s="280"/>
      <c r="G55" s="280"/>
      <c r="H55" s="286"/>
      <c r="I55" s="279">
        <f>CHOOSE(Рабочий!$U$3,Рабочий!F581,"","")</f>
        <v>40</v>
      </c>
      <c r="J55" s="280"/>
      <c r="K55" s="282"/>
      <c r="L55" s="282"/>
      <c r="M55" s="339">
        <f>CHOOSE(Рабочий!$U$3,ROUND(Рабочий!J581,0),"","")</f>
        <v>74</v>
      </c>
      <c r="N55" s="339"/>
      <c r="O55" s="283"/>
      <c r="P55" s="279"/>
      <c r="Q55" s="340" t="str">
        <f>CHOOSE(Рабочий!$U$3,Рабочий!I609,"","")</f>
        <v>Укладчик SBR/40, корд RP3, шкив RP40x150, направляющая RG/F, корпус SPG, трубка защитная PT</v>
      </c>
      <c r="R55" s="340"/>
      <c r="S55" s="340"/>
      <c r="T55" s="340"/>
      <c r="U55" s="340"/>
      <c r="V55" s="340"/>
      <c r="W55" s="340"/>
      <c r="X55" s="340"/>
      <c r="Y55" s="340"/>
      <c r="Z55" s="340"/>
      <c r="AA55" s="340"/>
      <c r="AB55" s="340"/>
      <c r="AC55" s="340"/>
      <c r="AD55" s="340"/>
      <c r="AE55" s="340"/>
    </row>
    <row r="56" spans="1:31" s="217" customFormat="1" ht="16.5" customHeight="1">
      <c r="A56" s="284" t="str">
        <f>CHOOSE(Рабочий!$U$3,Рабочий!B582,"","")</f>
        <v>Кордовый привод (до 80 кг.)</v>
      </c>
      <c r="B56" s="280"/>
      <c r="C56" s="280"/>
      <c r="D56" s="280"/>
      <c r="E56" s="280"/>
      <c r="F56" s="280"/>
      <c r="G56" s="280"/>
      <c r="H56" s="286"/>
      <c r="I56" s="279">
        <f>CHOOSE(Рабочий!$U$3,Рабочий!F582,"","")</f>
        <v>80</v>
      </c>
      <c r="J56" s="280"/>
      <c r="K56" s="282"/>
      <c r="L56" s="282"/>
      <c r="M56" s="339">
        <f>CHOOSE(Рабочий!$U$3,ROUND(Рабочий!J582,0),"","")</f>
        <v>107</v>
      </c>
      <c r="N56" s="339"/>
      <c r="O56" s="283"/>
      <c r="P56" s="279"/>
      <c r="Q56" s="340" t="str">
        <f>CHOOSE(Рабочий!$U$3,Рабочий!I610,"","")</f>
        <v>Укладчик SBR/80, корд RP3, шкив RP60x18, направляющая RG/F, корпус SPG, трубка защитная PT</v>
      </c>
      <c r="R56" s="340"/>
      <c r="S56" s="340"/>
      <c r="T56" s="340"/>
      <c r="U56" s="340"/>
      <c r="V56" s="340"/>
      <c r="W56" s="340"/>
      <c r="X56" s="340"/>
      <c r="Y56" s="340"/>
      <c r="Z56" s="340"/>
      <c r="AA56" s="340"/>
      <c r="AB56" s="340"/>
      <c r="AC56" s="340"/>
      <c r="AD56" s="340"/>
      <c r="AE56" s="340"/>
    </row>
    <row r="57" spans="1:31" s="217" customFormat="1" ht="16.5" customHeight="1">
      <c r="A57" s="287"/>
      <c r="B57" s="280"/>
      <c r="C57" s="280"/>
      <c r="D57" s="280"/>
      <c r="E57" s="280"/>
      <c r="F57" s="280"/>
      <c r="G57" s="280"/>
      <c r="H57" s="280"/>
      <c r="I57" s="280"/>
      <c r="J57" s="280"/>
      <c r="K57" s="282"/>
      <c r="L57" s="282"/>
      <c r="M57" s="282"/>
      <c r="N57" s="283"/>
      <c r="O57" s="283"/>
      <c r="P57" s="279"/>
      <c r="Q57" s="279"/>
      <c r="R57" s="279"/>
      <c r="S57" s="279"/>
      <c r="T57" s="279"/>
      <c r="U57" s="279"/>
      <c r="V57" s="279"/>
      <c r="W57" s="279"/>
      <c r="X57" s="279"/>
      <c r="Y57" s="279"/>
      <c r="Z57" s="279"/>
      <c r="AA57" s="279"/>
      <c r="AB57" s="279"/>
      <c r="AC57" s="279"/>
      <c r="AD57" s="279"/>
      <c r="AE57" s="279"/>
    </row>
    <row r="58" spans="1:31" s="194" customFormat="1" ht="15.75" customHeight="1">
      <c r="A58" s="341"/>
      <c r="B58" s="341"/>
      <c r="C58" s="341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1"/>
      <c r="AD58" s="341"/>
      <c r="AE58" s="341"/>
    </row>
    <row r="59" spans="1:31" s="60" customFormat="1" ht="16.5" customHeight="1">
      <c r="A59" s="255" t="s">
        <v>120</v>
      </c>
      <c r="B59" s="256"/>
      <c r="C59" s="256"/>
      <c r="D59" s="256"/>
      <c r="E59" s="256"/>
      <c r="F59" s="256"/>
      <c r="G59" s="256"/>
      <c r="H59" s="256"/>
      <c r="I59" s="256"/>
      <c r="J59" s="256"/>
      <c r="K59" s="257"/>
      <c r="L59" s="257"/>
      <c r="M59" s="257"/>
      <c r="N59" s="258"/>
      <c r="O59" s="258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</row>
    <row r="60" spans="1:31" s="60" customFormat="1" ht="16.5" customHeight="1">
      <c r="A60" s="255" t="s">
        <v>135</v>
      </c>
      <c r="B60" s="256"/>
      <c r="C60" s="256"/>
      <c r="D60" s="256"/>
      <c r="E60" s="256"/>
      <c r="F60" s="256"/>
      <c r="G60" s="256"/>
      <c r="H60" s="256"/>
      <c r="I60" s="256"/>
      <c r="J60" s="256"/>
      <c r="K60" s="257"/>
      <c r="L60" s="257"/>
      <c r="M60" s="257"/>
      <c r="N60" s="258"/>
      <c r="O60" s="258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</row>
    <row r="61" spans="1:31" s="60" customFormat="1" ht="16.5" customHeight="1">
      <c r="A61" s="269" t="s">
        <v>221</v>
      </c>
      <c r="B61" s="256"/>
      <c r="C61" s="256"/>
      <c r="D61" s="256"/>
      <c r="E61" s="256"/>
      <c r="F61" s="256"/>
      <c r="G61" s="256"/>
      <c r="H61" s="256"/>
      <c r="I61" s="256"/>
      <c r="J61" s="256"/>
      <c r="K61" s="257"/>
      <c r="L61" s="257"/>
      <c r="M61" s="257"/>
      <c r="N61" s="258"/>
      <c r="O61" s="258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</row>
    <row r="62" spans="1:31" s="60" customFormat="1" ht="16.5" customHeight="1">
      <c r="A62" s="265" t="s">
        <v>228</v>
      </c>
      <c r="B62" s="256"/>
      <c r="C62" s="256"/>
      <c r="D62" s="256"/>
      <c r="E62" s="256"/>
      <c r="F62" s="256"/>
      <c r="G62" s="256"/>
      <c r="H62" s="256"/>
      <c r="I62" s="256"/>
      <c r="J62" s="256"/>
      <c r="K62" s="257"/>
      <c r="L62" s="257"/>
      <c r="M62" s="257"/>
      <c r="N62" s="258"/>
      <c r="O62" s="258"/>
      <c r="P62" s="64"/>
      <c r="Q62" s="64"/>
      <c r="R62" s="338"/>
      <c r="S62" s="338"/>
      <c r="T62" s="338"/>
      <c r="U62" s="338"/>
      <c r="V62" s="338"/>
      <c r="W62" s="338"/>
      <c r="X62" s="338"/>
      <c r="Y62" s="338"/>
      <c r="AB62" s="64"/>
      <c r="AC62" s="64"/>
      <c r="AD62" s="64"/>
      <c r="AE62" s="64"/>
    </row>
    <row r="63" spans="1:31" s="60" customFormat="1" ht="12.75" customHeight="1">
      <c r="A63" s="255"/>
      <c r="B63" s="256"/>
      <c r="C63" s="256"/>
      <c r="D63" s="256"/>
      <c r="E63" s="256"/>
      <c r="F63" s="256"/>
      <c r="G63" s="256"/>
      <c r="H63" s="256"/>
      <c r="I63" s="256"/>
      <c r="J63" s="256"/>
      <c r="K63" s="257"/>
      <c r="L63" s="257"/>
      <c r="M63" s="257"/>
      <c r="N63" s="258"/>
      <c r="O63" s="258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</row>
    <row r="64" spans="1:31" s="7" customFormat="1" ht="18.75" customHeight="1">
      <c r="B64" s="6"/>
      <c r="C64" s="6"/>
      <c r="D64" s="6"/>
      <c r="E64" s="6"/>
      <c r="F64" s="6"/>
      <c r="G64" s="6"/>
      <c r="H64" s="6"/>
      <c r="I64" s="6"/>
      <c r="J64" s="6"/>
      <c r="K64" s="3"/>
      <c r="L64" s="3"/>
      <c r="M64" s="3"/>
      <c r="N64" s="2"/>
      <c r="O64" s="2"/>
    </row>
    <row r="65" spans="2:15" s="7" customFormat="1" ht="12.75" customHeight="1">
      <c r="B65" s="6"/>
      <c r="C65" s="6"/>
      <c r="D65" s="6"/>
      <c r="E65" s="6"/>
      <c r="F65" s="6"/>
      <c r="G65" s="6"/>
      <c r="H65" s="6"/>
      <c r="I65" s="6"/>
      <c r="J65" s="6"/>
      <c r="K65" s="3"/>
      <c r="L65" s="3"/>
      <c r="M65" s="3"/>
      <c r="N65" s="2"/>
      <c r="O65" s="2"/>
    </row>
    <row r="66" spans="2:15" s="7" customFormat="1" ht="12.75" customHeight="1"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2"/>
      <c r="O66" s="2"/>
    </row>
    <row r="67" spans="2:15" s="7" customFormat="1" ht="12.75" customHeight="1"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2"/>
      <c r="O67" s="2"/>
    </row>
  </sheetData>
  <sheetProtection password="E048" sheet="1" objects="1" scenarios="1"/>
  <protectedRanges>
    <protectedRange sqref="A1:J1 M11 A20 A48 D11:G12 A5:G10 A11:C11 H5:H12 I5:J10 K1:K10 I11:K12 W11:Y11 O11:P11 A14:C16 L1:AE9 R11:T11 L12:AC12 AD12:AE16 D13:AC19" name="витрина"/>
    <protectedRange sqref="C51 A49:A50 B49:B51 I51:I56 C49 J49:AE58 A52:G58 H57:I58 D49:F51 G49:I50" name="защита_3"/>
    <protectedRange sqref="N3 K4:L4 B4:I4 A2:M3" name="бизнес_4_1"/>
    <protectedRange sqref="B59:J61 B63:J63" name="бизнес_5"/>
    <protectedRange sqref="A59:A61" name="бизнес"/>
    <protectedRange sqref="B62:J62" name="бизнес_5_1_1"/>
    <protectedRange sqref="A62" name="бизнес_1_1"/>
    <protectedRange sqref="A17:AE19" name="витрина_1"/>
  </protectedRanges>
  <mergeCells count="30">
    <mergeCell ref="R62:Y62"/>
    <mergeCell ref="M51:N51"/>
    <mergeCell ref="M52:N52"/>
    <mergeCell ref="M53:N53"/>
    <mergeCell ref="M54:N54"/>
    <mergeCell ref="M55:N55"/>
    <mergeCell ref="M56:N56"/>
    <mergeCell ref="Q56:AE56"/>
    <mergeCell ref="Q54:AE54"/>
    <mergeCell ref="A58:AE58"/>
    <mergeCell ref="Q55:AE55"/>
    <mergeCell ref="Q53:AE53"/>
    <mergeCell ref="Q51:AE51"/>
    <mergeCell ref="Q52:AE52"/>
    <mergeCell ref="G51:H51"/>
    <mergeCell ref="A5:AE5"/>
    <mergeCell ref="A10:AE10"/>
    <mergeCell ref="A6:H9"/>
    <mergeCell ref="I6:AE9"/>
    <mergeCell ref="E11:G11"/>
    <mergeCell ref="I11:L11"/>
    <mergeCell ref="M11:Q11"/>
    <mergeCell ref="R11:V11"/>
    <mergeCell ref="A11:C11"/>
    <mergeCell ref="W11:Z11"/>
    <mergeCell ref="A15:B15"/>
    <mergeCell ref="D16:H16"/>
    <mergeCell ref="A49:AE49"/>
    <mergeCell ref="C15:D15"/>
    <mergeCell ref="B16:C16"/>
  </mergeCells>
  <pageMargins left="0.61" right="0.26" top="0.35433070866141736" bottom="0.35433070866141736" header="0.35433070866141736" footer="0.35433070866141736"/>
  <pageSetup paperSize="9" scale="62" orientation="portrait" r:id="rId1"/>
  <headerFooter alignWithMargins="0"/>
  <ignoredErrors>
    <ignoredError sqref="A15:J16 A50:H50 A51:E51 A52:G53 I52:Q53 AE49:AE58 I51:Q51 E11:I11 B21:R21 J50:AA50 R51:AA53 A54:AA58 A49:AA49 B22:R47 B20:T20 U20:AB20 S21:T21 S22:Z47 U21:AB21 AC20:AE47 AA22:AB47 S11:U11 A18 G51 J11:R11" unlockedFormula="1"/>
  </ignoredErrors>
  <drawing r:id="rId2"/>
  <legacyDrawing r:id="rId3"/>
  <oleObjects>
    <oleObject progId="CorelDraw.Graphic.15" shapeId="95233" r:id="rId4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16">
    <tabColor rgb="FFFFC000"/>
  </sheetPr>
  <dimension ref="A1:BA67"/>
  <sheetViews>
    <sheetView showGridLines="0" view="pageBreakPreview" topLeftCell="A31" zoomScaleNormal="100" zoomScaleSheetLayoutView="100" workbookViewId="0">
      <selection activeCell="R62" sqref="R62:Y62"/>
    </sheetView>
  </sheetViews>
  <sheetFormatPr defaultRowHeight="12.75"/>
  <cols>
    <col min="1" max="1" width="9.85546875" style="3" customWidth="1"/>
    <col min="2" max="35" width="4.85546875" style="3" customWidth="1"/>
    <col min="36" max="36" width="4.140625" style="3" hidden="1" customWidth="1"/>
    <col min="37" max="42" width="4.140625" style="3" customWidth="1"/>
    <col min="43" max="50" width="9.140625" style="3" customWidth="1"/>
    <col min="51" max="16384" width="9.140625" style="3"/>
  </cols>
  <sheetData>
    <row r="1" spans="1:35" s="193" customFormat="1" ht="33.75" customHeight="1">
      <c r="A1" s="248" t="s">
        <v>3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</row>
    <row r="2" spans="1:35" s="194" customFormat="1" ht="12" customHeight="1">
      <c r="A2" s="250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</row>
    <row r="3" spans="1:35" s="194" customFormat="1" ht="17.25" customHeight="1">
      <c r="A3" s="250" t="s">
        <v>208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</row>
    <row r="4" spans="1:35" s="194" customFormat="1" ht="13.5" customHeight="1">
      <c r="A4" s="253"/>
      <c r="B4" s="254"/>
      <c r="C4" s="254"/>
      <c r="D4" s="254"/>
      <c r="E4" s="254"/>
      <c r="F4" s="254"/>
      <c r="G4" s="254"/>
      <c r="H4" s="254"/>
      <c r="I4" s="254"/>
      <c r="J4" s="252"/>
      <c r="K4" s="254"/>
      <c r="L4" s="254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</row>
    <row r="5" spans="1:35" s="195" customFormat="1" ht="15.75" customHeight="1">
      <c r="A5" s="328" t="s">
        <v>131</v>
      </c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</row>
    <row r="6" spans="1:35" s="196" customFormat="1" ht="15" customHeight="1">
      <c r="A6" s="330" t="s">
        <v>62</v>
      </c>
      <c r="B6" s="330"/>
      <c r="C6" s="330"/>
      <c r="D6" s="330"/>
      <c r="E6" s="330"/>
      <c r="F6" s="330"/>
      <c r="G6" s="330"/>
      <c r="H6" s="330"/>
      <c r="I6" s="330" t="s">
        <v>64</v>
      </c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30"/>
      <c r="AI6" s="330"/>
    </row>
    <row r="7" spans="1:35" s="196" customFormat="1" ht="15" customHeight="1">
      <c r="A7" s="331"/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  <c r="N7" s="331"/>
      <c r="O7" s="331"/>
      <c r="P7" s="331"/>
      <c r="Q7" s="331"/>
      <c r="R7" s="331"/>
      <c r="S7" s="331"/>
      <c r="T7" s="331"/>
      <c r="U7" s="331"/>
      <c r="V7" s="331"/>
      <c r="W7" s="331"/>
      <c r="X7" s="331"/>
      <c r="Y7" s="331"/>
      <c r="Z7" s="331"/>
      <c r="AA7" s="331"/>
      <c r="AB7" s="331"/>
      <c r="AC7" s="331"/>
      <c r="AD7" s="331"/>
      <c r="AE7" s="331"/>
      <c r="AF7" s="331"/>
      <c r="AG7" s="331"/>
      <c r="AH7" s="331"/>
      <c r="AI7" s="331"/>
    </row>
    <row r="8" spans="1:35" s="196" customFormat="1" ht="15" customHeight="1">
      <c r="A8" s="331"/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331"/>
      <c r="M8" s="331"/>
      <c r="N8" s="331"/>
      <c r="O8" s="331"/>
      <c r="P8" s="331"/>
      <c r="Q8" s="331"/>
      <c r="R8" s="331"/>
      <c r="S8" s="331"/>
      <c r="T8" s="331"/>
      <c r="U8" s="331"/>
      <c r="V8" s="331"/>
      <c r="W8" s="331"/>
      <c r="X8" s="331"/>
      <c r="Y8" s="331"/>
      <c r="Z8" s="331"/>
      <c r="AA8" s="331"/>
      <c r="AB8" s="331"/>
      <c r="AC8" s="331"/>
      <c r="AD8" s="331"/>
      <c r="AE8" s="331"/>
      <c r="AF8" s="331"/>
      <c r="AG8" s="331"/>
      <c r="AH8" s="331"/>
      <c r="AI8" s="331"/>
    </row>
    <row r="9" spans="1:35" s="196" customFormat="1" ht="39" customHeight="1">
      <c r="A9" s="332"/>
      <c r="B9" s="332"/>
      <c r="C9" s="332"/>
      <c r="D9" s="332"/>
      <c r="E9" s="332"/>
      <c r="F9" s="332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2"/>
      <c r="AH9" s="332"/>
      <c r="AI9" s="332"/>
    </row>
    <row r="10" spans="1:35" s="194" customFormat="1" ht="15.75" customHeight="1">
      <c r="A10" s="329" t="s">
        <v>117</v>
      </c>
      <c r="B10" s="329"/>
      <c r="C10" s="329"/>
      <c r="D10" s="329"/>
      <c r="E10" s="329"/>
      <c r="F10" s="329"/>
      <c r="G10" s="329"/>
      <c r="H10" s="329"/>
      <c r="I10" s="329"/>
      <c r="J10" s="329"/>
      <c r="K10" s="329"/>
      <c r="L10" s="329"/>
      <c r="M10" s="329"/>
      <c r="N10" s="329"/>
      <c r="O10" s="329"/>
      <c r="P10" s="329"/>
      <c r="Q10" s="329"/>
      <c r="R10" s="329"/>
      <c r="S10" s="329"/>
      <c r="T10" s="329"/>
      <c r="U10" s="329"/>
      <c r="V10" s="329"/>
      <c r="W10" s="329"/>
      <c r="X10" s="329"/>
      <c r="Y10" s="329"/>
      <c r="Z10" s="329"/>
      <c r="AA10" s="329"/>
      <c r="AB10" s="329"/>
      <c r="AC10" s="329"/>
      <c r="AD10" s="329"/>
      <c r="AE10" s="329"/>
      <c r="AF10" s="329"/>
      <c r="AG10" s="329"/>
      <c r="AH10" s="329"/>
      <c r="AI10" s="329"/>
    </row>
    <row r="11" spans="1:35" s="199" customFormat="1" ht="24" customHeight="1">
      <c r="A11" s="336" t="s">
        <v>107</v>
      </c>
      <c r="B11" s="336"/>
      <c r="C11" s="336"/>
      <c r="D11" s="197"/>
      <c r="E11" s="334" t="str">
        <f ca="1">HYPERLINK("#'2. Цветовая гамма'!"&amp;CELL("адрес",A1),"2. Цвет")</f>
        <v>2. Цвет</v>
      </c>
      <c r="F11" s="334"/>
      <c r="G11" s="334"/>
      <c r="H11" s="197"/>
      <c r="I11" s="333" t="str">
        <f ca="1">HYPERLINK("#'5. Тип монтажа'!"&amp;CELL("адрес",A3),"3. Тип монтажа")</f>
        <v>3. Тип монтажа</v>
      </c>
      <c r="J11" s="334"/>
      <c r="K11" s="334"/>
      <c r="L11" s="334"/>
      <c r="M11" s="334" t="str">
        <f ca="1">HYPERLINK("#'4. Вид управления'!"&amp;CELL("адрес",A1),"4. Вид управления")</f>
        <v>4. Вид управления</v>
      </c>
      <c r="N11" s="334"/>
      <c r="O11" s="334"/>
      <c r="P11" s="334"/>
      <c r="Q11" s="334"/>
      <c r="R11" s="335" t="str">
        <f ca="1">HYPERLINK("#'3. Ветровая зона'!"&amp;CELL("адрес",A3),"5. Ветровая зона (СНиП)")</f>
        <v>5. Ветровая зона (СНиП)</v>
      </c>
      <c r="S11" s="335"/>
      <c r="T11" s="335"/>
      <c r="U11" s="335"/>
      <c r="V11" s="335"/>
      <c r="W11" s="337" t="s">
        <v>105</v>
      </c>
      <c r="X11" s="337"/>
      <c r="Y11" s="337"/>
      <c r="Z11" s="337"/>
      <c r="AA11" s="198"/>
      <c r="AB11" s="198"/>
      <c r="AC11" s="198"/>
      <c r="AD11" s="198"/>
      <c r="AE11" s="198"/>
      <c r="AF11" s="198"/>
      <c r="AG11" s="198"/>
      <c r="AH11" s="198"/>
      <c r="AI11" s="198"/>
    </row>
    <row r="12" spans="1:35" s="199" customFormat="1" ht="24" customHeight="1">
      <c r="A12" s="200"/>
      <c r="B12" s="200"/>
      <c r="C12" s="200"/>
      <c r="D12" s="197"/>
      <c r="E12" s="197"/>
      <c r="F12" s="197"/>
      <c r="G12" s="197"/>
      <c r="H12" s="197"/>
      <c r="I12" s="197"/>
      <c r="J12" s="197"/>
      <c r="K12" s="197"/>
      <c r="L12" s="197"/>
      <c r="M12" s="201"/>
      <c r="N12" s="201"/>
      <c r="O12" s="201"/>
      <c r="P12" s="198"/>
      <c r="Q12" s="198"/>
      <c r="R12" s="223"/>
      <c r="S12" s="223"/>
      <c r="T12" s="223"/>
      <c r="U12" s="223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</row>
    <row r="13" spans="1:35" s="199" customFormat="1" ht="23.25" customHeight="1">
      <c r="A13" s="200"/>
      <c r="B13" s="200"/>
      <c r="C13" s="200"/>
      <c r="D13" s="197"/>
      <c r="E13" s="197"/>
      <c r="F13" s="197"/>
      <c r="G13" s="197"/>
      <c r="H13" s="197"/>
      <c r="I13" s="197"/>
      <c r="J13" s="197"/>
      <c r="K13" s="197"/>
      <c r="L13" s="197"/>
      <c r="M13" s="201"/>
      <c r="N13" s="201"/>
      <c r="O13" s="201"/>
      <c r="P13" s="198"/>
      <c r="Q13" s="198"/>
      <c r="R13" s="198"/>
      <c r="S13" s="198"/>
      <c r="T13" s="198"/>
      <c r="U13" s="198"/>
      <c r="V13" s="198"/>
      <c r="W13" s="198"/>
      <c r="X13" s="198"/>
      <c r="Y13" s="198"/>
      <c r="Z13" s="198"/>
      <c r="AA13" s="198"/>
      <c r="AB13" s="198"/>
      <c r="AC13" s="198"/>
      <c r="AD13" s="198"/>
      <c r="AE13" s="198"/>
      <c r="AF13" s="198"/>
      <c r="AG13" s="198"/>
      <c r="AH13" s="198"/>
      <c r="AI13" s="198"/>
    </row>
    <row r="14" spans="1:35" s="199" customFormat="1" ht="15" customHeight="1">
      <c r="A14" s="201"/>
      <c r="B14" s="201"/>
      <c r="C14" s="201"/>
      <c r="D14" s="201"/>
      <c r="E14" s="201"/>
      <c r="F14" s="201"/>
      <c r="G14" s="201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</row>
    <row r="15" spans="1:35" s="194" customFormat="1" ht="17.100000000000001" customHeight="1">
      <c r="A15" s="320" t="s">
        <v>110</v>
      </c>
      <c r="B15" s="321"/>
      <c r="C15" s="326" t="str">
        <f>CHOOSE(Рабочий!C11,Рабочий!B11,Рабочий!B12,Рабочий!B13)</f>
        <v>AR/40</v>
      </c>
      <c r="D15" s="326"/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</row>
    <row r="16" spans="1:35" s="194" customFormat="1" ht="17.100000000000001" customHeight="1">
      <c r="A16" s="203" t="s">
        <v>111</v>
      </c>
      <c r="B16" s="327" t="str">
        <f>CHOOSE(Рабочий!C11,Рабочий!D11,Рабочий!D12,Рабочий!D13)</f>
        <v>3,35 кг.</v>
      </c>
      <c r="C16" s="327"/>
      <c r="D16" s="322" t="s">
        <v>112</v>
      </c>
      <c r="E16" s="322"/>
      <c r="F16" s="322"/>
      <c r="G16" s="322"/>
      <c r="H16" s="322"/>
      <c r="I16" s="243">
        <f>CHOOSE(Рабочий!C11,Рабочий!E11,Рабочий!E12,Рабочий!E13)</f>
        <v>9.5</v>
      </c>
      <c r="J16" s="244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</row>
    <row r="17" spans="1:53" s="199" customFormat="1" ht="7.5" customHeight="1">
      <c r="A17" s="270"/>
      <c r="B17" s="207"/>
      <c r="C17" s="207"/>
      <c r="D17" s="207"/>
      <c r="E17" s="207"/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</row>
    <row r="18" spans="1:53" s="199" customFormat="1">
      <c r="A18" s="271" t="str">
        <f>CHOOSE(Рабочий!$AC$11,"Внимание! Для расчета итоговой цены изделия необходимо прибавить ориентировочную стоимость устройства управления","В сетке представлена стоимость квадратного метра изделия")</f>
        <v>В сетке представлена стоимость квадратного метра изделия</v>
      </c>
      <c r="B18" s="207"/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</row>
    <row r="19" spans="1:53" s="199" customFormat="1" ht="7.5" customHeight="1">
      <c r="A19" s="270"/>
      <c r="B19" s="207"/>
      <c r="C19" s="207"/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</row>
    <row r="20" spans="1:53" s="193" customFormat="1" ht="13.5" customHeight="1">
      <c r="A20" s="208" t="s">
        <v>0</v>
      </c>
      <c r="B20" s="209">
        <f>IF(CHOOSE(Рабочий!$C$11,Рабочий!C162,Рабочий!C193,Рабочий!C286)="","",CHOOSE(Рабочий!$C$11,Рабочий!C162,Рабочий!C193,Рабочий!C286))</f>
        <v>400</v>
      </c>
      <c r="C20" s="209">
        <f>IF(CHOOSE(Рабочий!$C$11,Рабочий!D162,Рабочий!D193,Рабочий!D286)="","",CHOOSE(Рабочий!$C$11,Рабочий!D162,Рабочий!D193,Рабочий!D286))</f>
        <v>500</v>
      </c>
      <c r="D20" s="209">
        <f>IF(CHOOSE(Рабочий!$C$11,Рабочий!E162,Рабочий!E193,Рабочий!E286)="","",CHOOSE(Рабочий!$C$11,Рабочий!E162,Рабочий!E193,Рабочий!E286))</f>
        <v>600</v>
      </c>
      <c r="E20" s="209">
        <f>IF(CHOOSE(Рабочий!$C$11,Рабочий!F162,Рабочий!F193,Рабочий!F286)="","",CHOOSE(Рабочий!$C$11,Рабочий!F162,Рабочий!F193,Рабочий!F286))</f>
        <v>700</v>
      </c>
      <c r="F20" s="209">
        <f>IF(CHOOSE(Рабочий!$C$11,Рабочий!G162,Рабочий!G193,Рабочий!G286)="","",CHOOSE(Рабочий!$C$11,Рабочий!G162,Рабочий!G193,Рабочий!G286))</f>
        <v>800</v>
      </c>
      <c r="G20" s="209">
        <f>IF(CHOOSE(Рабочий!$C$11,Рабочий!H162,Рабочий!H193,Рабочий!H286)="","",CHOOSE(Рабочий!$C$11,Рабочий!H162,Рабочий!H193,Рабочий!H286))</f>
        <v>900</v>
      </c>
      <c r="H20" s="209">
        <f>IF(CHOOSE(Рабочий!$C$11,Рабочий!I162,Рабочий!I193,Рабочий!I286)="","",CHOOSE(Рабочий!$C$11,Рабочий!I162,Рабочий!I193,Рабочий!I286))</f>
        <v>1000</v>
      </c>
      <c r="I20" s="209">
        <f>IF(CHOOSE(Рабочий!$C$11,Рабочий!J162,Рабочий!J193,Рабочий!J286)="","",CHOOSE(Рабочий!$C$11,Рабочий!J162,Рабочий!J193,Рабочий!J286))</f>
        <v>1100</v>
      </c>
      <c r="J20" s="209">
        <f>IF(CHOOSE(Рабочий!$C$11,Рабочий!K162,Рабочий!K193,Рабочий!K286)="","",CHOOSE(Рабочий!$C$11,Рабочий!K162,Рабочий!K193,Рабочий!K286))</f>
        <v>1200</v>
      </c>
      <c r="K20" s="209">
        <f>IF(CHOOSE(Рабочий!$C$11,Рабочий!L162,Рабочий!L193,Рабочий!L286)="","",CHOOSE(Рабочий!$C$11,Рабочий!L162,Рабочий!L193,Рабочий!L286))</f>
        <v>1300</v>
      </c>
      <c r="L20" s="209">
        <f>IF(CHOOSE(Рабочий!$C$11,Рабочий!M162,Рабочий!M193,Рабочий!M286)="","",CHOOSE(Рабочий!$C$11,Рабочий!M162,Рабочий!M193,Рабочий!M286))</f>
        <v>1400</v>
      </c>
      <c r="M20" s="209">
        <f>IF(CHOOSE(Рабочий!$C$11,Рабочий!N162,Рабочий!N193,Рабочий!N286)="","",CHOOSE(Рабочий!$C$11,Рабочий!N162,Рабочий!N193,Рабочий!N286))</f>
        <v>1500</v>
      </c>
      <c r="N20" s="209">
        <f>IF(CHOOSE(Рабочий!$C$11,Рабочий!O162,Рабочий!O193,Рабочий!O286)="","",CHOOSE(Рабочий!$C$11,Рабочий!O162,Рабочий!O193,Рабочий!O286))</f>
        <v>1600</v>
      </c>
      <c r="O20" s="209">
        <f>IF(CHOOSE(Рабочий!$C$11,Рабочий!P162,Рабочий!P193,Рабочий!P286)="","",CHOOSE(Рабочий!$C$11,Рабочий!P162,Рабочий!P193,Рабочий!P286))</f>
        <v>1700</v>
      </c>
      <c r="P20" s="209">
        <f>IF(CHOOSE(Рабочий!$C$11,Рабочий!Q162,Рабочий!Q193,Рабочий!Q286)="","",CHOOSE(Рабочий!$C$11,Рабочий!Q162,Рабочий!Q193,Рабочий!Q286))</f>
        <v>1800</v>
      </c>
      <c r="Q20" s="209">
        <f>IF(CHOOSE(Рабочий!$C$11,Рабочий!R162,Рабочий!R193,Рабочий!R286)="","",CHOOSE(Рабочий!$C$11,Рабочий!R162,Рабочий!R193,Рабочий!R286))</f>
        <v>1900</v>
      </c>
      <c r="R20" s="209">
        <f>IF(CHOOSE(Рабочий!$C$11,Рабочий!S162,Рабочий!S193,Рабочий!S286)="","",CHOOSE(Рабочий!$C$11,Рабочий!S162,Рабочий!S193,Рабочий!S286))</f>
        <v>2000</v>
      </c>
      <c r="S20" s="209">
        <f>IF(CHOOSE(Рабочий!$C$11,Рабочий!T162,Рабочий!T193,Рабочий!T286)="","",CHOOSE(Рабочий!$C$11,Рабочий!T162,Рабочий!T193,Рабочий!T286))</f>
        <v>2100</v>
      </c>
      <c r="T20" s="209">
        <f>IF(CHOOSE(Рабочий!$C$11,Рабочий!U162,Рабочий!U193,Рабочий!U286)="","",CHOOSE(Рабочий!$C$11,Рабочий!U162,Рабочий!U193,Рабочий!U286))</f>
        <v>2200</v>
      </c>
      <c r="U20" s="209">
        <f>IF(CHOOSE(Рабочий!$C$11,Рабочий!V162,Рабочий!V193,Рабочий!V286)="","",CHOOSE(Рабочий!$C$11,Рабочий!V162,Рабочий!V193,Рабочий!V286))</f>
        <v>2300</v>
      </c>
      <c r="V20" s="209">
        <f>IF(CHOOSE(Рабочий!$C$11,Рабочий!W162,Рабочий!W193,Рабочий!W286)="","",CHOOSE(Рабочий!$C$11,Рабочий!W162,Рабочий!W193,Рабочий!W286))</f>
        <v>2400</v>
      </c>
      <c r="W20" s="209">
        <f>IF(CHOOSE(Рабочий!$C$11,Рабочий!X162,Рабочий!X193,Рабочий!X286)="","",CHOOSE(Рабочий!$C$11,Рабочий!X162,Рабочий!X193,Рабочий!X286))</f>
        <v>2500</v>
      </c>
      <c r="X20" s="209">
        <f>IF(CHOOSE(Рабочий!$C$11,Рабочий!Y162,Рабочий!Y193,Рабочий!Y286)="","",CHOOSE(Рабочий!$C$11,Рабочий!Y162,Рабочий!Y193,Рабочий!Y286))</f>
        <v>2600</v>
      </c>
      <c r="Y20" s="209">
        <f>IF(CHOOSE(Рабочий!$C$11,Рабочий!Z162,Рабочий!Z193,Рабочий!Z286)="","",CHOOSE(Рабочий!$C$11,Рабочий!Z162,Рабочий!Z193,Рабочий!Z286))</f>
        <v>2700</v>
      </c>
      <c r="Z20" s="209">
        <f>IF(CHOOSE(Рабочий!$C$11,Рабочий!AA162,Рабочий!AA193,Рабочий!AA286)="","",CHOOSE(Рабочий!$C$11,Рабочий!AA162,Рабочий!AA193,Рабочий!AA286))</f>
        <v>2800</v>
      </c>
      <c r="AA20" s="209">
        <f>IF(CHOOSE(Рабочий!$C$11,Рабочий!AB162,Рабочий!AB193,Рабочий!AB286)="","",CHOOSE(Рабочий!$C$11,Рабочий!AB162,Рабочий!AB193,Рабочий!AB286))</f>
        <v>2900</v>
      </c>
      <c r="AB20" s="209">
        <f>IF(CHOOSE(Рабочий!$C$11,Рабочий!AC162,Рабочий!AC193,Рабочий!AC286)="","",CHOOSE(Рабочий!$C$11,Рабочий!AC162,Рабочий!AC193,Рабочий!AC286))</f>
        <v>3000</v>
      </c>
      <c r="AC20" s="209">
        <f>IF(CHOOSE(Рабочий!$C$11,Рабочий!AD162,Рабочий!AD193,Рабочий!AD286)="","",CHOOSE(Рабочий!$C$11,Рабочий!AD162,Рабочий!AD193,Рабочий!AD286))</f>
        <v>3100</v>
      </c>
      <c r="AD20" s="209">
        <f>IF(CHOOSE(Рабочий!$C$11,Рабочий!AE162,Рабочий!AE193,Рабочий!AE286)="","",CHOOSE(Рабочий!$C$11,Рабочий!AE162,Рабочий!AE193,Рабочий!AE286))</f>
        <v>3200</v>
      </c>
      <c r="AE20" s="209" t="str">
        <f>IF(CHOOSE(Рабочий!$C$11,Рабочий!AF162,Рабочий!AF193,Рабочий!AF286)="","",CHOOSE(Рабочий!$C$11,Рабочий!AF162,Рабочий!AF193,Рабочий!AF286))</f>
        <v/>
      </c>
      <c r="AF20" s="209" t="str">
        <f>IF(CHOOSE(Рабочий!$C$11,Рабочий!AG162,Рабочий!AG193,Рабочий!AG286)="","",CHOOSE(Рабочий!$C$11,Рабочий!AG162,Рабочий!AG193,Рабочий!AG286))</f>
        <v/>
      </c>
      <c r="AG20" s="209" t="str">
        <f>IF(CHOOSE(Рабочий!$C$11,Рабочий!AH162,Рабочий!AH193,Рабочий!AH286)="","",CHOOSE(Рабочий!$C$11,Рабочий!AH162,Рабочий!AH193,Рабочий!AH286))</f>
        <v/>
      </c>
      <c r="AH20" s="209" t="str">
        <f>IF(CHOOSE(Рабочий!$C$11,Рабочий!AI162,Рабочий!AI193,Рабочий!AI286)="","",CHOOSE(Рабочий!$C$11,Рабочий!AI162,Рабочий!AI193,Рабочий!AI286))</f>
        <v/>
      </c>
      <c r="AI20" s="209" t="str">
        <f>IF(CHOOSE(Рабочий!$C$11,Рабочий!AJ162,Рабочий!AJ193,Рабочий!AJ286)="","",CHOOSE(Рабочий!$C$11,Рабочий!AJ162,Рабочий!AJ193,Рабочий!AJ286))</f>
        <v/>
      </c>
      <c r="AJ20" s="209">
        <f>IF(CHOOSE(Рабочий!$C$11,Рабочий!AO162,Рабочий!AO193,Рабочий!AK286)="","",CHOOSE(Рабочий!$C$11,Рабочий!AO162,Рабочий!AO193,Рабочий!AK286))</f>
        <v>500</v>
      </c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</row>
    <row r="21" spans="1:53" s="193" customFormat="1">
      <c r="A21" s="212">
        <v>400</v>
      </c>
      <c r="B21" s="272">
        <f>IF(CHOOSE(Рабочий!$AC$11,CHOOSE(Рабочий!$C$11,Рабочий!AN163,Рабочий!AN194,Рабочий!AM287),CHOOSE(Рабочий!$C$11,Рабочий!C163,Рабочий!C194,Рабочий!C287))="","",ROUND(CHOOSE(Рабочий!$AC$11,CHOOSE(Рабочий!$C$11,Рабочий!AN163,Рабочий!AN194,Рабочий!AM287),CHOOSE(Рабочий!$C$11,Рабочий!C163,Рабочий!C194,Рабочий!C287))*(1+'1. Выбор РС'!$I$1)*CHOOSE(Рабочий!$H$11,Рабочий!$I$11,Рабочий!$I$12)*CHOOSE(Рабочий!$L$11,CHOOSE(Рабочий!$P$11,Рабочий!$Q$11,Рабочий!$Q$12,Рабочий!$Q$13),Рабочий!$M$12),0))</f>
        <v>190</v>
      </c>
      <c r="C21" s="272">
        <f>IF(CHOOSE(Рабочий!$AC$11,CHOOSE(Рабочий!$C$11,Рабочий!AO163,Рабочий!AO194,Рабочий!AN287),CHOOSE(Рабочий!$C$11,Рабочий!D163,Рабочий!D194,Рабочий!D287))="","",ROUND(CHOOSE(Рабочий!$AC$11,CHOOSE(Рабочий!$C$11,Рабочий!AO163,Рабочий!AO194,Рабочий!AN287),CHOOSE(Рабочий!$C$11,Рабочий!D163,Рабочий!D194,Рабочий!D287))*(1+'1. Выбор РС'!$I$1)*CHOOSE(Рабочий!$H$11,Рабочий!$I$11,Рабочий!$I$12)*CHOOSE(Рабочий!$L$11,CHOOSE(Рабочий!$P$11,Рабочий!$Q$11,Рабочий!$Q$12,Рабочий!$Q$13),Рабочий!$M$12),0))</f>
        <v>171</v>
      </c>
      <c r="D21" s="272">
        <f>IF(CHOOSE(Рабочий!$AC$11,CHOOSE(Рабочий!$C$11,Рабочий!AP163,Рабочий!AP194,Рабочий!AO287),CHOOSE(Рабочий!$C$11,Рабочий!E163,Рабочий!E194,Рабочий!E287))="","",ROUND(CHOOSE(Рабочий!$AC$11,CHOOSE(Рабочий!$C$11,Рабочий!AP163,Рабочий!AP194,Рабочий!AO287),CHOOSE(Рабочий!$C$11,Рабочий!E163,Рабочий!E194,Рабочий!E287))*(1+'1. Выбор РС'!$I$1)*CHOOSE(Рабочий!$H$11,Рабочий!$I$11,Рабочий!$I$12)*CHOOSE(Рабочий!$L$11,CHOOSE(Рабочий!$P$11,Рабочий!$Q$11,Рабочий!$Q$12,Рабочий!$Q$13),Рабочий!$M$12),0))</f>
        <v>158</v>
      </c>
      <c r="E21" s="272">
        <f>IF(CHOOSE(Рабочий!$AC$11,CHOOSE(Рабочий!$C$11,Рабочий!AQ163,Рабочий!AQ194,Рабочий!AP287),CHOOSE(Рабочий!$C$11,Рабочий!F163,Рабочий!F194,Рабочий!F287))="","",ROUND(CHOOSE(Рабочий!$AC$11,CHOOSE(Рабочий!$C$11,Рабочий!AQ163,Рабочий!AQ194,Рабочий!AP287),CHOOSE(Рабочий!$C$11,Рабочий!F163,Рабочий!F194,Рабочий!F287))*(1+'1. Выбор РС'!$I$1)*CHOOSE(Рабочий!$H$11,Рабочий!$I$11,Рабочий!$I$12)*CHOOSE(Рабочий!$L$11,CHOOSE(Рабочий!$P$11,Рабочий!$Q$11,Рабочий!$Q$12,Рабочий!$Q$13),Рабочий!$M$12),0))</f>
        <v>150</v>
      </c>
      <c r="F21" s="272">
        <f>IF(CHOOSE(Рабочий!$AC$11,CHOOSE(Рабочий!$C$11,Рабочий!AR163,Рабочий!AR194,Рабочий!AQ287),CHOOSE(Рабочий!$C$11,Рабочий!G163,Рабочий!G194,Рабочий!G287))="","",ROUND(CHOOSE(Рабочий!$AC$11,CHOOSE(Рабочий!$C$11,Рабочий!AR163,Рабочий!AR194,Рабочий!AQ287),CHOOSE(Рабочий!$C$11,Рабочий!G163,Рабочий!G194,Рабочий!G287))*(1+'1. Выбор РС'!$I$1)*CHOOSE(Рабочий!$H$11,Рабочий!$I$11,Рабочий!$I$12)*CHOOSE(Рабочий!$L$11,CHOOSE(Рабочий!$P$11,Рабочий!$Q$11,Рабочий!$Q$12,Рабочий!$Q$13),Рабочий!$M$12),0))</f>
        <v>143</v>
      </c>
      <c r="G21" s="272">
        <f>IF(CHOOSE(Рабочий!$AC$11,CHOOSE(Рабочий!$C$11,Рабочий!AS163,Рабочий!AS194,Рабочий!AR287),CHOOSE(Рабочий!$C$11,Рабочий!H163,Рабочий!H194,Рабочий!H287))="","",ROUND(CHOOSE(Рабочий!$AC$11,CHOOSE(Рабочий!$C$11,Рабочий!AS163,Рабочий!AS194,Рабочий!AR287),CHOOSE(Рабочий!$C$11,Рабочий!H163,Рабочий!H194,Рабочий!H287))*(1+'1. Выбор РС'!$I$1)*CHOOSE(Рабочий!$H$11,Рабочий!$I$11,Рабочий!$I$12)*CHOOSE(Рабочий!$L$11,CHOOSE(Рабочий!$P$11,Рабочий!$Q$11,Рабочий!$Q$12,Рабочий!$Q$13),Рабочий!$M$12),0))</f>
        <v>137</v>
      </c>
      <c r="H21" s="272">
        <f>IF(CHOOSE(Рабочий!$AC$11,CHOOSE(Рабочий!$C$11,Рабочий!AT163,Рабочий!AT194,Рабочий!AS287),CHOOSE(Рабочий!$C$11,Рабочий!I163,Рабочий!I194,Рабочий!I287))="","",ROUND(CHOOSE(Рабочий!$AC$11,CHOOSE(Рабочий!$C$11,Рабочий!AT163,Рабочий!AT194,Рабочий!AS287),CHOOSE(Рабочий!$C$11,Рабочий!I163,Рабочий!I194,Рабочий!I287))*(1+'1. Выбор РС'!$I$1)*CHOOSE(Рабочий!$H$11,Рабочий!$I$11,Рабочий!$I$12)*CHOOSE(Рабочий!$L$11,CHOOSE(Рабочий!$P$11,Рабочий!$Q$11,Рабочий!$Q$12,Рабочий!$Q$13),Рабочий!$M$12),0))</f>
        <v>133</v>
      </c>
      <c r="I21" s="272">
        <f>IF(CHOOSE(Рабочий!$AC$11,CHOOSE(Рабочий!$C$11,Рабочий!AU163,Рабочий!AU194,Рабочий!AT287),CHOOSE(Рабочий!$C$11,Рабочий!J163,Рабочий!J194,Рабочий!J287))="","",ROUND(CHOOSE(Рабочий!$AC$11,CHOOSE(Рабочий!$C$11,Рабочий!AU163,Рабочий!AU194,Рабочий!AT287),CHOOSE(Рабочий!$C$11,Рабочий!J163,Рабочий!J194,Рабочий!J287))*(1+'1. Выбор РС'!$I$1)*CHOOSE(Рабочий!$H$11,Рабочий!$I$11,Рабочий!$I$12)*CHOOSE(Рабочий!$L$11,CHOOSE(Рабочий!$P$11,Рабочий!$Q$11,Рабочий!$Q$12,Рабочий!$Q$13),Рабочий!$M$12),0))</f>
        <v>130</v>
      </c>
      <c r="J21" s="272">
        <f>IF(CHOOSE(Рабочий!$AC$11,CHOOSE(Рабочий!$C$11,Рабочий!AV163,Рабочий!AV194,Рабочий!AU287),CHOOSE(Рабочий!$C$11,Рабочий!K163,Рабочий!K194,Рабочий!K287))="","",ROUND(CHOOSE(Рабочий!$AC$11,CHOOSE(Рабочий!$C$11,Рабочий!AV163,Рабочий!AV194,Рабочий!AU287),CHOOSE(Рабочий!$C$11,Рабочий!K163,Рабочий!K194,Рабочий!K287))*(1+'1. Выбор РС'!$I$1)*CHOOSE(Рабочий!$H$11,Рабочий!$I$11,Рабочий!$I$12)*CHOOSE(Рабочий!$L$11,CHOOSE(Рабочий!$P$11,Рабочий!$Q$11,Рабочий!$Q$12,Рабочий!$Q$13),Рабочий!$M$12),0))</f>
        <v>128</v>
      </c>
      <c r="K21" s="272">
        <f>IF(CHOOSE(Рабочий!$AC$11,CHOOSE(Рабочий!$C$11,Рабочий!AW163,Рабочий!AW194,Рабочий!AV287),CHOOSE(Рабочий!$C$11,Рабочий!L163,Рабочий!L194,Рабочий!L287))="","",ROUND(CHOOSE(Рабочий!$AC$11,CHOOSE(Рабочий!$C$11,Рабочий!AW163,Рабочий!AW194,Рабочий!AV287),CHOOSE(Рабочий!$C$11,Рабочий!L163,Рабочий!L194,Рабочий!L287))*(1+'1. Выбор РС'!$I$1)*CHOOSE(Рабочий!$H$11,Рабочий!$I$11,Рабочий!$I$12)*CHOOSE(Рабочий!$L$11,CHOOSE(Рабочий!$P$11,Рабочий!$Q$11,Рабочий!$Q$12,Рабочий!$Q$13),Рабочий!$M$12),0))</f>
        <v>125</v>
      </c>
      <c r="L21" s="272">
        <f>IF(CHOOSE(Рабочий!$AC$11,CHOOSE(Рабочий!$C$11,Рабочий!AX163,Рабочий!AX194,Рабочий!AW287),CHOOSE(Рабочий!$C$11,Рабочий!M163,Рабочий!M194,Рабочий!M287))="","",ROUND(CHOOSE(Рабочий!$AC$11,CHOOSE(Рабочий!$C$11,Рабочий!AX163,Рабочий!AX194,Рабочий!AW287),CHOOSE(Рабочий!$C$11,Рабочий!M163,Рабочий!M194,Рабочий!M287))*(1+'1. Выбор РС'!$I$1)*CHOOSE(Рабочий!$H$11,Рабочий!$I$11,Рабочий!$I$12)*CHOOSE(Рабочий!$L$11,CHOOSE(Рабочий!$P$11,Рабочий!$Q$11,Рабочий!$Q$12,Рабочий!$Q$13),Рабочий!$M$12),0))</f>
        <v>123</v>
      </c>
      <c r="M21" s="272">
        <f>IF(CHOOSE(Рабочий!$AC$11,CHOOSE(Рабочий!$C$11,Рабочий!AY163,Рабочий!AY194,Рабочий!AX287),CHOOSE(Рабочий!$C$11,Рабочий!N163,Рабочий!N194,Рабочий!N287))="","",ROUND(CHOOSE(Рабочий!$AC$11,CHOOSE(Рабочий!$C$11,Рабочий!AY163,Рабочий!AY194,Рабочий!AX287),CHOOSE(Рабочий!$C$11,Рабочий!N163,Рабочий!N194,Рабочий!N287))*(1+'1. Выбор РС'!$I$1)*CHOOSE(Рабочий!$H$11,Рабочий!$I$11,Рабочий!$I$12)*CHOOSE(Рабочий!$L$11,CHOOSE(Рабочий!$P$11,Рабочий!$Q$11,Рабочий!$Q$12,Рабочий!$Q$13),Рабочий!$M$12),0))</f>
        <v>122</v>
      </c>
      <c r="N21" s="272">
        <f>IF(CHOOSE(Рабочий!$AC$11,CHOOSE(Рабочий!$C$11,Рабочий!AZ163,Рабочий!AZ194,Рабочий!AY287),CHOOSE(Рабочий!$C$11,Рабочий!O163,Рабочий!O194,Рабочий!O287))="","",ROUND(CHOOSE(Рабочий!$AC$11,CHOOSE(Рабочий!$C$11,Рабочий!AZ163,Рабочий!AZ194,Рабочий!AY287),CHOOSE(Рабочий!$C$11,Рабочий!O163,Рабочий!O194,Рабочий!O287))*(1+'1. Выбор РС'!$I$1)*CHOOSE(Рабочий!$H$11,Рабочий!$I$11,Рабочий!$I$12)*CHOOSE(Рабочий!$L$11,CHOOSE(Рабочий!$P$11,Рабочий!$Q$11,Рабочий!$Q$12,Рабочий!$Q$13),Рабочий!$M$12),0))</f>
        <v>122</v>
      </c>
      <c r="O21" s="272">
        <f>IF(CHOOSE(Рабочий!$AC$11,CHOOSE(Рабочий!$C$11,Рабочий!BA163,Рабочий!BA194,Рабочий!AZ287),CHOOSE(Рабочий!$C$11,Рабочий!P163,Рабочий!P194,Рабочий!P287))="","",ROUND(CHOOSE(Рабочий!$AC$11,CHOOSE(Рабочий!$C$11,Рабочий!BA163,Рабочий!BA194,Рабочий!AZ287),CHOOSE(Рабочий!$C$11,Рабочий!P163,Рабочий!P194,Рабочий!P287))*(1+'1. Выбор РС'!$I$1)*CHOOSE(Рабочий!$H$11,Рабочий!$I$11,Рабочий!$I$12)*CHOOSE(Рабочий!$L$11,CHOOSE(Рабочий!$P$11,Рабочий!$Q$11,Рабочий!$Q$12,Рабочий!$Q$13),Рабочий!$M$12),0))</f>
        <v>119</v>
      </c>
      <c r="P21" s="272">
        <f>IF(CHOOSE(Рабочий!$AC$11,CHOOSE(Рабочий!$C$11,Рабочий!BB163,Рабочий!BB194,Рабочий!BA287),CHOOSE(Рабочий!$C$11,Рабочий!Q163,Рабочий!Q194,Рабочий!Q287))="","",ROUND(CHOOSE(Рабочий!$AC$11,CHOOSE(Рабочий!$C$11,Рабочий!BB163,Рабочий!BB194,Рабочий!BA287),CHOOSE(Рабочий!$C$11,Рабочий!Q163,Рабочий!Q194,Рабочий!Q287))*(1+'1. Выбор РС'!$I$1)*CHOOSE(Рабочий!$H$11,Рабочий!$I$11,Рабочий!$I$12)*CHOOSE(Рабочий!$L$11,CHOOSE(Рабочий!$P$11,Рабочий!$Q$11,Рабочий!$Q$12,Рабочий!$Q$13),Рабочий!$M$12),0))</f>
        <v>118</v>
      </c>
      <c r="Q21" s="272">
        <f>IF(CHOOSE(Рабочий!$AC$11,CHOOSE(Рабочий!$C$11,Рабочий!BC163,Рабочий!BC194,Рабочий!BB287),CHOOSE(Рабочий!$C$11,Рабочий!R163,Рабочий!R194,Рабочий!R287))="","",ROUND(CHOOSE(Рабочий!$AC$11,CHOOSE(Рабочий!$C$11,Рабочий!BC163,Рабочий!BC194,Рабочий!BB287),CHOOSE(Рабочий!$C$11,Рабочий!R163,Рабочий!R194,Рабочий!R287))*(1+'1. Выбор РС'!$I$1)*CHOOSE(Рабочий!$H$11,Рабочий!$I$11,Рабочий!$I$12)*CHOOSE(Рабочий!$L$11,CHOOSE(Рабочий!$P$11,Рабочий!$Q$11,Рабочий!$Q$12,Рабочий!$Q$13),Рабочий!$M$12),0))</f>
        <v>117</v>
      </c>
      <c r="R21" s="272">
        <f>IF(CHOOSE(Рабочий!$AC$11,CHOOSE(Рабочий!$C$11,Рабочий!BD163,Рабочий!BD194,Рабочий!BC287),CHOOSE(Рабочий!$C$11,Рабочий!S163,Рабочий!S194,Рабочий!S287))="","",ROUND(CHOOSE(Рабочий!$AC$11,CHOOSE(Рабочий!$C$11,Рабочий!BD163,Рабочий!BD194,Рабочий!BC287),CHOOSE(Рабочий!$C$11,Рабочий!S163,Рабочий!S194,Рабочий!S287))*(1+'1. Выбор РС'!$I$1)*CHOOSE(Рабочий!$H$11,Рабочий!$I$11,Рабочий!$I$12)*CHOOSE(Рабочий!$L$11,CHOOSE(Рабочий!$P$11,Рабочий!$Q$11,Рабочий!$Q$12,Рабочий!$Q$13),Рабочий!$M$12),0))</f>
        <v>116</v>
      </c>
      <c r="S21" s="272">
        <f>IF(CHOOSE(Рабочий!$AC$11,CHOOSE(Рабочий!$C$11,Рабочий!BE163,Рабочий!BE194,Рабочий!BD287),CHOOSE(Рабочий!$C$11,Рабочий!T163,Рабочий!T194,Рабочий!T287))="","",ROUND(CHOOSE(Рабочий!$AC$11,CHOOSE(Рабочий!$C$11,Рабочий!BE163,Рабочий!BE194,Рабочий!BD287),CHOOSE(Рабочий!$C$11,Рабочий!T163,Рабочий!T194,Рабочий!T287))*(1+'1. Выбор РС'!$I$1)*CHOOSE(Рабочий!$H$11,Рабочий!$I$11,Рабочий!$I$12)*CHOOSE(Рабочий!$L$11,CHOOSE(Рабочий!$P$11,Рабочий!$Q$11,Рабочий!$Q$12,Рабочий!$Q$13),Рабочий!$M$12),0))</f>
        <v>116</v>
      </c>
      <c r="T21" s="272">
        <f>IF(CHOOSE(Рабочий!$AC$11,CHOOSE(Рабочий!$C$11,Рабочий!BF163,Рабочий!BF194,Рабочий!BE287),CHOOSE(Рабочий!$C$11,Рабочий!U163,Рабочий!U194,Рабочий!U287))="","",ROUND(CHOOSE(Рабочий!$AC$11,CHOOSE(Рабочий!$C$11,Рабочий!BF163,Рабочий!BF194,Рабочий!BE287),CHOOSE(Рабочий!$C$11,Рабочий!U163,Рабочий!U194,Рабочий!U287))*(1+'1. Выбор РС'!$I$1)*CHOOSE(Рабочий!$H$11,Рабочий!$I$11,Рабочий!$I$12)*CHOOSE(Рабочий!$L$11,CHOOSE(Рабочий!$P$11,Рабочий!$Q$11,Рабочий!$Q$12,Рабочий!$Q$13),Рабочий!$M$12),0))</f>
        <v>115</v>
      </c>
      <c r="U21" s="272">
        <f>IF(CHOOSE(Рабочий!$AC$11,CHOOSE(Рабочий!$C$11,Рабочий!BG163,Рабочий!BG194,Рабочий!BF287),CHOOSE(Рабочий!$C$11,Рабочий!V163,Рабочий!V194,Рабочий!V287))="","",ROUND(CHOOSE(Рабочий!$AC$11,CHOOSE(Рабочий!$C$11,Рабочий!BG163,Рабочий!BG194,Рабочий!BF287),CHOOSE(Рабочий!$C$11,Рабочий!V163,Рабочий!V194,Рабочий!V287))*(1+'1. Выбор РС'!$I$1)*CHOOSE(Рабочий!$H$11,Рабочий!$I$11,Рабочий!$I$12)*CHOOSE(Рабочий!$L$11,CHOOSE(Рабочий!$P$11,Рабочий!$Q$11,Рабочий!$Q$12,Рабочий!$Q$13),Рабочий!$M$12),0))</f>
        <v>115</v>
      </c>
      <c r="V21" s="272">
        <f>IF(CHOOSE(Рабочий!$AC$11,CHOOSE(Рабочий!$C$11,Рабочий!BH163,Рабочий!BH194,Рабочий!BG287),CHOOSE(Рабочий!$C$11,Рабочий!W163,Рабочий!W194,Рабочий!W287))="","",ROUND(CHOOSE(Рабочий!$AC$11,CHOOSE(Рабочий!$C$11,Рабочий!BH163,Рабочий!BH194,Рабочий!BG287),CHOOSE(Рабочий!$C$11,Рабочий!W163,Рабочий!W194,Рабочий!W287))*(1+'1. Выбор РС'!$I$1)*CHOOSE(Рабочий!$H$11,Рабочий!$I$11,Рабочий!$I$12)*CHOOSE(Рабочий!$L$11,CHOOSE(Рабочий!$P$11,Рабочий!$Q$11,Рабочий!$Q$12,Рабочий!$Q$13),Рабочий!$M$12),0))</f>
        <v>114</v>
      </c>
      <c r="W21" s="272">
        <f>IF(CHOOSE(Рабочий!$AC$11,CHOOSE(Рабочий!$C$11,Рабочий!BI163,Рабочий!BI194,Рабочий!BH287),CHOOSE(Рабочий!$C$11,Рабочий!X163,Рабочий!X194,Рабочий!X287))="","",ROUND(CHOOSE(Рабочий!$AC$11,CHOOSE(Рабочий!$C$11,Рабочий!BI163,Рабочий!BI194,Рабочий!BH287),CHOOSE(Рабочий!$C$11,Рабочий!X163,Рабочий!X194,Рабочий!X287))*(1+'1. Выбор РС'!$I$1)*CHOOSE(Рабочий!$H$11,Рабочий!$I$11,Рабочий!$I$12)*CHOOSE(Рабочий!$L$11,CHOOSE(Рабочий!$P$11,Рабочий!$Q$11,Рабочий!$Q$12,Рабочий!$Q$13),Рабочий!$M$12),0))</f>
        <v>114</v>
      </c>
      <c r="X21" s="272">
        <f>IF(CHOOSE(Рабочий!$AC$11,CHOOSE(Рабочий!$C$11,Рабочий!BJ163,Рабочий!BJ194,Рабочий!BI287),CHOOSE(Рабочий!$C$11,Рабочий!Y163,Рабочий!Y194,Рабочий!Y287))="","",ROUND(CHOOSE(Рабочий!$AC$11,CHOOSE(Рабочий!$C$11,Рабочий!BJ163,Рабочий!BJ194,Рабочий!BI287),CHOOSE(Рабочий!$C$11,Рабочий!Y163,Рабочий!Y194,Рабочий!Y287))*(1+'1. Выбор РС'!$I$1)*CHOOSE(Рабочий!$H$11,Рабочий!$I$11,Рабочий!$I$12)*CHOOSE(Рабочий!$L$11,CHOOSE(Рабочий!$P$11,Рабочий!$Q$11,Рабочий!$Q$12,Рабочий!$Q$13),Рабочий!$M$12),0))</f>
        <v>113</v>
      </c>
      <c r="Y21" s="272">
        <f>IF(CHOOSE(Рабочий!$AC$11,CHOOSE(Рабочий!$C$11,Рабочий!BK163,Рабочий!BK194,Рабочий!BJ287),CHOOSE(Рабочий!$C$11,Рабочий!Z163,Рабочий!Z194,Рабочий!Z287))="","",ROUND(CHOOSE(Рабочий!$AC$11,CHOOSE(Рабочий!$C$11,Рабочий!BK163,Рабочий!BK194,Рабочий!BJ287),CHOOSE(Рабочий!$C$11,Рабочий!Z163,Рабочий!Z194,Рабочий!Z287))*(1+'1. Выбор РС'!$I$1)*CHOOSE(Рабочий!$H$11,Рабочий!$I$11,Рабочий!$I$12)*CHOOSE(Рабочий!$L$11,CHOOSE(Рабочий!$P$11,Рабочий!$Q$11,Рабочий!$Q$12,Рабочий!$Q$13),Рабочий!$M$12),0))</f>
        <v>113</v>
      </c>
      <c r="Z21" s="272">
        <f>IF(CHOOSE(Рабочий!$AC$11,CHOOSE(Рабочий!$C$11,Рабочий!BL163,Рабочий!BL194,Рабочий!BK287),CHOOSE(Рабочий!$C$11,Рабочий!AA163,Рабочий!AA194,Рабочий!AA287))="","",ROUND(CHOOSE(Рабочий!$AC$11,CHOOSE(Рабочий!$C$11,Рабочий!BL163,Рабочий!BL194,Рабочий!BK287),CHOOSE(Рабочий!$C$11,Рабочий!AA163,Рабочий!AA194,Рабочий!AA287))*(1+'1. Выбор РС'!$I$1)*CHOOSE(Рабочий!$H$11,Рабочий!$I$11,Рабочий!$I$12)*CHOOSE(Рабочий!$L$11,CHOOSE(Рабочий!$P$11,Рабочий!$Q$11,Рабочий!$Q$12,Рабочий!$Q$13),Рабочий!$M$12),0))</f>
        <v>111</v>
      </c>
      <c r="AA21" s="272">
        <f>IF(CHOOSE(Рабочий!$AC$11,CHOOSE(Рабочий!$C$11,Рабочий!BM163,Рабочий!BM194,Рабочий!BL287),CHOOSE(Рабочий!$C$11,Рабочий!AB163,Рабочий!AB194,Рабочий!AB287))="","",ROUND(CHOOSE(Рабочий!$AC$11,CHOOSE(Рабочий!$C$11,Рабочий!BM163,Рабочий!BM194,Рабочий!BL287),CHOOSE(Рабочий!$C$11,Рабочий!AB163,Рабочий!AB194,Рабочий!AB287))*(1+'1. Выбор РС'!$I$1)*CHOOSE(Рабочий!$H$11,Рабочий!$I$11,Рабочий!$I$12)*CHOOSE(Рабочий!$L$11,CHOOSE(Рабочий!$P$11,Рабочий!$Q$11,Рабочий!$Q$12,Рабочий!$Q$13),Рабочий!$M$12),0))</f>
        <v>111</v>
      </c>
      <c r="AB21" s="272">
        <f>IF(CHOOSE(Рабочий!$AC$11,CHOOSE(Рабочий!$C$11,Рабочий!BN163,Рабочий!BN194,Рабочий!BM287),CHOOSE(Рабочий!$C$11,Рабочий!AC163,Рабочий!AC194,Рабочий!AC287))="","",ROUND(CHOOSE(Рабочий!$AC$11,CHOOSE(Рабочий!$C$11,Рабочий!BN163,Рабочий!BN194,Рабочий!BM287),CHOOSE(Рабочий!$C$11,Рабочий!AC163,Рабочий!AC194,Рабочий!AC287))*(1+'1. Выбор РС'!$I$1)*CHOOSE(Рабочий!$H$11,Рабочий!$I$11,Рабочий!$I$12)*CHOOSE(Рабочий!$L$11,CHOOSE(Рабочий!$P$11,Рабочий!$Q$11,Рабочий!$Q$12,Рабочий!$Q$13),Рабочий!$M$12),0))</f>
        <v>111</v>
      </c>
      <c r="AC21" s="272">
        <f>IF(CHOOSE(Рабочий!$AC$11,CHOOSE(Рабочий!$C$11,Рабочий!BO163,Рабочий!BO194,Рабочий!BN287),CHOOSE(Рабочий!$C$11,Рабочий!AD163,Рабочий!AD194,Рабочий!AD287))="","",ROUND(CHOOSE(Рабочий!$AC$11,CHOOSE(Рабочий!$C$11,Рабочий!BO163,Рабочий!BO194,Рабочий!BN287),CHOOSE(Рабочий!$C$11,Рабочий!AD163,Рабочий!AD194,Рабочий!AD287))*(1+'1. Выбор РС'!$I$1)*CHOOSE(Рабочий!$H$11,Рабочий!$I$11,Рабочий!$I$12)*CHOOSE(Рабочий!$L$11,CHOOSE(Рабочий!$P$11,Рабочий!$Q$11,Рабочий!$Q$12,Рабочий!$Q$13),Рабочий!$M$12),0))</f>
        <v>111</v>
      </c>
      <c r="AD21" s="272">
        <f>IF(CHOOSE(Рабочий!$AC$11,CHOOSE(Рабочий!$C$11,Рабочий!BP163,Рабочий!BP194,Рабочий!BO287),CHOOSE(Рабочий!$C$11,Рабочий!AE163,Рабочий!AE194,Рабочий!AE287))="","",ROUND(CHOOSE(Рабочий!$AC$11,CHOOSE(Рабочий!$C$11,Рабочий!BP163,Рабочий!BP194,Рабочий!BO287),CHOOSE(Рабочий!$C$11,Рабочий!AE163,Рабочий!AE194,Рабочий!AE287))*(1+'1. Выбор РС'!$I$1)*CHOOSE(Рабочий!$H$11,Рабочий!$I$11,Рабочий!$I$12)*CHOOSE(Рабочий!$L$11,CHOOSE(Рабочий!$P$11,Рабочий!$Q$11,Рабочий!$Q$12,Рабочий!$Q$13),Рабочий!$M$12),0))</f>
        <v>110</v>
      </c>
      <c r="AE21" s="272" t="str">
        <f>IF(CHOOSE(Рабочий!$AC$11,CHOOSE(Рабочий!$C$11,Рабочий!BQ163,Рабочий!BQ194,Рабочий!BP287),CHOOSE(Рабочий!$C$11,Рабочий!AF163,Рабочий!AF194,Рабочий!AF287))="","",ROUND(CHOOSE(Рабочий!$AC$11,CHOOSE(Рабочий!$C$11,Рабочий!BQ163,Рабочий!BQ194,Рабочий!BP287),CHOOSE(Рабочий!$C$11,Рабочий!AF163,Рабочий!AF194,Рабочий!AF287)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21" s="272" t="str">
        <f>IF(CHOOSE(Рабочий!$AC$11,CHOOSE(Рабочий!$C$11,Рабочий!BR163,Рабочий!BR194,Рабочий!BQ287),CHOOSE(Рабочий!$C$11,Рабочий!AG163,Рабочий!AG194,Рабочий!AG287))="","",ROUND(CHOOSE(Рабочий!$AC$11,CHOOSE(Рабочий!$C$11,Рабочий!BR163,Рабочий!BR194,Рабочий!BQ287),CHOOSE(Рабочий!$C$11,Рабочий!AG163,Рабочий!AG194,Рабочий!AG287)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21" s="272" t="str">
        <f>IF(CHOOSE(Рабочий!$AC$11,CHOOSE(Рабочий!$C$11,Рабочий!BS163,Рабочий!BS194,Рабочий!BR287),CHOOSE(Рабочий!$C$11,Рабочий!AH163,Рабочий!AH194,Рабочий!AH287))="","",ROUND(CHOOSE(Рабочий!$AC$11,CHOOSE(Рабочий!$C$11,Рабочий!BS163,Рабочий!BS194,Рабочий!BR287),CHOOSE(Рабочий!$C$11,Рабочий!AH163,Рабочий!AH194,Рабочий!AH287)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21" s="272" t="str">
        <f>IF(CHOOSE(Рабочий!$AC$11,CHOOSE(Рабочий!$C$11,Рабочий!BT163,Рабочий!BT194,Рабочий!BS287),CHOOSE(Рабочий!$C$11,Рабочий!AI163,Рабочий!AI194,Рабочий!AI287))="","",ROUND(CHOOSE(Рабочий!$AC$11,CHOOSE(Рабочий!$C$11,Рабочий!BT163,Рабочий!BT194,Рабочий!BS287),CHOOSE(Рабочий!$C$11,Рабочий!AI163,Рабочий!AI194,Рабочий!AI287)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21" s="272" t="str">
        <f>IF(CHOOSE(Рабочий!$AC$11,CHOOSE(Рабочий!$C$11,Рабочий!BU163,Рабочий!BU194,Рабочий!BT287),CHOOSE(Рабочий!$C$11,Рабочий!AJ163,Рабочий!AJ194,Рабочий!AJ287))="","",ROUND(CHOOSE(Рабочий!$AC$11,CHOOSE(Рабочий!$C$11,Рабочий!BU163,Рабочий!BU194,Рабочий!BT287),CHOOSE(Рабочий!$C$11,Рабочий!AJ163,Рабочий!AJ194,Рабочий!AJ287)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21" s="210"/>
      <c r="AK21" s="211"/>
      <c r="AL21" s="211"/>
      <c r="AM21" s="211"/>
      <c r="AN21" s="211"/>
      <c r="AO21" s="211"/>
      <c r="AP21" s="211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</row>
    <row r="22" spans="1:53" s="193" customFormat="1">
      <c r="A22" s="212">
        <v>500</v>
      </c>
      <c r="B22" s="272">
        <f>IF(CHOOSE(Рабочий!$AC$11,CHOOSE(Рабочий!$C$11,Рабочий!AN164,Рабочий!AN195,Рабочий!AM288),CHOOSE(Рабочий!$C$11,Рабочий!C164,Рабочий!C195,Рабочий!C288))="","",ROUND(CHOOSE(Рабочий!$AC$11,CHOOSE(Рабочий!$C$11,Рабочий!AN164,Рабочий!AN195,Рабочий!AM288),CHOOSE(Рабочий!$C$11,Рабочий!C164,Рабочий!C195,Рабочий!C288))*(1+'1. Выбор РС'!$I$1)*CHOOSE(Рабочий!$H$11,Рабочий!$I$11,Рабочий!$I$12)*CHOOSE(Рабочий!$L$11,CHOOSE(Рабочий!$P$11,Рабочий!$Q$11,Рабочий!$Q$12,Рабочий!$Q$13),Рабочий!$M$12),0))</f>
        <v>164</v>
      </c>
      <c r="C22" s="272">
        <f>IF(CHOOSE(Рабочий!$AC$11,CHOOSE(Рабочий!$C$11,Рабочий!AO164,Рабочий!AO195,Рабочий!AN288),CHOOSE(Рабочий!$C$11,Рабочий!D164,Рабочий!D195,Рабочий!D288))="","",ROUND(CHOOSE(Рабочий!$AC$11,CHOOSE(Рабочий!$C$11,Рабочий!AO164,Рабочий!AO195,Рабочий!AN288),CHOOSE(Рабочий!$C$11,Рабочий!D164,Рабочий!D195,Рабочий!D288))*(1+'1. Выбор РС'!$I$1)*CHOOSE(Рабочий!$H$11,Рабочий!$I$11,Рабочий!$I$12)*CHOOSE(Рабочий!$L$11,CHOOSE(Рабочий!$P$11,Рабочий!$Q$11,Рабочий!$Q$12,Рабочий!$Q$13),Рабочий!$M$12),0))</f>
        <v>146</v>
      </c>
      <c r="D22" s="272">
        <f>IF(CHOOSE(Рабочий!$AC$11,CHOOSE(Рабочий!$C$11,Рабочий!AP164,Рабочий!AP195,Рабочий!AO288),CHOOSE(Рабочий!$C$11,Рабочий!E164,Рабочий!E195,Рабочий!E288))="","",ROUND(CHOOSE(Рабочий!$AC$11,CHOOSE(Рабочий!$C$11,Рабочий!AP164,Рабочий!AP195,Рабочий!AO288),CHOOSE(Рабочий!$C$11,Рабочий!E164,Рабочий!E195,Рабочий!E288))*(1+'1. Выбор РС'!$I$1)*CHOOSE(Рабочий!$H$11,Рабочий!$I$11,Рабочий!$I$12)*CHOOSE(Рабочий!$L$11,CHOOSE(Рабочий!$P$11,Рабочий!$Q$11,Рабочий!$Q$12,Рабочий!$Q$13),Рабочий!$M$12),0))</f>
        <v>136</v>
      </c>
      <c r="E22" s="272">
        <f>IF(CHOOSE(Рабочий!$AC$11,CHOOSE(Рабочий!$C$11,Рабочий!AQ164,Рабочий!AQ195,Рабочий!AP288),CHOOSE(Рабочий!$C$11,Рабочий!F164,Рабочий!F195,Рабочий!F288))="","",ROUND(CHOOSE(Рабочий!$AC$11,CHOOSE(Рабочий!$C$11,Рабочий!AQ164,Рабочий!AQ195,Рабочий!AP288),CHOOSE(Рабочий!$C$11,Рабочий!F164,Рабочий!F195,Рабочий!F288))*(1+'1. Выбор РС'!$I$1)*CHOOSE(Рабочий!$H$11,Рабочий!$I$11,Рабочий!$I$12)*CHOOSE(Рабочий!$L$11,CHOOSE(Рабочий!$P$11,Рабочий!$Q$11,Рабочий!$Q$12,Рабочий!$Q$13),Рабочий!$M$12),0))</f>
        <v>128</v>
      </c>
      <c r="F22" s="272">
        <f>IF(CHOOSE(Рабочий!$AC$11,CHOOSE(Рабочий!$C$11,Рабочий!AR164,Рабочий!AR195,Рабочий!AQ288),CHOOSE(Рабочий!$C$11,Рабочий!G164,Рабочий!G195,Рабочий!G288))="","",ROUND(CHOOSE(Рабочий!$AC$11,CHOOSE(Рабочий!$C$11,Рабочий!AR164,Рабочий!AR195,Рабочий!AQ288),CHOOSE(Рабочий!$C$11,Рабочий!G164,Рабочий!G195,Рабочий!G288))*(1+'1. Выбор РС'!$I$1)*CHOOSE(Рабочий!$H$11,Рабочий!$I$11,Рабочий!$I$12)*CHOOSE(Рабочий!$L$11,CHOOSE(Рабочий!$P$11,Рабочий!$Q$11,Рабочий!$Q$12,Рабочий!$Q$13),Рабочий!$M$12),0))</f>
        <v>122</v>
      </c>
      <c r="G22" s="272">
        <f>IF(CHOOSE(Рабочий!$AC$11,CHOOSE(Рабочий!$C$11,Рабочий!AS164,Рабочий!AS195,Рабочий!AR288),CHOOSE(Рабочий!$C$11,Рабочий!H164,Рабочий!H195,Рабочий!H288))="","",ROUND(CHOOSE(Рабочий!$AC$11,CHOOSE(Рабочий!$C$11,Рабочий!AS164,Рабочий!AS195,Рабочий!AR288),CHOOSE(Рабочий!$C$11,Рабочий!H164,Рабочий!H195,Рабочий!H288))*(1+'1. Выбор РС'!$I$1)*CHOOSE(Рабочий!$H$11,Рабочий!$I$11,Рабочий!$I$12)*CHOOSE(Рабочий!$L$11,CHOOSE(Рабочий!$P$11,Рабочий!$Q$11,Рабочий!$Q$12,Рабочий!$Q$13),Рабочий!$M$12),0))</f>
        <v>117</v>
      </c>
      <c r="H22" s="272">
        <f>IF(CHOOSE(Рабочий!$AC$11,CHOOSE(Рабочий!$C$11,Рабочий!AT164,Рабочий!AT195,Рабочий!AS288),CHOOSE(Рабочий!$C$11,Рабочий!I164,Рабочий!I195,Рабочий!I288))="","",ROUND(CHOOSE(Рабочий!$AC$11,CHOOSE(Рабочий!$C$11,Рабочий!AT164,Рабочий!AT195,Рабочий!AS288),CHOOSE(Рабочий!$C$11,Рабочий!I164,Рабочий!I195,Рабочий!I288))*(1+'1. Выбор РС'!$I$1)*CHOOSE(Рабочий!$H$11,Рабочий!$I$11,Рабочий!$I$12)*CHOOSE(Рабочий!$L$11,CHOOSE(Рабочий!$P$11,Рабочий!$Q$11,Рабочий!$Q$12,Рабочий!$Q$13),Рабочий!$M$12),0))</f>
        <v>114</v>
      </c>
      <c r="I22" s="272">
        <f>IF(CHOOSE(Рабочий!$AC$11,CHOOSE(Рабочий!$C$11,Рабочий!AU164,Рабочий!AU195,Рабочий!AT288),CHOOSE(Рабочий!$C$11,Рабочий!J164,Рабочий!J195,Рабочий!J288))="","",ROUND(CHOOSE(Рабочий!$AC$11,CHOOSE(Рабочий!$C$11,Рабочий!AU164,Рабочий!AU195,Рабочий!AT288),CHOOSE(Рабочий!$C$11,Рабочий!J164,Рабочий!J195,Рабочий!J288))*(1+'1. Выбор РС'!$I$1)*CHOOSE(Рабочий!$H$11,Рабочий!$I$11,Рабочий!$I$12)*CHOOSE(Рабочий!$L$11,CHOOSE(Рабочий!$P$11,Рабочий!$Q$11,Рабочий!$Q$12,Рабочий!$Q$13),Рабочий!$M$12),0))</f>
        <v>111</v>
      </c>
      <c r="J22" s="272">
        <f>IF(CHOOSE(Рабочий!$AC$11,CHOOSE(Рабочий!$C$11,Рабочий!AV164,Рабочий!AV195,Рабочий!AU288),CHOOSE(Рабочий!$C$11,Рабочий!K164,Рабочий!K195,Рабочий!K288))="","",ROUND(CHOOSE(Рабочий!$AC$11,CHOOSE(Рабочий!$C$11,Рабочий!AV164,Рабочий!AV195,Рабочий!AU288),CHOOSE(Рабочий!$C$11,Рабочий!K164,Рабочий!K195,Рабочий!K288))*(1+'1. Выбор РС'!$I$1)*CHOOSE(Рабочий!$H$11,Рабочий!$I$11,Рабочий!$I$12)*CHOOSE(Рабочий!$L$11,CHOOSE(Рабочий!$P$11,Рабочий!$Q$11,Рабочий!$Q$12,Рабочий!$Q$13),Рабочий!$M$12),0))</f>
        <v>110</v>
      </c>
      <c r="K22" s="272">
        <f>IF(CHOOSE(Рабочий!$AC$11,CHOOSE(Рабочий!$C$11,Рабочий!AW164,Рабочий!AW195,Рабочий!AV288),CHOOSE(Рабочий!$C$11,Рабочий!L164,Рабочий!L195,Рабочий!L288))="","",ROUND(CHOOSE(Рабочий!$AC$11,CHOOSE(Рабочий!$C$11,Рабочий!AW164,Рабочий!AW195,Рабочий!AV288),CHOOSE(Рабочий!$C$11,Рабочий!L164,Рабочий!L195,Рабочий!L288))*(1+'1. Выбор РС'!$I$1)*CHOOSE(Рабочий!$H$11,Рабочий!$I$11,Рабочий!$I$12)*CHOOSE(Рабочий!$L$11,CHOOSE(Рабочий!$P$11,Рабочий!$Q$11,Рабочий!$Q$12,Рабочий!$Q$13),Рабочий!$M$12),0))</f>
        <v>108</v>
      </c>
      <c r="L22" s="272">
        <f>IF(CHOOSE(Рабочий!$AC$11,CHOOSE(Рабочий!$C$11,Рабочий!AX164,Рабочий!AX195,Рабочий!AW288),CHOOSE(Рабочий!$C$11,Рабочий!M164,Рабочий!M195,Рабочий!M288))="","",ROUND(CHOOSE(Рабочий!$AC$11,CHOOSE(Рабочий!$C$11,Рабочий!AX164,Рабочий!AX195,Рабочий!AW288),CHOOSE(Рабочий!$C$11,Рабочий!M164,Рабочий!M195,Рабочий!M288))*(1+'1. Выбор РС'!$I$1)*CHOOSE(Рабочий!$H$11,Рабочий!$I$11,Рабочий!$I$12)*CHOOSE(Рабочий!$L$11,CHOOSE(Рабочий!$P$11,Рабочий!$Q$11,Рабочий!$Q$12,Рабочий!$Q$13),Рабочий!$M$12),0))</f>
        <v>106</v>
      </c>
      <c r="M22" s="272">
        <f>IF(CHOOSE(Рабочий!$AC$11,CHOOSE(Рабочий!$C$11,Рабочий!AY164,Рабочий!AY195,Рабочий!AX288),CHOOSE(Рабочий!$C$11,Рабочий!N164,Рабочий!N195,Рабочий!N288))="","",ROUND(CHOOSE(Рабочий!$AC$11,CHOOSE(Рабочий!$C$11,Рабочий!AY164,Рабочий!AY195,Рабочий!AX288),CHOOSE(Рабочий!$C$11,Рабочий!N164,Рабочий!N195,Рабочий!N288))*(1+'1. Выбор РС'!$I$1)*CHOOSE(Рабочий!$H$11,Рабочий!$I$11,Рабочий!$I$12)*CHOOSE(Рабочий!$L$11,CHOOSE(Рабочий!$P$11,Рабочий!$Q$11,Рабочий!$Q$12,Рабочий!$Q$13),Рабочий!$M$12),0))</f>
        <v>104</v>
      </c>
      <c r="N22" s="272">
        <f>IF(CHOOSE(Рабочий!$AC$11,CHOOSE(Рабочий!$C$11,Рабочий!AZ164,Рабочий!AZ195,Рабочий!AY288),CHOOSE(Рабочий!$C$11,Рабочий!O164,Рабочий!O195,Рабочий!O288))="","",ROUND(CHOOSE(Рабочий!$AC$11,CHOOSE(Рабочий!$C$11,Рабочий!AZ164,Рабочий!AZ195,Рабочий!AY288),CHOOSE(Рабочий!$C$11,Рабочий!O164,Рабочий!O195,Рабочий!O288))*(1+'1. Выбор РС'!$I$1)*CHOOSE(Рабочий!$H$11,Рабочий!$I$11,Рабочий!$I$12)*CHOOSE(Рабочий!$L$11,CHOOSE(Рабочий!$P$11,Рабочий!$Q$11,Рабочий!$Q$12,Рабочий!$Q$13),Рабочий!$M$12),0))</f>
        <v>104</v>
      </c>
      <c r="O22" s="272">
        <f>IF(CHOOSE(Рабочий!$AC$11,CHOOSE(Рабочий!$C$11,Рабочий!BA164,Рабочий!BA195,Рабочий!AZ288),CHOOSE(Рабочий!$C$11,Рабочий!P164,Рабочий!P195,Рабочий!P288))="","",ROUND(CHOOSE(Рабочий!$AC$11,CHOOSE(Рабочий!$C$11,Рабочий!BA164,Рабочий!BA195,Рабочий!AZ288),CHOOSE(Рабочий!$C$11,Рабочий!P164,Рабочий!P195,Рабочий!P288))*(1+'1. Выбор РС'!$I$1)*CHOOSE(Рабочий!$H$11,Рабочий!$I$11,Рабочий!$I$12)*CHOOSE(Рабочий!$L$11,CHOOSE(Рабочий!$P$11,Рабочий!$Q$11,Рабочий!$Q$12,Рабочий!$Q$13),Рабочий!$M$12),0))</f>
        <v>102</v>
      </c>
      <c r="P22" s="272">
        <f>IF(CHOOSE(Рабочий!$AC$11,CHOOSE(Рабочий!$C$11,Рабочий!BB164,Рабочий!BB195,Рабочий!BA288),CHOOSE(Рабочий!$C$11,Рабочий!Q164,Рабочий!Q195,Рабочий!Q288))="","",ROUND(CHOOSE(Рабочий!$AC$11,CHOOSE(Рабочий!$C$11,Рабочий!BB164,Рабочий!BB195,Рабочий!BA288),CHOOSE(Рабочий!$C$11,Рабочий!Q164,Рабочий!Q195,Рабочий!Q288))*(1+'1. Выбор РС'!$I$1)*CHOOSE(Рабочий!$H$11,Рабочий!$I$11,Рабочий!$I$12)*CHOOSE(Рабочий!$L$11,CHOOSE(Рабочий!$P$11,Рабочий!$Q$11,Рабочий!$Q$12,Рабочий!$Q$13),Рабочий!$M$12),0))</f>
        <v>101</v>
      </c>
      <c r="Q22" s="272">
        <f>IF(CHOOSE(Рабочий!$AC$11,CHOOSE(Рабочий!$C$11,Рабочий!BC164,Рабочий!BC195,Рабочий!BB288),CHOOSE(Рабочий!$C$11,Рабочий!R164,Рабочий!R195,Рабочий!R288))="","",ROUND(CHOOSE(Рабочий!$AC$11,CHOOSE(Рабочий!$C$11,Рабочий!BC164,Рабочий!BC195,Рабочий!BB288),CHOOSE(Рабочий!$C$11,Рабочий!R164,Рабочий!R195,Рабочий!R288))*(1+'1. Выбор РС'!$I$1)*CHOOSE(Рабочий!$H$11,Рабочий!$I$11,Рабочий!$I$12)*CHOOSE(Рабочий!$L$11,CHOOSE(Рабочий!$P$11,Рабочий!$Q$11,Рабочий!$Q$12,Рабочий!$Q$13),Рабочий!$M$12),0))</f>
        <v>101</v>
      </c>
      <c r="R22" s="272">
        <f>IF(CHOOSE(Рабочий!$AC$11,CHOOSE(Рабочий!$C$11,Рабочий!BD164,Рабочий!BD195,Рабочий!BC288),CHOOSE(Рабочий!$C$11,Рабочий!S164,Рабочий!S195,Рабочий!S288))="","",ROUND(CHOOSE(Рабочий!$AC$11,CHOOSE(Рабочий!$C$11,Рабочий!BD164,Рабочий!BD195,Рабочий!BC288),CHOOSE(Рабочий!$C$11,Рабочий!S164,Рабочий!S195,Рабочий!S288))*(1+'1. Выбор РС'!$I$1)*CHOOSE(Рабочий!$H$11,Рабочий!$I$11,Рабочий!$I$12)*CHOOSE(Рабочий!$L$11,CHOOSE(Рабочий!$P$11,Рабочий!$Q$11,Рабочий!$Q$12,Рабочий!$Q$13),Рабочий!$M$12),0))</f>
        <v>100</v>
      </c>
      <c r="S22" s="272">
        <f>IF(CHOOSE(Рабочий!$AC$11,CHOOSE(Рабочий!$C$11,Рабочий!BE164,Рабочий!BE195,Рабочий!BD288),CHOOSE(Рабочий!$C$11,Рабочий!T164,Рабочий!T195,Рабочий!T288))="","",ROUND(CHOOSE(Рабочий!$AC$11,CHOOSE(Рабочий!$C$11,Рабочий!BE164,Рабочий!BE195,Рабочий!BD288),CHOOSE(Рабочий!$C$11,Рабочий!T164,Рабочий!T195,Рабочий!T288))*(1+'1. Выбор РС'!$I$1)*CHOOSE(Рабочий!$H$11,Рабочий!$I$11,Рабочий!$I$12)*CHOOSE(Рабочий!$L$11,CHOOSE(Рабочий!$P$11,Рабочий!$Q$11,Рабочий!$Q$12,Рабочий!$Q$13),Рабочий!$M$12),0))</f>
        <v>100</v>
      </c>
      <c r="T22" s="272">
        <f>IF(CHOOSE(Рабочий!$AC$11,CHOOSE(Рабочий!$C$11,Рабочий!BF164,Рабочий!BF195,Рабочий!BE288),CHOOSE(Рабочий!$C$11,Рабочий!U164,Рабочий!U195,Рабочий!U288))="","",ROUND(CHOOSE(Рабочий!$AC$11,CHOOSE(Рабочий!$C$11,Рабочий!BF164,Рабочий!BF195,Рабочий!BE288),CHOOSE(Рабочий!$C$11,Рабочий!U164,Рабочий!U195,Рабочий!U288))*(1+'1. Выбор РС'!$I$1)*CHOOSE(Рабочий!$H$11,Рабочий!$I$11,Рабочий!$I$12)*CHOOSE(Рабочий!$L$11,CHOOSE(Рабочий!$P$11,Рабочий!$Q$11,Рабочий!$Q$12,Рабочий!$Q$13),Рабочий!$M$12),0))</f>
        <v>99</v>
      </c>
      <c r="U22" s="272">
        <f>IF(CHOOSE(Рабочий!$AC$11,CHOOSE(Рабочий!$C$11,Рабочий!BG164,Рабочий!BG195,Рабочий!BF288),CHOOSE(Рабочий!$C$11,Рабочий!V164,Рабочий!V195,Рабочий!V288))="","",ROUND(CHOOSE(Рабочий!$AC$11,CHOOSE(Рабочий!$C$11,Рабочий!BG164,Рабочий!BG195,Рабочий!BF288),CHOOSE(Рабочий!$C$11,Рабочий!V164,Рабочий!V195,Рабочий!V288))*(1+'1. Выбор РС'!$I$1)*CHOOSE(Рабочий!$H$11,Рабочий!$I$11,Рабочий!$I$12)*CHOOSE(Рабочий!$L$11,CHOOSE(Рабочий!$P$11,Рабочий!$Q$11,Рабочий!$Q$12,Рабочий!$Q$13),Рабочий!$M$12),0))</f>
        <v>97</v>
      </c>
      <c r="V22" s="272">
        <f>IF(CHOOSE(Рабочий!$AC$11,CHOOSE(Рабочий!$C$11,Рабочий!BH164,Рабочий!BH195,Рабочий!BG288),CHOOSE(Рабочий!$C$11,Рабочий!W164,Рабочий!W195,Рабочий!W288))="","",ROUND(CHOOSE(Рабочий!$AC$11,CHOOSE(Рабочий!$C$11,Рабочий!BH164,Рабочий!BH195,Рабочий!BG288),CHOOSE(Рабочий!$C$11,Рабочий!W164,Рабочий!W195,Рабочий!W288))*(1+'1. Выбор РС'!$I$1)*CHOOSE(Рабочий!$H$11,Рабочий!$I$11,Рабочий!$I$12)*CHOOSE(Рабочий!$L$11,CHOOSE(Рабочий!$P$11,Рабочий!$Q$11,Рабочий!$Q$12,Рабочий!$Q$13),Рабочий!$M$12),0))</f>
        <v>97</v>
      </c>
      <c r="W22" s="272">
        <f>IF(CHOOSE(Рабочий!$AC$11,CHOOSE(Рабочий!$C$11,Рабочий!BI164,Рабочий!BI195,Рабочий!BH288),CHOOSE(Рабочий!$C$11,Рабочий!X164,Рабочий!X195,Рабочий!X288))="","",ROUND(CHOOSE(Рабочий!$AC$11,CHOOSE(Рабочий!$C$11,Рабочий!BI164,Рабочий!BI195,Рабочий!BH288),CHOOSE(Рабочий!$C$11,Рабочий!X164,Рабочий!X195,Рабочий!X288))*(1+'1. Выбор РС'!$I$1)*CHOOSE(Рабочий!$H$11,Рабочий!$I$11,Рабочий!$I$12)*CHOOSE(Рабочий!$L$11,CHOOSE(Рабочий!$P$11,Рабочий!$Q$11,Рабочий!$Q$12,Рабочий!$Q$13),Рабочий!$M$12),0))</f>
        <v>97</v>
      </c>
      <c r="X22" s="272">
        <f>IF(CHOOSE(Рабочий!$AC$11,CHOOSE(Рабочий!$C$11,Рабочий!BJ164,Рабочий!BJ195,Рабочий!BI288),CHOOSE(Рабочий!$C$11,Рабочий!Y164,Рабочий!Y195,Рабочий!Y288))="","",ROUND(CHOOSE(Рабочий!$AC$11,CHOOSE(Рабочий!$C$11,Рабочий!BJ164,Рабочий!BJ195,Рабочий!BI288),CHOOSE(Рабочий!$C$11,Рабочий!Y164,Рабочий!Y195,Рабочий!Y288))*(1+'1. Выбор РС'!$I$1)*CHOOSE(Рабочий!$H$11,Рабочий!$I$11,Рабочий!$I$12)*CHOOSE(Рабочий!$L$11,CHOOSE(Рабочий!$P$11,Рабочий!$Q$11,Рабочий!$Q$12,Рабочий!$Q$13),Рабочий!$M$12),0))</f>
        <v>96</v>
      </c>
      <c r="Y22" s="272">
        <f>IF(CHOOSE(Рабочий!$AC$11,CHOOSE(Рабочий!$C$11,Рабочий!BK164,Рабочий!BK195,Рабочий!BJ288),CHOOSE(Рабочий!$C$11,Рабочий!Z164,Рабочий!Z195,Рабочий!Z288))="","",ROUND(CHOOSE(Рабочий!$AC$11,CHOOSE(Рабочий!$C$11,Рабочий!BK164,Рабочий!BK195,Рабочий!BJ288),CHOOSE(Рабочий!$C$11,Рабочий!Z164,Рабочий!Z195,Рабочий!Z288))*(1+'1. Выбор РС'!$I$1)*CHOOSE(Рабочий!$H$11,Рабочий!$I$11,Рабочий!$I$12)*CHOOSE(Рабочий!$L$11,CHOOSE(Рабочий!$P$11,Рабочий!$Q$11,Рабочий!$Q$12,Рабочий!$Q$13),Рабочий!$M$12),0))</f>
        <v>96</v>
      </c>
      <c r="Z22" s="272">
        <f>IF(CHOOSE(Рабочий!$AC$11,CHOOSE(Рабочий!$C$11,Рабочий!BL164,Рабочий!BL195,Рабочий!BK288),CHOOSE(Рабочий!$C$11,Рабочий!AA164,Рабочий!AA195,Рабочий!AA288))="","",ROUND(CHOOSE(Рабочий!$AC$11,CHOOSE(Рабочий!$C$11,Рабочий!BL164,Рабочий!BL195,Рабочий!BK288),CHOOSE(Рабочий!$C$11,Рабочий!AA164,Рабочий!AA195,Рабочий!AA288))*(1+'1. Выбор РС'!$I$1)*CHOOSE(Рабочий!$H$11,Рабочий!$I$11,Рабочий!$I$12)*CHOOSE(Рабочий!$L$11,CHOOSE(Рабочий!$P$11,Рабочий!$Q$11,Рабочий!$Q$12,Рабочий!$Q$13),Рабочий!$M$12),0))</f>
        <v>95</v>
      </c>
      <c r="AA22" s="272">
        <f>IF(CHOOSE(Рабочий!$AC$11,CHOOSE(Рабочий!$C$11,Рабочий!BM164,Рабочий!BM195,Рабочий!BL288),CHOOSE(Рабочий!$C$11,Рабочий!AB164,Рабочий!AB195,Рабочий!AB288))="","",ROUND(CHOOSE(Рабочий!$AC$11,CHOOSE(Рабочий!$C$11,Рабочий!BM164,Рабочий!BM195,Рабочий!BL288),CHOOSE(Рабочий!$C$11,Рабочий!AB164,Рабочий!AB195,Рабочий!AB288))*(1+'1. Выбор РС'!$I$1)*CHOOSE(Рабочий!$H$11,Рабочий!$I$11,Рабочий!$I$12)*CHOOSE(Рабочий!$L$11,CHOOSE(Рабочий!$P$11,Рабочий!$Q$11,Рабочий!$Q$12,Рабочий!$Q$13),Рабочий!$M$12),0))</f>
        <v>95</v>
      </c>
      <c r="AB22" s="272">
        <f>IF(CHOOSE(Рабочий!$AC$11,CHOOSE(Рабочий!$C$11,Рабочий!BN164,Рабочий!BN195,Рабочий!BM288),CHOOSE(Рабочий!$C$11,Рабочий!AC164,Рабочий!AC195,Рабочий!AC288))="","",ROUND(CHOOSE(Рабочий!$AC$11,CHOOSE(Рабочий!$C$11,Рабочий!BN164,Рабочий!BN195,Рабочий!BM288),CHOOSE(Рабочий!$C$11,Рабочий!AC164,Рабочий!AC195,Рабочий!AC288))*(1+'1. Выбор РС'!$I$1)*CHOOSE(Рабочий!$H$11,Рабочий!$I$11,Рабочий!$I$12)*CHOOSE(Рабочий!$L$11,CHOOSE(Рабочий!$P$11,Рабочий!$Q$11,Рабочий!$Q$12,Рабочий!$Q$13),Рабочий!$M$12),0))</f>
        <v>95</v>
      </c>
      <c r="AC22" s="272">
        <f>IF(CHOOSE(Рабочий!$AC$11,CHOOSE(Рабочий!$C$11,Рабочий!BO164,Рабочий!BO195,Рабочий!BN288),CHOOSE(Рабочий!$C$11,Рабочий!AD164,Рабочий!AD195,Рабочий!AD288))="","",ROUND(CHOOSE(Рабочий!$AC$11,CHOOSE(Рабочий!$C$11,Рабочий!BO164,Рабочий!BO195,Рабочий!BN288),CHOOSE(Рабочий!$C$11,Рабочий!AD164,Рабочий!AD195,Рабочий!AD288))*(1+'1. Выбор РС'!$I$1)*CHOOSE(Рабочий!$H$11,Рабочий!$I$11,Рабочий!$I$12)*CHOOSE(Рабочий!$L$11,CHOOSE(Рабочий!$P$11,Рабочий!$Q$11,Рабочий!$Q$12,Рабочий!$Q$13),Рабочий!$M$12),0))</f>
        <v>95</v>
      </c>
      <c r="AD22" s="272">
        <f>IF(CHOOSE(Рабочий!$AC$11,CHOOSE(Рабочий!$C$11,Рабочий!BP164,Рабочий!BP195,Рабочий!BO288),CHOOSE(Рабочий!$C$11,Рабочий!AE164,Рабочий!AE195,Рабочий!AE288))="","",ROUND(CHOOSE(Рабочий!$AC$11,CHOOSE(Рабочий!$C$11,Рабочий!BP164,Рабочий!BP195,Рабочий!BO288),CHOOSE(Рабочий!$C$11,Рабочий!AE164,Рабочий!AE195,Рабочий!AE288))*(1+'1. Выбор РС'!$I$1)*CHOOSE(Рабочий!$H$11,Рабочий!$I$11,Рабочий!$I$12)*CHOOSE(Рабочий!$L$11,CHOOSE(Рабочий!$P$11,Рабочий!$Q$11,Рабочий!$Q$12,Рабочий!$Q$13),Рабочий!$M$12),0))</f>
        <v>94</v>
      </c>
      <c r="AE22" s="272" t="str">
        <f>IF(CHOOSE(Рабочий!$AC$11,CHOOSE(Рабочий!$C$11,Рабочий!BQ164,Рабочий!BQ195,Рабочий!BP288),CHOOSE(Рабочий!$C$11,Рабочий!AF164,Рабочий!AF195,Рабочий!AF288))="","",ROUND(CHOOSE(Рабочий!$AC$11,CHOOSE(Рабочий!$C$11,Рабочий!BQ164,Рабочий!BQ195,Рабочий!BP288),CHOOSE(Рабочий!$C$11,Рабочий!AF164,Рабочий!AF195,Рабочий!AF288)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22" s="272" t="str">
        <f>IF(CHOOSE(Рабочий!$AC$11,CHOOSE(Рабочий!$C$11,Рабочий!BR164,Рабочий!BR195,Рабочий!BQ288),CHOOSE(Рабочий!$C$11,Рабочий!AG164,Рабочий!AG195,Рабочий!AG288))="","",ROUND(CHOOSE(Рабочий!$AC$11,CHOOSE(Рабочий!$C$11,Рабочий!BR164,Рабочий!BR195,Рабочий!BQ288),CHOOSE(Рабочий!$C$11,Рабочий!AG164,Рабочий!AG195,Рабочий!AG288)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22" s="272" t="str">
        <f>IF(CHOOSE(Рабочий!$AC$11,CHOOSE(Рабочий!$C$11,Рабочий!BS164,Рабочий!BS195,Рабочий!BR288),CHOOSE(Рабочий!$C$11,Рабочий!AH164,Рабочий!AH195,Рабочий!AH288))="","",ROUND(CHOOSE(Рабочий!$AC$11,CHOOSE(Рабочий!$C$11,Рабочий!BS164,Рабочий!BS195,Рабочий!BR288),CHOOSE(Рабочий!$C$11,Рабочий!AH164,Рабочий!AH195,Рабочий!AH288)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22" s="272" t="str">
        <f>IF(CHOOSE(Рабочий!$AC$11,CHOOSE(Рабочий!$C$11,Рабочий!BT164,Рабочий!BT195,Рабочий!BS288),CHOOSE(Рабочий!$C$11,Рабочий!AI164,Рабочий!AI195,Рабочий!AI288))="","",ROUND(CHOOSE(Рабочий!$AC$11,CHOOSE(Рабочий!$C$11,Рабочий!BT164,Рабочий!BT195,Рабочий!BS288),CHOOSE(Рабочий!$C$11,Рабочий!AI164,Рабочий!AI195,Рабочий!AI288)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22" s="272" t="str">
        <f>IF(CHOOSE(Рабочий!$AC$11,CHOOSE(Рабочий!$C$11,Рабочий!BU164,Рабочий!BU195,Рабочий!BT288),CHOOSE(Рабочий!$C$11,Рабочий!AJ164,Рабочий!AJ195,Рабочий!AJ288))="","",ROUND(CHOOSE(Рабочий!$AC$11,CHOOSE(Рабочий!$C$11,Рабочий!BU164,Рабочий!BU195,Рабочий!BT288),CHOOSE(Рабочий!$C$11,Рабочий!AJ164,Рабочий!AJ195,Рабочий!AJ288)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22" s="210"/>
      <c r="AK22" s="211"/>
      <c r="AL22" s="211"/>
      <c r="AM22" s="211"/>
      <c r="AN22" s="211"/>
      <c r="AO22" s="211"/>
      <c r="AP22" s="211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</row>
    <row r="23" spans="1:53" s="193" customFormat="1">
      <c r="A23" s="212">
        <v>600</v>
      </c>
      <c r="B23" s="272">
        <f>IF(CHOOSE(Рабочий!$AC$11,CHOOSE(Рабочий!$C$11,Рабочий!AN165,Рабочий!AN196,Рабочий!AM289),CHOOSE(Рабочий!$C$11,Рабочий!C165,Рабочий!C196,Рабочий!C289))="","",ROUND(CHOOSE(Рабочий!$AC$11,CHOOSE(Рабочий!$C$11,Рабочий!AN165,Рабочий!AN196,Рабочий!AM289),CHOOSE(Рабочий!$C$11,Рабочий!C165,Рабочий!C196,Рабочий!C289))*(1+'1. Выбор РС'!$I$1)*CHOOSE(Рабочий!$H$11,Рабочий!$I$11,Рабочий!$I$12)*CHOOSE(Рабочий!$L$11,CHOOSE(Рабочий!$P$11,Рабочий!$Q$11,Рабочий!$Q$12,Рабочий!$Q$13),Рабочий!$M$12),0))</f>
        <v>147</v>
      </c>
      <c r="C23" s="272">
        <f>IF(CHOOSE(Рабочий!$AC$11,CHOOSE(Рабочий!$C$11,Рабочий!AO165,Рабочий!AO196,Рабочий!AN289),CHOOSE(Рабочий!$C$11,Рабочий!D165,Рабочий!D196,Рабочий!D289))="","",ROUND(CHOOSE(Рабочий!$AC$11,CHOOSE(Рабочий!$C$11,Рабочий!AO165,Рабочий!AO196,Рабочий!AN289),CHOOSE(Рабочий!$C$11,Рабочий!D165,Рабочий!D196,Рабочий!D289))*(1+'1. Выбор РС'!$I$1)*CHOOSE(Рабочий!$H$11,Рабочий!$I$11,Рабочий!$I$12)*CHOOSE(Рабочий!$L$11,CHOOSE(Рабочий!$P$11,Рабочий!$Q$11,Рабочий!$Q$12,Рабочий!$Q$13),Рабочий!$M$12),0))</f>
        <v>133</v>
      </c>
      <c r="D23" s="272">
        <f>IF(CHOOSE(Рабочий!$AC$11,CHOOSE(Рабочий!$C$11,Рабочий!AP165,Рабочий!AP196,Рабочий!AO289),CHOOSE(Рабочий!$C$11,Рабочий!E165,Рабочий!E196,Рабочий!E289))="","",ROUND(CHOOSE(Рабочий!$AC$11,CHOOSE(Рабочий!$C$11,Рабочий!AP165,Рабочий!AP196,Рабочий!AO289),CHOOSE(Рабочий!$C$11,Рабочий!E165,Рабочий!E196,Рабочий!E289))*(1+'1. Выбор РС'!$I$1)*CHOOSE(Рабочий!$H$11,Рабочий!$I$11,Рабочий!$I$12)*CHOOSE(Рабочий!$L$11,CHOOSE(Рабочий!$P$11,Рабочий!$Q$11,Рабочий!$Q$12,Рабочий!$Q$13),Рабочий!$M$12),0))</f>
        <v>123</v>
      </c>
      <c r="E23" s="272">
        <f>IF(CHOOSE(Рабочий!$AC$11,CHOOSE(Рабочий!$C$11,Рабочий!AQ165,Рабочий!AQ196,Рабочий!AP289),CHOOSE(Рабочий!$C$11,Рабочий!F165,Рабочий!F196,Рабочий!F289))="","",ROUND(CHOOSE(Рабочий!$AC$11,CHOOSE(Рабочий!$C$11,Рабочий!AQ165,Рабочий!AQ196,Рабочий!AP289),CHOOSE(Рабочий!$C$11,Рабочий!F165,Рабочий!F196,Рабочий!F289))*(1+'1. Выбор РС'!$I$1)*CHOOSE(Рабочий!$H$11,Рабочий!$I$11,Рабочий!$I$12)*CHOOSE(Рабочий!$L$11,CHOOSE(Рабочий!$P$11,Рабочий!$Q$11,Рабочий!$Q$12,Рабочий!$Q$13),Рабочий!$M$12),0))</f>
        <v>116</v>
      </c>
      <c r="F23" s="272">
        <f>IF(CHOOSE(Рабочий!$AC$11,CHOOSE(Рабочий!$C$11,Рабочий!AR165,Рабочий!AR196,Рабочий!AQ289),CHOOSE(Рабочий!$C$11,Рабочий!G165,Рабочий!G196,Рабочий!G289))="","",ROUND(CHOOSE(Рабочий!$AC$11,CHOOSE(Рабочий!$C$11,Рабочий!AR165,Рабочий!AR196,Рабочий!AQ289),CHOOSE(Рабочий!$C$11,Рабочий!G165,Рабочий!G196,Рабочий!G289))*(1+'1. Выбор РС'!$I$1)*CHOOSE(Рабочий!$H$11,Рабочий!$I$11,Рабочий!$I$12)*CHOOSE(Рабочий!$L$11,CHOOSE(Рабочий!$P$11,Рабочий!$Q$11,Рабочий!$Q$12,Рабочий!$Q$13),Рабочий!$M$12),0))</f>
        <v>111</v>
      </c>
      <c r="G23" s="272">
        <f>IF(CHOOSE(Рабочий!$AC$11,CHOOSE(Рабочий!$C$11,Рабочий!AS165,Рабочий!AS196,Рабочий!AR289),CHOOSE(Рабочий!$C$11,Рабочий!H165,Рабочий!H196,Рабочий!H289))="","",ROUND(CHOOSE(Рабочий!$AC$11,CHOOSE(Рабочий!$C$11,Рабочий!AS165,Рабочий!AS196,Рабочий!AR289),CHOOSE(Рабочий!$C$11,Рабочий!H165,Рабочий!H196,Рабочий!H289))*(1+'1. Выбор РС'!$I$1)*CHOOSE(Рабочий!$H$11,Рабочий!$I$11,Рабочий!$I$12)*CHOOSE(Рабочий!$L$11,CHOOSE(Рабочий!$P$11,Рабочий!$Q$11,Рабочий!$Q$12,Рабочий!$Q$13),Рабочий!$M$12),0))</f>
        <v>107</v>
      </c>
      <c r="H23" s="272">
        <f>IF(CHOOSE(Рабочий!$AC$11,CHOOSE(Рабочий!$C$11,Рабочий!AT165,Рабочий!AT196,Рабочий!AS289),CHOOSE(Рабочий!$C$11,Рабочий!I165,Рабочий!I196,Рабочий!I289))="","",ROUND(CHOOSE(Рабочий!$AC$11,CHOOSE(Рабочий!$C$11,Рабочий!AT165,Рабочий!AT196,Рабочий!AS289),CHOOSE(Рабочий!$C$11,Рабочий!I165,Рабочий!I196,Рабочий!I289))*(1+'1. Выбор РС'!$I$1)*CHOOSE(Рабочий!$H$11,Рабочий!$I$11,Рабочий!$I$12)*CHOOSE(Рабочий!$L$11,CHOOSE(Рабочий!$P$11,Рабочий!$Q$11,Рабочий!$Q$12,Рабочий!$Q$13),Рабочий!$M$12),0))</f>
        <v>104</v>
      </c>
      <c r="I23" s="272">
        <f>IF(CHOOSE(Рабочий!$AC$11,CHOOSE(Рабочий!$C$11,Рабочий!AU165,Рабочий!AU196,Рабочий!AT289),CHOOSE(Рабочий!$C$11,Рабочий!J165,Рабочий!J196,Рабочий!J289))="","",ROUND(CHOOSE(Рабочий!$AC$11,CHOOSE(Рабочий!$C$11,Рабочий!AU165,Рабочий!AU196,Рабочий!AT289),CHOOSE(Рабочий!$C$11,Рабочий!J165,Рабочий!J196,Рабочий!J289))*(1+'1. Выбор РС'!$I$1)*CHOOSE(Рабочий!$H$11,Рабочий!$I$11,Рабочий!$I$12)*CHOOSE(Рабочий!$L$11,CHOOSE(Рабочий!$P$11,Рабочий!$Q$11,Рабочий!$Q$12,Рабочий!$Q$13),Рабочий!$M$12),0))</f>
        <v>101</v>
      </c>
      <c r="J23" s="272">
        <f>IF(CHOOSE(Рабочий!$AC$11,CHOOSE(Рабочий!$C$11,Рабочий!AV165,Рабочий!AV196,Рабочий!AU289),CHOOSE(Рабочий!$C$11,Рабочий!K165,Рабочий!K196,Рабочий!K289))="","",ROUND(CHOOSE(Рабочий!$AC$11,CHOOSE(Рабочий!$C$11,Рабочий!AV165,Рабочий!AV196,Рабочий!AU289),CHOOSE(Рабочий!$C$11,Рабочий!K165,Рабочий!K196,Рабочий!K289))*(1+'1. Выбор РС'!$I$1)*CHOOSE(Рабочий!$H$11,Рабочий!$I$11,Рабочий!$I$12)*CHOOSE(Рабочий!$L$11,CHOOSE(Рабочий!$P$11,Рабочий!$Q$11,Рабочий!$Q$12,Рабочий!$Q$13),Рабочий!$M$12),0))</f>
        <v>100</v>
      </c>
      <c r="K23" s="272">
        <f>IF(CHOOSE(Рабочий!$AC$11,CHOOSE(Рабочий!$C$11,Рабочий!AW165,Рабочий!AW196,Рабочий!AV289),CHOOSE(Рабочий!$C$11,Рабочий!L165,Рабочий!L196,Рабочий!L289))="","",ROUND(CHOOSE(Рабочий!$AC$11,CHOOSE(Рабочий!$C$11,Рабочий!AW165,Рабочий!AW196,Рабочий!AV289),CHOOSE(Рабочий!$C$11,Рабочий!L165,Рабочий!L196,Рабочий!L289))*(1+'1. Выбор РС'!$I$1)*CHOOSE(Рабочий!$H$11,Рабочий!$I$11,Рабочий!$I$12)*CHOOSE(Рабочий!$L$11,CHOOSE(Рабочий!$P$11,Рабочий!$Q$11,Рабочий!$Q$12,Рабочий!$Q$13),Рабочий!$M$12),0))</f>
        <v>99</v>
      </c>
      <c r="L23" s="272">
        <f>IF(CHOOSE(Рабочий!$AC$11,CHOOSE(Рабочий!$C$11,Рабочий!AX165,Рабочий!AX196,Рабочий!AW289),CHOOSE(Рабочий!$C$11,Рабочий!M165,Рабочий!M196,Рабочий!M289))="","",ROUND(CHOOSE(Рабочий!$AC$11,CHOOSE(Рабочий!$C$11,Рабочий!AX165,Рабочий!AX196,Рабочий!AW289),CHOOSE(Рабочий!$C$11,Рабочий!M165,Рабочий!M196,Рабочий!M289))*(1+'1. Выбор РС'!$I$1)*CHOOSE(Рабочий!$H$11,Рабочий!$I$11,Рабочий!$I$12)*CHOOSE(Рабочий!$L$11,CHOOSE(Рабочий!$P$11,Рабочий!$Q$11,Рабочий!$Q$12,Рабочий!$Q$13),Рабочий!$M$12),0))</f>
        <v>96</v>
      </c>
      <c r="M23" s="272">
        <f>IF(CHOOSE(Рабочий!$AC$11,CHOOSE(Рабочий!$C$11,Рабочий!AY165,Рабочий!AY196,Рабочий!AX289),CHOOSE(Рабочий!$C$11,Рабочий!N165,Рабочий!N196,Рабочий!N289))="","",ROUND(CHOOSE(Рабочий!$AC$11,CHOOSE(Рабочий!$C$11,Рабочий!AY165,Рабочий!AY196,Рабочий!AX289),CHOOSE(Рабочий!$C$11,Рабочий!N165,Рабочий!N196,Рабочий!N289))*(1+'1. Выбор РС'!$I$1)*CHOOSE(Рабочий!$H$11,Рабочий!$I$11,Рабочий!$I$12)*CHOOSE(Рабочий!$L$11,CHOOSE(Рабочий!$P$11,Рабочий!$Q$11,Рабочий!$Q$12,Рабочий!$Q$13),Рабочий!$M$12),0))</f>
        <v>95</v>
      </c>
      <c r="N23" s="272">
        <f>IF(CHOOSE(Рабочий!$AC$11,CHOOSE(Рабочий!$C$11,Рабочий!AZ165,Рабочий!AZ196,Рабочий!AY289),CHOOSE(Рабочий!$C$11,Рабочий!O165,Рабочий!O196,Рабочий!O289))="","",ROUND(CHOOSE(Рабочий!$AC$11,CHOOSE(Рабочий!$C$11,Рабочий!AZ165,Рабочий!AZ196,Рабочий!AY289),CHOOSE(Рабочий!$C$11,Рабочий!O165,Рабочий!O196,Рабочий!O289))*(1+'1. Выбор РС'!$I$1)*CHOOSE(Рабочий!$H$11,Рабочий!$I$11,Рабочий!$I$12)*CHOOSE(Рабочий!$L$11,CHOOSE(Рабочий!$P$11,Рабочий!$Q$11,Рабочий!$Q$12,Рабочий!$Q$13),Рабочий!$M$12),0))</f>
        <v>95</v>
      </c>
      <c r="O23" s="272">
        <f>IF(CHOOSE(Рабочий!$AC$11,CHOOSE(Рабочий!$C$11,Рабочий!BA165,Рабочий!BA196,Рабочий!AZ289),CHOOSE(Рабочий!$C$11,Рабочий!P165,Рабочий!P196,Рабочий!P289))="","",ROUND(CHOOSE(Рабочий!$AC$11,CHOOSE(Рабочий!$C$11,Рабочий!BA165,Рабочий!BA196,Рабочий!AZ289),CHOOSE(Рабочий!$C$11,Рабочий!P165,Рабочий!P196,Рабочий!P289))*(1+'1. Выбор РС'!$I$1)*CHOOSE(Рабочий!$H$11,Рабочий!$I$11,Рабочий!$I$12)*CHOOSE(Рабочий!$L$11,CHOOSE(Рабочий!$P$11,Рабочий!$Q$11,Рабочий!$Q$12,Рабочий!$Q$13),Рабочий!$M$12),0))</f>
        <v>94</v>
      </c>
      <c r="P23" s="272">
        <f>IF(CHOOSE(Рабочий!$AC$11,CHOOSE(Рабочий!$C$11,Рабочий!BB165,Рабочий!BB196,Рабочий!BA289),CHOOSE(Рабочий!$C$11,Рабочий!Q165,Рабочий!Q196,Рабочий!Q289))="","",ROUND(CHOOSE(Рабочий!$AC$11,CHOOSE(Рабочий!$C$11,Рабочий!BB165,Рабочий!BB196,Рабочий!BA289),CHOOSE(Рабочий!$C$11,Рабочий!Q165,Рабочий!Q196,Рабочий!Q289))*(1+'1. Выбор РС'!$I$1)*CHOOSE(Рабочий!$H$11,Рабочий!$I$11,Рабочий!$I$12)*CHOOSE(Рабочий!$L$11,CHOOSE(Рабочий!$P$11,Рабочий!$Q$11,Рабочий!$Q$12,Рабочий!$Q$13),Рабочий!$M$12),0))</f>
        <v>93</v>
      </c>
      <c r="Q23" s="272">
        <f>IF(CHOOSE(Рабочий!$AC$11,CHOOSE(Рабочий!$C$11,Рабочий!BC165,Рабочий!BC196,Рабочий!BB289),CHOOSE(Рабочий!$C$11,Рабочий!R165,Рабочий!R196,Рабочий!R289))="","",ROUND(CHOOSE(Рабочий!$AC$11,CHOOSE(Рабочий!$C$11,Рабочий!BC165,Рабочий!BC196,Рабочий!BB289),CHOOSE(Рабочий!$C$11,Рабочий!R165,Рабочий!R196,Рабочий!R289))*(1+'1. Выбор РС'!$I$1)*CHOOSE(Рабочий!$H$11,Рабочий!$I$11,Рабочий!$I$12)*CHOOSE(Рабочий!$L$11,CHOOSE(Рабочий!$P$11,Рабочий!$Q$11,Рабочий!$Q$12,Рабочий!$Q$13),Рабочий!$M$12),0))</f>
        <v>92</v>
      </c>
      <c r="R23" s="272">
        <f>IF(CHOOSE(Рабочий!$AC$11,CHOOSE(Рабочий!$C$11,Рабочий!BD165,Рабочий!BD196,Рабочий!BC289),CHOOSE(Рабочий!$C$11,Рабочий!S165,Рабочий!S196,Рабочий!S289))="","",ROUND(CHOOSE(Рабочий!$AC$11,CHOOSE(Рабочий!$C$11,Рабочий!BD165,Рабочий!BD196,Рабочий!BC289),CHOOSE(Рабочий!$C$11,Рабочий!S165,Рабочий!S196,Рабочий!S289))*(1+'1. Выбор РС'!$I$1)*CHOOSE(Рабочий!$H$11,Рабочий!$I$11,Рабочий!$I$12)*CHOOSE(Рабочий!$L$11,CHOOSE(Рабочий!$P$11,Рабочий!$Q$11,Рабочий!$Q$12,Рабочий!$Q$13),Рабочий!$M$12),0))</f>
        <v>90</v>
      </c>
      <c r="S23" s="272">
        <f>IF(CHOOSE(Рабочий!$AC$11,CHOOSE(Рабочий!$C$11,Рабочий!BE165,Рабочий!BE196,Рабочий!BD289),CHOOSE(Рабочий!$C$11,Рабочий!T165,Рабочий!T196,Рабочий!T289))="","",ROUND(CHOOSE(Рабочий!$AC$11,CHOOSE(Рабочий!$C$11,Рабочий!BE165,Рабочий!BE196,Рабочий!BD289),CHOOSE(Рабочий!$C$11,Рабочий!T165,Рабочий!T196,Рабочий!T289))*(1+'1. Выбор РС'!$I$1)*CHOOSE(Рабочий!$H$11,Рабочий!$I$11,Рабочий!$I$12)*CHOOSE(Рабочий!$L$11,CHOOSE(Рабочий!$P$11,Рабочий!$Q$11,Рабочий!$Q$12,Рабочий!$Q$13),Рабочий!$M$12),0))</f>
        <v>90</v>
      </c>
      <c r="T23" s="272">
        <f>IF(CHOOSE(Рабочий!$AC$11,CHOOSE(Рабочий!$C$11,Рабочий!BF165,Рабочий!BF196,Рабочий!BE289),CHOOSE(Рабочий!$C$11,Рабочий!U165,Рабочий!U196,Рабочий!U289))="","",ROUND(CHOOSE(Рабочий!$AC$11,CHOOSE(Рабочий!$C$11,Рабочий!BF165,Рабочий!BF196,Рабочий!BE289),CHOOSE(Рабочий!$C$11,Рабочий!U165,Рабочий!U196,Рабочий!U289))*(1+'1. Выбор РС'!$I$1)*CHOOSE(Рабочий!$H$11,Рабочий!$I$11,Рабочий!$I$12)*CHOOSE(Рабочий!$L$11,CHOOSE(Рабочий!$P$11,Рабочий!$Q$11,Рабочий!$Q$12,Рабочий!$Q$13),Рабочий!$M$12),0))</f>
        <v>90</v>
      </c>
      <c r="U23" s="272">
        <f>IF(CHOOSE(Рабочий!$AC$11,CHOOSE(Рабочий!$C$11,Рабочий!BG165,Рабочий!BG196,Рабочий!BF289),CHOOSE(Рабочий!$C$11,Рабочий!V165,Рабочий!V196,Рабочий!V289))="","",ROUND(CHOOSE(Рабочий!$AC$11,CHOOSE(Рабочий!$C$11,Рабочий!BG165,Рабочий!BG196,Рабочий!BF289),CHOOSE(Рабочий!$C$11,Рабочий!V165,Рабочий!V196,Рабочий!V289))*(1+'1. Выбор РС'!$I$1)*CHOOSE(Рабочий!$H$11,Рабочий!$I$11,Рабочий!$I$12)*CHOOSE(Рабочий!$L$11,CHOOSE(Рабочий!$P$11,Рабочий!$Q$11,Рабочий!$Q$12,Рабочий!$Q$13),Рабочий!$M$12),0))</f>
        <v>89</v>
      </c>
      <c r="V23" s="272">
        <f>IF(CHOOSE(Рабочий!$AC$11,CHOOSE(Рабочий!$C$11,Рабочий!BH165,Рабочий!BH196,Рабочий!BG289),CHOOSE(Рабочий!$C$11,Рабочий!W165,Рабочий!W196,Рабочий!W289))="","",ROUND(CHOOSE(Рабочий!$AC$11,CHOOSE(Рабочий!$C$11,Рабочий!BH165,Рабочий!BH196,Рабочий!BG289),CHOOSE(Рабочий!$C$11,Рабочий!W165,Рабочий!W196,Рабочий!W289))*(1+'1. Выбор РС'!$I$1)*CHOOSE(Рабочий!$H$11,Рабочий!$I$11,Рабочий!$I$12)*CHOOSE(Рабочий!$L$11,CHOOSE(Рабочий!$P$11,Рабочий!$Q$11,Рабочий!$Q$12,Рабочий!$Q$13),Рабочий!$M$12),0))</f>
        <v>88</v>
      </c>
      <c r="W23" s="272">
        <f>IF(CHOOSE(Рабочий!$AC$11,CHOOSE(Рабочий!$C$11,Рабочий!BI165,Рабочий!BI196,Рабочий!BH289),CHOOSE(Рабочий!$C$11,Рабочий!X165,Рабочий!X196,Рабочий!X289))="","",ROUND(CHOOSE(Рабочий!$AC$11,CHOOSE(Рабочий!$C$11,Рабочий!BI165,Рабочий!BI196,Рабочий!BH289),CHOOSE(Рабочий!$C$11,Рабочий!X165,Рабочий!X196,Рабочий!X289))*(1+'1. Выбор РС'!$I$1)*CHOOSE(Рабочий!$H$11,Рабочий!$I$11,Рабочий!$I$12)*CHOOSE(Рабочий!$L$11,CHOOSE(Рабочий!$P$11,Рабочий!$Q$11,Рабочий!$Q$12,Рабочий!$Q$13),Рабочий!$M$12),0))</f>
        <v>89</v>
      </c>
      <c r="X23" s="272">
        <f>IF(CHOOSE(Рабочий!$AC$11,CHOOSE(Рабочий!$C$11,Рабочий!BJ165,Рабочий!BJ196,Рабочий!BI289),CHOOSE(Рабочий!$C$11,Рабочий!Y165,Рабочий!Y196,Рабочий!Y289))="","",ROUND(CHOOSE(Рабочий!$AC$11,CHOOSE(Рабочий!$C$11,Рабочий!BJ165,Рабочий!BJ196,Рабочий!BI289),CHOOSE(Рабочий!$C$11,Рабочий!Y165,Рабочий!Y196,Рабочий!Y289))*(1+'1. Выбор РС'!$I$1)*CHOOSE(Рабочий!$H$11,Рабочий!$I$11,Рабочий!$I$12)*CHOOSE(Рабочий!$L$11,CHOOSE(Рабочий!$P$11,Рабочий!$Q$11,Рабочий!$Q$12,Рабочий!$Q$13),Рабочий!$M$12),0))</f>
        <v>88</v>
      </c>
      <c r="Y23" s="272">
        <f>IF(CHOOSE(Рабочий!$AC$11,CHOOSE(Рабочий!$C$11,Рабочий!BK165,Рабочий!BK196,Рабочий!BJ289),CHOOSE(Рабочий!$C$11,Рабочий!Z165,Рабочий!Z196,Рабочий!Z289))="","",ROUND(CHOOSE(Рабочий!$AC$11,CHOOSE(Рабочий!$C$11,Рабочий!BK165,Рабочий!BK196,Рабочий!BJ289),CHOOSE(Рабочий!$C$11,Рабочий!Z165,Рабочий!Z196,Рабочий!Z289))*(1+'1. Выбор РС'!$I$1)*CHOOSE(Рабочий!$H$11,Рабочий!$I$11,Рабочий!$I$12)*CHOOSE(Рабочий!$L$11,CHOOSE(Рабочий!$P$11,Рабочий!$Q$11,Рабочий!$Q$12,Рабочий!$Q$13),Рабочий!$M$12),0))</f>
        <v>88</v>
      </c>
      <c r="Z23" s="272">
        <f>IF(CHOOSE(Рабочий!$AC$11,CHOOSE(Рабочий!$C$11,Рабочий!BL165,Рабочий!BL196,Рабочий!BK289),CHOOSE(Рабочий!$C$11,Рабочий!AA165,Рабочий!AA196,Рабочий!AA289))="","",ROUND(CHOOSE(Рабочий!$AC$11,CHOOSE(Рабочий!$C$11,Рабочий!BL165,Рабочий!BL196,Рабочий!BK289),CHOOSE(Рабочий!$C$11,Рабочий!AA165,Рабочий!AA196,Рабочий!AA289))*(1+'1. Выбор РС'!$I$1)*CHOOSE(Рабочий!$H$11,Рабочий!$I$11,Рабочий!$I$12)*CHOOSE(Рабочий!$L$11,CHOOSE(Рабочий!$P$11,Рабочий!$Q$11,Рабочий!$Q$12,Рабочий!$Q$13),Рабочий!$M$12),0))</f>
        <v>87</v>
      </c>
      <c r="AA23" s="272">
        <f>IF(CHOOSE(Рабочий!$AC$11,CHOOSE(Рабочий!$C$11,Рабочий!BM165,Рабочий!BM196,Рабочий!BL289),CHOOSE(Рабочий!$C$11,Рабочий!AB165,Рабочий!AB196,Рабочий!AB289))="","",ROUND(CHOOSE(Рабочий!$AC$11,CHOOSE(Рабочий!$C$11,Рабочий!BM165,Рабочий!BM196,Рабочий!BL289),CHOOSE(Рабочий!$C$11,Рабочий!AB165,Рабочий!AB196,Рабочий!AB289))*(1+'1. Выбор РС'!$I$1)*CHOOSE(Рабочий!$H$11,Рабочий!$I$11,Рабочий!$I$12)*CHOOSE(Рабочий!$L$11,CHOOSE(Рабочий!$P$11,Рабочий!$Q$11,Рабочий!$Q$12,Рабочий!$Q$13),Рабочий!$M$12),0))</f>
        <v>87</v>
      </c>
      <c r="AB23" s="272">
        <f>IF(CHOOSE(Рабочий!$AC$11,CHOOSE(Рабочий!$C$11,Рабочий!BN165,Рабочий!BN196,Рабочий!BM289),CHOOSE(Рабочий!$C$11,Рабочий!AC165,Рабочий!AC196,Рабочий!AC289))="","",ROUND(CHOOSE(Рабочий!$AC$11,CHOOSE(Рабочий!$C$11,Рабочий!BN165,Рабочий!BN196,Рабочий!BM289),CHOOSE(Рабочий!$C$11,Рабочий!AC165,Рабочий!AC196,Рабочий!AC289))*(1+'1. Выбор РС'!$I$1)*CHOOSE(Рабочий!$H$11,Рабочий!$I$11,Рабочий!$I$12)*CHOOSE(Рабочий!$L$11,CHOOSE(Рабочий!$P$11,Рабочий!$Q$11,Рабочий!$Q$12,Рабочий!$Q$13),Рабочий!$M$12),0))</f>
        <v>87</v>
      </c>
      <c r="AC23" s="272">
        <f>IF(CHOOSE(Рабочий!$AC$11,CHOOSE(Рабочий!$C$11,Рабочий!BO165,Рабочий!BO196,Рабочий!BN289),CHOOSE(Рабочий!$C$11,Рабочий!AD165,Рабочий!AD196,Рабочий!AD289))="","",ROUND(CHOOSE(Рабочий!$AC$11,CHOOSE(Рабочий!$C$11,Рабочий!BO165,Рабочий!BO196,Рабочий!BN289),CHOOSE(Рабочий!$C$11,Рабочий!AD165,Рабочий!AD196,Рабочий!AD289))*(1+'1. Выбор РС'!$I$1)*CHOOSE(Рабочий!$H$11,Рабочий!$I$11,Рабочий!$I$12)*CHOOSE(Рабочий!$L$11,CHOOSE(Рабочий!$P$11,Рабочий!$Q$11,Рабочий!$Q$12,Рабочий!$Q$13),Рабочий!$M$12),0))</f>
        <v>87</v>
      </c>
      <c r="AD23" s="272">
        <f>IF(CHOOSE(Рабочий!$AC$11,CHOOSE(Рабочий!$C$11,Рабочий!BP165,Рабочий!BP196,Рабочий!BO289),CHOOSE(Рабочий!$C$11,Рабочий!AE165,Рабочий!AE196,Рабочий!AE289))="","",ROUND(CHOOSE(Рабочий!$AC$11,CHOOSE(Рабочий!$C$11,Рабочий!BP165,Рабочий!BP196,Рабочий!BO289),CHOOSE(Рабочий!$C$11,Рабочий!AE165,Рабочий!AE196,Рабочий!AE289))*(1+'1. Выбор РС'!$I$1)*CHOOSE(Рабочий!$H$11,Рабочий!$I$11,Рабочий!$I$12)*CHOOSE(Рабочий!$L$11,CHOOSE(Рабочий!$P$11,Рабочий!$Q$11,Рабочий!$Q$12,Рабочий!$Q$13),Рабочий!$M$12),0))</f>
        <v>86</v>
      </c>
      <c r="AE23" s="272" t="str">
        <f>IF(CHOOSE(Рабочий!$AC$11,CHOOSE(Рабочий!$C$11,Рабочий!BQ165,Рабочий!BQ196,Рабочий!BP289),CHOOSE(Рабочий!$C$11,Рабочий!AF165,Рабочий!AF196,Рабочий!AF289))="","",ROUND(CHOOSE(Рабочий!$AC$11,CHOOSE(Рабочий!$C$11,Рабочий!BQ165,Рабочий!BQ196,Рабочий!BP289),CHOOSE(Рабочий!$C$11,Рабочий!AF165,Рабочий!AF196,Рабочий!AF289)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23" s="272" t="str">
        <f>IF(CHOOSE(Рабочий!$AC$11,CHOOSE(Рабочий!$C$11,Рабочий!BR165,Рабочий!BR196,Рабочий!BQ289),CHOOSE(Рабочий!$C$11,Рабочий!AG165,Рабочий!AG196,Рабочий!AG289))="","",ROUND(CHOOSE(Рабочий!$AC$11,CHOOSE(Рабочий!$C$11,Рабочий!BR165,Рабочий!BR196,Рабочий!BQ289),CHOOSE(Рабочий!$C$11,Рабочий!AG165,Рабочий!AG196,Рабочий!AG289)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23" s="272" t="str">
        <f>IF(CHOOSE(Рабочий!$AC$11,CHOOSE(Рабочий!$C$11,Рабочий!BS165,Рабочий!BS196,Рабочий!BR289),CHOOSE(Рабочий!$C$11,Рабочий!AH165,Рабочий!AH196,Рабочий!AH289))="","",ROUND(CHOOSE(Рабочий!$AC$11,CHOOSE(Рабочий!$C$11,Рабочий!BS165,Рабочий!BS196,Рабочий!BR289),CHOOSE(Рабочий!$C$11,Рабочий!AH165,Рабочий!AH196,Рабочий!AH289)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23" s="272" t="str">
        <f>IF(CHOOSE(Рабочий!$AC$11,CHOOSE(Рабочий!$C$11,Рабочий!BT165,Рабочий!BT196,Рабочий!BS289),CHOOSE(Рабочий!$C$11,Рабочий!AI165,Рабочий!AI196,Рабочий!AI289))="","",ROUND(CHOOSE(Рабочий!$AC$11,CHOOSE(Рабочий!$C$11,Рабочий!BT165,Рабочий!BT196,Рабочий!BS289),CHOOSE(Рабочий!$C$11,Рабочий!AI165,Рабочий!AI196,Рабочий!AI289)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23" s="272" t="str">
        <f>IF(CHOOSE(Рабочий!$AC$11,CHOOSE(Рабочий!$C$11,Рабочий!BU165,Рабочий!BU196,Рабочий!BT289),CHOOSE(Рабочий!$C$11,Рабочий!AJ165,Рабочий!AJ196,Рабочий!AJ289))="","",ROUND(CHOOSE(Рабочий!$AC$11,CHOOSE(Рабочий!$C$11,Рабочий!BU165,Рабочий!BU196,Рабочий!BT289),CHOOSE(Рабочий!$C$11,Рабочий!AJ165,Рабочий!AJ196,Рабочий!AJ289)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23" s="210"/>
      <c r="AK23" s="211"/>
      <c r="AL23" s="211"/>
      <c r="AM23" s="211"/>
      <c r="AN23" s="211"/>
      <c r="AO23" s="211"/>
      <c r="AP23" s="211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</row>
    <row r="24" spans="1:53" s="193" customFormat="1">
      <c r="A24" s="212">
        <v>700</v>
      </c>
      <c r="B24" s="272">
        <f>IF(CHOOSE(Рабочий!$AC$11,CHOOSE(Рабочий!$C$11,Рабочий!AN166,Рабочий!AN197,Рабочий!AM290),CHOOSE(Рабочий!$C$11,Рабочий!C166,Рабочий!C197,Рабочий!C290))="","",ROUND(CHOOSE(Рабочий!$AC$11,CHOOSE(Рабочий!$C$11,Рабочий!AN166,Рабочий!AN197,Рабочий!AM290),CHOOSE(Рабочий!$C$11,Рабочий!C166,Рабочий!C197,Рабочий!C290))*(1+'1. Выбор РС'!$I$1)*CHOOSE(Рабочий!$H$11,Рабочий!$I$11,Рабочий!$I$12)*CHOOSE(Рабочий!$L$11,CHOOSE(Рабочий!$P$11,Рабочий!$Q$11,Рабочий!$Q$12,Рабочий!$Q$13),Рабочий!$M$12),0))</f>
        <v>135</v>
      </c>
      <c r="C24" s="272">
        <f>IF(CHOOSE(Рабочий!$AC$11,CHOOSE(Рабочий!$C$11,Рабочий!AO166,Рабочий!AO197,Рабочий!AN290),CHOOSE(Рабочий!$C$11,Рабочий!D166,Рабочий!D197,Рабочий!D290))="","",ROUND(CHOOSE(Рабочий!$AC$11,CHOOSE(Рабочий!$C$11,Рабочий!AO166,Рабочий!AO197,Рабочий!AN290),CHOOSE(Рабочий!$C$11,Рабочий!D166,Рабочий!D197,Рабочий!D290))*(1+'1. Выбор РС'!$I$1)*CHOOSE(Рабочий!$H$11,Рабочий!$I$11,Рабочий!$I$12)*CHOOSE(Рабочий!$L$11,CHOOSE(Рабочий!$P$11,Рабочий!$Q$11,Рабочий!$Q$12,Рабочий!$Q$13),Рабочий!$M$12),0))</f>
        <v>122</v>
      </c>
      <c r="D24" s="272">
        <f>IF(CHOOSE(Рабочий!$AC$11,CHOOSE(Рабочий!$C$11,Рабочий!AP166,Рабочий!AP197,Рабочий!AO290),CHOOSE(Рабочий!$C$11,Рабочий!E166,Рабочий!E197,Рабочий!E290))="","",ROUND(CHOOSE(Рабочий!$AC$11,CHOOSE(Рабочий!$C$11,Рабочий!AP166,Рабочий!AP197,Рабочий!AO290),CHOOSE(Рабочий!$C$11,Рабочий!E166,Рабочий!E197,Рабочий!E290))*(1+'1. Выбор РС'!$I$1)*CHOOSE(Рабочий!$H$11,Рабочий!$I$11,Рабочий!$I$12)*CHOOSE(Рабочий!$L$11,CHOOSE(Рабочий!$P$11,Рабочий!$Q$11,Рабочий!$Q$12,Рабочий!$Q$13),Рабочий!$M$12),0))</f>
        <v>113</v>
      </c>
      <c r="E24" s="272">
        <f>IF(CHOOSE(Рабочий!$AC$11,CHOOSE(Рабочий!$C$11,Рабочий!AQ166,Рабочий!AQ197,Рабочий!AP290),CHOOSE(Рабочий!$C$11,Рабочий!F166,Рабочий!F197,Рабочий!F290))="","",ROUND(CHOOSE(Рабочий!$AC$11,CHOOSE(Рабочий!$C$11,Рабочий!AQ166,Рабочий!AQ197,Рабочий!AP290),CHOOSE(Рабочий!$C$11,Рабочий!F166,Рабочий!F197,Рабочий!F290))*(1+'1. Выбор РС'!$I$1)*CHOOSE(Рабочий!$H$11,Рабочий!$I$11,Рабочий!$I$12)*CHOOSE(Рабочий!$L$11,CHOOSE(Рабочий!$P$11,Рабочий!$Q$11,Рабочий!$Q$12,Рабочий!$Q$13),Рабочий!$M$12),0))</f>
        <v>106</v>
      </c>
      <c r="F24" s="272">
        <f>IF(CHOOSE(Рабочий!$AC$11,CHOOSE(Рабочий!$C$11,Рабочий!AR166,Рабочий!AR197,Рабочий!AQ290),CHOOSE(Рабочий!$C$11,Рабочий!G166,Рабочий!G197,Рабочий!G290))="","",ROUND(CHOOSE(Рабочий!$AC$11,CHOOSE(Рабочий!$C$11,Рабочий!AR166,Рабочий!AR197,Рабочий!AQ290),CHOOSE(Рабочий!$C$11,Рабочий!G166,Рабочий!G197,Рабочий!G290))*(1+'1. Выбор РС'!$I$1)*CHOOSE(Рабочий!$H$11,Рабочий!$I$11,Рабочий!$I$12)*CHOOSE(Рабочий!$L$11,CHOOSE(Рабочий!$P$11,Рабочий!$Q$11,Рабочий!$Q$12,Рабочий!$Q$13),Рабочий!$M$12),0))</f>
        <v>101</v>
      </c>
      <c r="G24" s="272">
        <f>IF(CHOOSE(Рабочий!$AC$11,CHOOSE(Рабочий!$C$11,Рабочий!AS166,Рабочий!AS197,Рабочий!AR290),CHOOSE(Рабочий!$C$11,Рабочий!H166,Рабочий!H197,Рабочий!H290))="","",ROUND(CHOOSE(Рабочий!$AC$11,CHOOSE(Рабочий!$C$11,Рабочий!AS166,Рабочий!AS197,Рабочий!AR290),CHOOSE(Рабочий!$C$11,Рабочий!H166,Рабочий!H197,Рабочий!H290))*(1+'1. Выбор РС'!$I$1)*CHOOSE(Рабочий!$H$11,Рабочий!$I$11,Рабочий!$I$12)*CHOOSE(Рабочий!$L$11,CHOOSE(Рабочий!$P$11,Рабочий!$Q$11,Рабочий!$Q$12,Рабочий!$Q$13),Рабочий!$M$12),0))</f>
        <v>97</v>
      </c>
      <c r="H24" s="272">
        <f>IF(CHOOSE(Рабочий!$AC$11,CHOOSE(Рабочий!$C$11,Рабочий!AT166,Рабочий!AT197,Рабочий!AS290),CHOOSE(Рабочий!$C$11,Рабочий!I166,Рабочий!I197,Рабочий!I290))="","",ROUND(CHOOSE(Рабочий!$AC$11,CHOOSE(Рабочий!$C$11,Рабочий!AT166,Рабочий!AT197,Рабочий!AS290),CHOOSE(Рабочий!$C$11,Рабочий!I166,Рабочий!I197,Рабочий!I290))*(1+'1. Выбор РС'!$I$1)*CHOOSE(Рабочий!$H$11,Рабочий!$I$11,Рабочий!$I$12)*CHOOSE(Рабочий!$L$11,CHOOSE(Рабочий!$P$11,Рабочий!$Q$11,Рабочий!$Q$12,Рабочий!$Q$13),Рабочий!$M$12),0))</f>
        <v>95</v>
      </c>
      <c r="I24" s="272">
        <f>IF(CHOOSE(Рабочий!$AC$11,CHOOSE(Рабочий!$C$11,Рабочий!AU166,Рабочий!AU197,Рабочий!AT290),CHOOSE(Рабочий!$C$11,Рабочий!J166,Рабочий!J197,Рабочий!J290))="","",ROUND(CHOOSE(Рабочий!$AC$11,CHOOSE(Рабочий!$C$11,Рабочий!AU166,Рабочий!AU197,Рабочий!AT290),CHOOSE(Рабочий!$C$11,Рабочий!J166,Рабочий!J197,Рабочий!J290))*(1+'1. Выбор РС'!$I$1)*CHOOSE(Рабочий!$H$11,Рабочий!$I$11,Рабочий!$I$12)*CHOOSE(Рабочий!$L$11,CHOOSE(Рабочий!$P$11,Рабочий!$Q$11,Рабочий!$Q$12,Рабочий!$Q$13),Рабочий!$M$12),0))</f>
        <v>92</v>
      </c>
      <c r="J24" s="272">
        <f>IF(CHOOSE(Рабочий!$AC$11,CHOOSE(Рабочий!$C$11,Рабочий!AV166,Рабочий!AV197,Рабочий!AU290),CHOOSE(Рабочий!$C$11,Рабочий!K166,Рабочий!K197,Рабочий!K290))="","",ROUND(CHOOSE(Рабочий!$AC$11,CHOOSE(Рабочий!$C$11,Рабочий!AV166,Рабочий!AV197,Рабочий!AU290),CHOOSE(Рабочий!$C$11,Рабочий!K166,Рабочий!K197,Рабочий!K290))*(1+'1. Выбор РС'!$I$1)*CHOOSE(Рабочий!$H$11,Рабочий!$I$11,Рабочий!$I$12)*CHOOSE(Рабочий!$L$11,CHOOSE(Рабочий!$P$11,Рабочий!$Q$11,Рабочий!$Q$12,Рабочий!$Q$13),Рабочий!$M$12),0))</f>
        <v>92</v>
      </c>
      <c r="K24" s="272">
        <f>IF(CHOOSE(Рабочий!$AC$11,CHOOSE(Рабочий!$C$11,Рабочий!AW166,Рабочий!AW197,Рабочий!AV290),CHOOSE(Рабочий!$C$11,Рабочий!L166,Рабочий!L197,Рабочий!L290))="","",ROUND(CHOOSE(Рабочий!$AC$11,CHOOSE(Рабочий!$C$11,Рабочий!AW166,Рабочий!AW197,Рабочий!AV290),CHOOSE(Рабочий!$C$11,Рабочий!L166,Рабочий!L197,Рабочий!L290))*(1+'1. Выбор РС'!$I$1)*CHOOSE(Рабочий!$H$11,Рабочий!$I$11,Рабочий!$I$12)*CHOOSE(Рабочий!$L$11,CHOOSE(Рабочий!$P$11,Рабочий!$Q$11,Рабочий!$Q$12,Рабочий!$Q$13),Рабочий!$M$12),0))</f>
        <v>89</v>
      </c>
      <c r="L24" s="272">
        <f>IF(CHOOSE(Рабочий!$AC$11,CHOOSE(Рабочий!$C$11,Рабочий!AX166,Рабочий!AX197,Рабочий!AW290),CHOOSE(Рабочий!$C$11,Рабочий!M166,Рабочий!M197,Рабочий!M290))="","",ROUND(CHOOSE(Рабочий!$AC$11,CHOOSE(Рабочий!$C$11,Рабочий!AX166,Рабочий!AX197,Рабочий!AW290),CHOOSE(Рабочий!$C$11,Рабочий!M166,Рабочий!M197,Рабочий!M290))*(1+'1. Выбор РС'!$I$1)*CHOOSE(Рабочий!$H$11,Рабочий!$I$11,Рабочий!$I$12)*CHOOSE(Рабочий!$L$11,CHOOSE(Рабочий!$P$11,Рабочий!$Q$11,Рабочий!$Q$12,Рабочий!$Q$13),Рабочий!$M$12),0))</f>
        <v>88</v>
      </c>
      <c r="M24" s="272">
        <f>IF(CHOOSE(Рабочий!$AC$11,CHOOSE(Рабочий!$C$11,Рабочий!AY166,Рабочий!AY197,Рабочий!AX290),CHOOSE(Рабочий!$C$11,Рабочий!N166,Рабочий!N197,Рабочий!N290))="","",ROUND(CHOOSE(Рабочий!$AC$11,CHOOSE(Рабочий!$C$11,Рабочий!AY166,Рабочий!AY197,Рабочий!AX290),CHOOSE(Рабочий!$C$11,Рабочий!N166,Рабочий!N197,Рабочий!N290))*(1+'1. Выбор РС'!$I$1)*CHOOSE(Рабочий!$H$11,Рабочий!$I$11,Рабочий!$I$12)*CHOOSE(Рабочий!$L$11,CHOOSE(Рабочий!$P$11,Рабочий!$Q$11,Рабочий!$Q$12,Рабочий!$Q$13),Рабочий!$M$12),0))</f>
        <v>87</v>
      </c>
      <c r="N24" s="272">
        <f>IF(CHOOSE(Рабочий!$AC$11,CHOOSE(Рабочий!$C$11,Рабочий!AZ166,Рабочий!AZ197,Рабочий!AY290),CHOOSE(Рабочий!$C$11,Рабочий!O166,Рабочий!O197,Рабочий!O290))="","",ROUND(CHOOSE(Рабочий!$AC$11,CHOOSE(Рабочий!$C$11,Рабочий!AZ166,Рабочий!AZ197,Рабочий!AY290),CHOOSE(Рабочий!$C$11,Рабочий!O166,Рабочий!O197,Рабочий!O290))*(1+'1. Выбор РС'!$I$1)*CHOOSE(Рабочий!$H$11,Рабочий!$I$11,Рабочий!$I$12)*CHOOSE(Рабочий!$L$11,CHOOSE(Рабочий!$P$11,Рабочий!$Q$11,Рабочий!$Q$12,Рабочий!$Q$13),Рабочий!$M$12),0))</f>
        <v>86</v>
      </c>
      <c r="O24" s="272">
        <f>IF(CHOOSE(Рабочий!$AC$11,CHOOSE(Рабочий!$C$11,Рабочий!BA166,Рабочий!BA197,Рабочий!AZ290),CHOOSE(Рабочий!$C$11,Рабочий!P166,Рабочий!P197,Рабочий!P290))="","",ROUND(CHOOSE(Рабочий!$AC$11,CHOOSE(Рабочий!$C$11,Рабочий!BA166,Рабочий!BA197,Рабочий!AZ290),CHOOSE(Рабочий!$C$11,Рабочий!P166,Рабочий!P197,Рабочий!P290))*(1+'1. Выбор РС'!$I$1)*CHOOSE(Рабочий!$H$11,Рабочий!$I$11,Рабочий!$I$12)*CHOOSE(Рабочий!$L$11,CHOOSE(Рабочий!$P$11,Рабочий!$Q$11,Рабочий!$Q$12,Рабочий!$Q$13),Рабочий!$M$12),0))</f>
        <v>85</v>
      </c>
      <c r="P24" s="272">
        <f>IF(CHOOSE(Рабочий!$AC$11,CHOOSE(Рабочий!$C$11,Рабочий!BB166,Рабочий!BB197,Рабочий!BA290),CHOOSE(Рабочий!$C$11,Рабочий!Q166,Рабочий!Q197,Рабочий!Q290))="","",ROUND(CHOOSE(Рабочий!$AC$11,CHOOSE(Рабочий!$C$11,Рабочий!BB166,Рабочий!BB197,Рабочий!BA290),CHOOSE(Рабочий!$C$11,Рабочий!Q166,Рабочий!Q197,Рабочий!Q290))*(1+'1. Выбор РС'!$I$1)*CHOOSE(Рабочий!$H$11,Рабочий!$I$11,Рабочий!$I$12)*CHOOSE(Рабочий!$L$11,CHOOSE(Рабочий!$P$11,Рабочий!$Q$11,Рабочий!$Q$12,Рабочий!$Q$13),Рабочий!$M$12),0))</f>
        <v>85</v>
      </c>
      <c r="Q24" s="272">
        <f>IF(CHOOSE(Рабочий!$AC$11,CHOOSE(Рабочий!$C$11,Рабочий!BC166,Рабочий!BC197,Рабочий!BB290),CHOOSE(Рабочий!$C$11,Рабочий!R166,Рабочий!R197,Рабочий!R290))="","",ROUND(CHOOSE(Рабочий!$AC$11,CHOOSE(Рабочий!$C$11,Рабочий!BC166,Рабочий!BC197,Рабочий!BB290),CHOOSE(Рабочий!$C$11,Рабочий!R166,Рабочий!R197,Рабочий!R290))*(1+'1. Выбор РС'!$I$1)*CHOOSE(Рабочий!$H$11,Рабочий!$I$11,Рабочий!$I$12)*CHOOSE(Рабочий!$L$11,CHOOSE(Рабочий!$P$11,Рабочий!$Q$11,Рабочий!$Q$12,Рабочий!$Q$13),Рабочий!$M$12),0))</f>
        <v>84</v>
      </c>
      <c r="R24" s="272">
        <f>IF(CHOOSE(Рабочий!$AC$11,CHOOSE(Рабочий!$C$11,Рабочий!BD166,Рабочий!BD197,Рабочий!BC290),CHOOSE(Рабочий!$C$11,Рабочий!S166,Рабочий!S197,Рабочий!S290))="","",ROUND(CHOOSE(Рабочий!$AC$11,CHOOSE(Рабочий!$C$11,Рабочий!BD166,Рабочий!BD197,Рабочий!BC290),CHOOSE(Рабочий!$C$11,Рабочий!S166,Рабочий!S197,Рабочий!S290))*(1+'1. Выбор РС'!$I$1)*CHOOSE(Рабочий!$H$11,Рабочий!$I$11,Рабочий!$I$12)*CHOOSE(Рабочий!$L$11,CHOOSE(Рабочий!$P$11,Рабочий!$Q$11,Рабочий!$Q$12,Рабочий!$Q$13),Рабочий!$M$12),0))</f>
        <v>82</v>
      </c>
      <c r="S24" s="272">
        <f>IF(CHOOSE(Рабочий!$AC$11,CHOOSE(Рабочий!$C$11,Рабочий!BE166,Рабочий!BE197,Рабочий!BD290),CHOOSE(Рабочий!$C$11,Рабочий!T166,Рабочий!T197,Рабочий!T290))="","",ROUND(CHOOSE(Рабочий!$AC$11,CHOOSE(Рабочий!$C$11,Рабочий!BE166,Рабочий!BE197,Рабочий!BD290),CHOOSE(Рабочий!$C$11,Рабочий!T166,Рабочий!T197,Рабочий!T290))*(1+'1. Выбор РС'!$I$1)*CHOOSE(Рабочий!$H$11,Рабочий!$I$11,Рабочий!$I$12)*CHOOSE(Рабочий!$L$11,CHOOSE(Рабочий!$P$11,Рабочий!$Q$11,Рабочий!$Q$12,Рабочий!$Q$13),Рабочий!$M$12),0))</f>
        <v>82</v>
      </c>
      <c r="T24" s="272">
        <f>IF(CHOOSE(Рабочий!$AC$11,CHOOSE(Рабочий!$C$11,Рабочий!BF166,Рабочий!BF197,Рабочий!BE290),CHOOSE(Рабочий!$C$11,Рабочий!U166,Рабочий!U197,Рабочий!U290))="","",ROUND(CHOOSE(Рабочий!$AC$11,CHOOSE(Рабочий!$C$11,Рабочий!BF166,Рабочий!BF197,Рабочий!BE290),CHOOSE(Рабочий!$C$11,Рабочий!U166,Рабочий!U197,Рабочий!U290))*(1+'1. Выбор РС'!$I$1)*CHOOSE(Рабочий!$H$11,Рабочий!$I$11,Рабочий!$I$12)*CHOOSE(Рабочий!$L$11,CHOOSE(Рабочий!$P$11,Рабочий!$Q$11,Рабочий!$Q$12,Рабочий!$Q$13),Рабочий!$M$12),0))</f>
        <v>82</v>
      </c>
      <c r="U24" s="272">
        <f>IF(CHOOSE(Рабочий!$AC$11,CHOOSE(Рабочий!$C$11,Рабочий!BG166,Рабочий!BG197,Рабочий!BF290),CHOOSE(Рабочий!$C$11,Рабочий!V166,Рабочий!V197,Рабочий!V290))="","",ROUND(CHOOSE(Рабочий!$AC$11,CHOOSE(Рабочий!$C$11,Рабочий!BG166,Рабочий!BG197,Рабочий!BF290),CHOOSE(Рабочий!$C$11,Рабочий!V166,Рабочий!V197,Рабочий!V290))*(1+'1. Выбор РС'!$I$1)*CHOOSE(Рабочий!$H$11,Рабочий!$I$11,Рабочий!$I$12)*CHOOSE(Рабочий!$L$11,CHOOSE(Рабочий!$P$11,Рабочий!$Q$11,Рабочий!$Q$12,Рабочий!$Q$13),Рабочий!$M$12),0))</f>
        <v>81</v>
      </c>
      <c r="V24" s="272">
        <f>IF(CHOOSE(Рабочий!$AC$11,CHOOSE(Рабочий!$C$11,Рабочий!BH166,Рабочий!BH197,Рабочий!BG290),CHOOSE(Рабочий!$C$11,Рабочий!W166,Рабочий!W197,Рабочий!W290))="","",ROUND(CHOOSE(Рабочий!$AC$11,CHOOSE(Рабочий!$C$11,Рабочий!BH166,Рабочий!BH197,Рабочий!BG290),CHOOSE(Рабочий!$C$11,Рабочий!W166,Рабочий!W197,Рабочий!W290))*(1+'1. Выбор РС'!$I$1)*CHOOSE(Рабочий!$H$11,Рабочий!$I$11,Рабочий!$I$12)*CHOOSE(Рабочий!$L$11,CHOOSE(Рабочий!$P$11,Рабочий!$Q$11,Рабочий!$Q$12,Рабочий!$Q$13),Рабочий!$M$12),0))</f>
        <v>81</v>
      </c>
      <c r="W24" s="272">
        <f>IF(CHOOSE(Рабочий!$AC$11,CHOOSE(Рабочий!$C$11,Рабочий!BI166,Рабочий!BI197,Рабочий!BH290),CHOOSE(Рабочий!$C$11,Рабочий!X166,Рабочий!X197,Рабочий!X290))="","",ROUND(CHOOSE(Рабочий!$AC$11,CHOOSE(Рабочий!$C$11,Рабочий!BI166,Рабочий!BI197,Рабочий!BH290),CHOOSE(Рабочий!$C$11,Рабочий!X166,Рабочий!X197,Рабочий!X290))*(1+'1. Выбор РС'!$I$1)*CHOOSE(Рабочий!$H$11,Рабочий!$I$11,Рабочий!$I$12)*CHOOSE(Рабочий!$L$11,CHOOSE(Рабочий!$P$11,Рабочий!$Q$11,Рабочий!$Q$12,Рабочий!$Q$13),Рабочий!$M$12),0))</f>
        <v>81</v>
      </c>
      <c r="X24" s="272">
        <f>IF(CHOOSE(Рабочий!$AC$11,CHOOSE(Рабочий!$C$11,Рабочий!BJ166,Рабочий!BJ197,Рабочий!BI290),CHOOSE(Рабочий!$C$11,Рабочий!Y166,Рабочий!Y197,Рабочий!Y290))="","",ROUND(CHOOSE(Рабочий!$AC$11,CHOOSE(Рабочий!$C$11,Рабочий!BJ166,Рабочий!BJ197,Рабочий!BI290),CHOOSE(Рабочий!$C$11,Рабочий!Y166,Рабочий!Y197,Рабочий!Y290))*(1+'1. Выбор РС'!$I$1)*CHOOSE(Рабочий!$H$11,Рабочий!$I$11,Рабочий!$I$12)*CHOOSE(Рабочий!$L$11,CHOOSE(Рабочий!$P$11,Рабочий!$Q$11,Рабочий!$Q$12,Рабочий!$Q$13),Рабочий!$M$12),0))</f>
        <v>80</v>
      </c>
      <c r="Y24" s="272">
        <f>IF(CHOOSE(Рабочий!$AC$11,CHOOSE(Рабочий!$C$11,Рабочий!BK166,Рабочий!BK197,Рабочий!BJ290),CHOOSE(Рабочий!$C$11,Рабочий!Z166,Рабочий!Z197,Рабочий!Z290))="","",ROUND(CHOOSE(Рабочий!$AC$11,CHOOSE(Рабочий!$C$11,Рабочий!BK166,Рабочий!BK197,Рабочий!BJ290),CHOOSE(Рабочий!$C$11,Рабочий!Z166,Рабочий!Z197,Рабочий!Z290))*(1+'1. Выбор РС'!$I$1)*CHOOSE(Рабочий!$H$11,Рабочий!$I$11,Рабочий!$I$12)*CHOOSE(Рабочий!$L$11,CHOOSE(Рабочий!$P$11,Рабочий!$Q$11,Рабочий!$Q$12,Рабочий!$Q$13),Рабочий!$M$12),0))</f>
        <v>80</v>
      </c>
      <c r="Z24" s="272">
        <f>IF(CHOOSE(Рабочий!$AC$11,CHOOSE(Рабочий!$C$11,Рабочий!BL166,Рабочий!BL197,Рабочий!BK290),CHOOSE(Рабочий!$C$11,Рабочий!AA166,Рабочий!AA197,Рабочий!AA290))="","",ROUND(CHOOSE(Рабочий!$AC$11,CHOOSE(Рабочий!$C$11,Рабочий!BL166,Рабочий!BL197,Рабочий!BK290),CHOOSE(Рабочий!$C$11,Рабочий!AA166,Рабочий!AA197,Рабочий!AA290))*(1+'1. Выбор РС'!$I$1)*CHOOSE(Рабочий!$H$11,Рабочий!$I$11,Рабочий!$I$12)*CHOOSE(Рабочий!$L$11,CHOOSE(Рабочий!$P$11,Рабочий!$Q$11,Рабочий!$Q$12,Рабочий!$Q$13),Рабочий!$M$12),0))</f>
        <v>79</v>
      </c>
      <c r="AA24" s="272">
        <f>IF(CHOOSE(Рабочий!$AC$11,CHOOSE(Рабочий!$C$11,Рабочий!BM166,Рабочий!BM197,Рабочий!BL290),CHOOSE(Рабочий!$C$11,Рабочий!AB166,Рабочий!AB197,Рабочий!AB290))="","",ROUND(CHOOSE(Рабочий!$AC$11,CHOOSE(Рабочий!$C$11,Рабочий!BM166,Рабочий!BM197,Рабочий!BL290),CHOOSE(Рабочий!$C$11,Рабочий!AB166,Рабочий!AB197,Рабочий!AB290))*(1+'1. Выбор РС'!$I$1)*CHOOSE(Рабочий!$H$11,Рабочий!$I$11,Рабочий!$I$12)*CHOOSE(Рабочий!$L$11,CHOOSE(Рабочий!$P$11,Рабочий!$Q$11,Рабочий!$Q$12,Рабочий!$Q$13),Рабочий!$M$12),0))</f>
        <v>79</v>
      </c>
      <c r="AB24" s="272">
        <f>IF(CHOOSE(Рабочий!$AC$11,CHOOSE(Рабочий!$C$11,Рабочий!BN166,Рабочий!BN197,Рабочий!BM290),CHOOSE(Рабочий!$C$11,Рабочий!AC166,Рабочий!AC197,Рабочий!AC290))="","",ROUND(CHOOSE(Рабочий!$AC$11,CHOOSE(Рабочий!$C$11,Рабочий!BN166,Рабочий!BN197,Рабочий!BM290),CHOOSE(Рабочий!$C$11,Рабочий!AC166,Рабочий!AC197,Рабочий!AC290))*(1+'1. Выбор РС'!$I$1)*CHOOSE(Рабочий!$H$11,Рабочий!$I$11,Рабочий!$I$12)*CHOOSE(Рабочий!$L$11,CHOOSE(Рабочий!$P$11,Рабочий!$Q$11,Рабочий!$Q$12,Рабочий!$Q$13),Рабочий!$M$12),0))</f>
        <v>79</v>
      </c>
      <c r="AC24" s="272">
        <f>IF(CHOOSE(Рабочий!$AC$11,CHOOSE(Рабочий!$C$11,Рабочий!BO166,Рабочий!BO197,Рабочий!BN290),CHOOSE(Рабочий!$C$11,Рабочий!AD166,Рабочий!AD197,Рабочий!AD290))="","",ROUND(CHOOSE(Рабочий!$AC$11,CHOOSE(Рабочий!$C$11,Рабочий!BO166,Рабочий!BO197,Рабочий!BN290),CHOOSE(Рабочий!$C$11,Рабочий!AD166,Рабочий!AD197,Рабочий!AD290))*(1+'1. Выбор РС'!$I$1)*CHOOSE(Рабочий!$H$11,Рабочий!$I$11,Рабочий!$I$12)*CHOOSE(Рабочий!$L$11,CHOOSE(Рабочий!$P$11,Рабочий!$Q$11,Рабочий!$Q$12,Рабочий!$Q$13),Рабочий!$M$12),0))</f>
        <v>79</v>
      </c>
      <c r="AD24" s="272">
        <f>IF(CHOOSE(Рабочий!$AC$11,CHOOSE(Рабочий!$C$11,Рабочий!BP166,Рабочий!BP197,Рабочий!BO290),CHOOSE(Рабочий!$C$11,Рабочий!AE166,Рабочий!AE197,Рабочий!AE290))="","",ROUND(CHOOSE(Рабочий!$AC$11,CHOOSE(Рабочий!$C$11,Рабочий!BP166,Рабочий!BP197,Рабочий!BO290),CHOOSE(Рабочий!$C$11,Рабочий!AE166,Рабочий!AE197,Рабочий!AE290))*(1+'1. Выбор РС'!$I$1)*CHOOSE(Рабочий!$H$11,Рабочий!$I$11,Рабочий!$I$12)*CHOOSE(Рабочий!$L$11,CHOOSE(Рабочий!$P$11,Рабочий!$Q$11,Рабочий!$Q$12,Рабочий!$Q$13),Рабочий!$M$12),0))</f>
        <v>79</v>
      </c>
      <c r="AE24" s="272" t="str">
        <f>IF(CHOOSE(Рабочий!$AC$11,CHOOSE(Рабочий!$C$11,Рабочий!BQ166,Рабочий!BQ197,Рабочий!BP290),CHOOSE(Рабочий!$C$11,Рабочий!AF166,Рабочий!AF197,Рабочий!AF290))="","",ROUND(CHOOSE(Рабочий!$AC$11,CHOOSE(Рабочий!$C$11,Рабочий!BQ166,Рабочий!BQ197,Рабочий!BP290),CHOOSE(Рабочий!$C$11,Рабочий!AF166,Рабочий!AF197,Рабочий!AF290)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24" s="272" t="str">
        <f>IF(CHOOSE(Рабочий!$AC$11,CHOOSE(Рабочий!$C$11,Рабочий!BR166,Рабочий!BR197,Рабочий!BQ290),CHOOSE(Рабочий!$C$11,Рабочий!AG166,Рабочий!AG197,Рабочий!AG290))="","",ROUND(CHOOSE(Рабочий!$AC$11,CHOOSE(Рабочий!$C$11,Рабочий!BR166,Рабочий!BR197,Рабочий!BQ290),CHOOSE(Рабочий!$C$11,Рабочий!AG166,Рабочий!AG197,Рабочий!AG290)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24" s="272" t="str">
        <f>IF(CHOOSE(Рабочий!$AC$11,CHOOSE(Рабочий!$C$11,Рабочий!BS166,Рабочий!BS197,Рабочий!BR290),CHOOSE(Рабочий!$C$11,Рабочий!AH166,Рабочий!AH197,Рабочий!AH290))="","",ROUND(CHOOSE(Рабочий!$AC$11,CHOOSE(Рабочий!$C$11,Рабочий!BS166,Рабочий!BS197,Рабочий!BR290),CHOOSE(Рабочий!$C$11,Рабочий!AH166,Рабочий!AH197,Рабочий!AH290)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24" s="272" t="str">
        <f>IF(CHOOSE(Рабочий!$AC$11,CHOOSE(Рабочий!$C$11,Рабочий!BT166,Рабочий!BT197,Рабочий!BS290),CHOOSE(Рабочий!$C$11,Рабочий!AI166,Рабочий!AI197,Рабочий!AI290))="","",ROUND(CHOOSE(Рабочий!$AC$11,CHOOSE(Рабочий!$C$11,Рабочий!BT166,Рабочий!BT197,Рабочий!BS290),CHOOSE(Рабочий!$C$11,Рабочий!AI166,Рабочий!AI197,Рабочий!AI290)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24" s="272" t="str">
        <f>IF(CHOOSE(Рабочий!$AC$11,CHOOSE(Рабочий!$C$11,Рабочий!BU166,Рабочий!BU197,Рабочий!BT290),CHOOSE(Рабочий!$C$11,Рабочий!AJ166,Рабочий!AJ197,Рабочий!AJ290))="","",ROUND(CHOOSE(Рабочий!$AC$11,CHOOSE(Рабочий!$C$11,Рабочий!BU166,Рабочий!BU197,Рабочий!BT290),CHOOSE(Рабочий!$C$11,Рабочий!AJ166,Рабочий!AJ197,Рабочий!AJ290)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24" s="210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</row>
    <row r="25" spans="1:53" s="193" customFormat="1">
      <c r="A25" s="212">
        <v>800</v>
      </c>
      <c r="B25" s="272">
        <f>IF(CHOOSE(Рабочий!$AC$11,CHOOSE(Рабочий!$C$11,Рабочий!AN167,Рабочий!AN198,Рабочий!AM291),CHOOSE(Рабочий!$C$11,Рабочий!C167,Рабочий!C198,Рабочий!C291))="","",ROUND(CHOOSE(Рабочий!$AC$11,CHOOSE(Рабочий!$C$11,Рабочий!AN167,Рабочий!AN198,Рабочий!AM291),CHOOSE(Рабочий!$C$11,Рабочий!C167,Рабочий!C198,Рабочий!C291))*(1+'1. Выбор РС'!$I$1)*CHOOSE(Рабочий!$H$11,Рабочий!$I$11,Рабочий!$I$12)*CHOOSE(Рабочий!$L$11,CHOOSE(Рабочий!$P$11,Рабочий!$Q$11,Рабочий!$Q$12,Рабочий!$Q$13),Рабочий!$M$12),0))</f>
        <v>126</v>
      </c>
      <c r="C25" s="272">
        <f>IF(CHOOSE(Рабочий!$AC$11,CHOOSE(Рабочий!$C$11,Рабочий!AO167,Рабочий!AO198,Рабочий!AN291),CHOOSE(Рабочий!$C$11,Рабочий!D167,Рабочий!D198,Рабочий!D291))="","",ROUND(CHOOSE(Рабочий!$AC$11,CHOOSE(Рабочий!$C$11,Рабочий!AO167,Рабочий!AO198,Рабочий!AN291),CHOOSE(Рабочий!$C$11,Рабочий!D167,Рабочий!D198,Рабочий!D291))*(1+'1. Выбор РС'!$I$1)*CHOOSE(Рабочий!$H$11,Рабочий!$I$11,Рабочий!$I$12)*CHOOSE(Рабочий!$L$11,CHOOSE(Рабочий!$P$11,Рабочий!$Q$11,Рабочий!$Q$12,Рабочий!$Q$13),Рабочий!$M$12),0))</f>
        <v>114</v>
      </c>
      <c r="D25" s="272">
        <f>IF(CHOOSE(Рабочий!$AC$11,CHOOSE(Рабочий!$C$11,Рабочий!AP167,Рабочий!AP198,Рабочий!AO291),CHOOSE(Рабочий!$C$11,Рабочий!E167,Рабочий!E198,Рабочий!E291))="","",ROUND(CHOOSE(Рабочий!$AC$11,CHOOSE(Рабочий!$C$11,Рабочий!AP167,Рабочий!AP198,Рабочий!AO291),CHOOSE(Рабочий!$C$11,Рабочий!E167,Рабочий!E198,Рабочий!E291))*(1+'1. Выбор РС'!$I$1)*CHOOSE(Рабочий!$H$11,Рабочий!$I$11,Рабочий!$I$12)*CHOOSE(Рабочий!$L$11,CHOOSE(Рабочий!$P$11,Рабочий!$Q$11,Рабочий!$Q$12,Рабочий!$Q$13),Рабочий!$M$12),0))</f>
        <v>106</v>
      </c>
      <c r="E25" s="272">
        <f>IF(CHOOSE(Рабочий!$AC$11,CHOOSE(Рабочий!$C$11,Рабочий!AQ167,Рабочий!AQ198,Рабочий!AP291),CHOOSE(Рабочий!$C$11,Рабочий!F167,Рабочий!F198,Рабочий!F291))="","",ROUND(CHOOSE(Рабочий!$AC$11,CHOOSE(Рабочий!$C$11,Рабочий!AQ167,Рабочий!AQ198,Рабочий!AP291),CHOOSE(Рабочий!$C$11,Рабочий!F167,Рабочий!F198,Рабочий!F291))*(1+'1. Выбор РС'!$I$1)*CHOOSE(Рабочий!$H$11,Рабочий!$I$11,Рабочий!$I$12)*CHOOSE(Рабочий!$L$11,CHOOSE(Рабочий!$P$11,Рабочий!$Q$11,Рабочий!$Q$12,Рабочий!$Q$13),Рабочий!$M$12),0))</f>
        <v>100</v>
      </c>
      <c r="F25" s="272">
        <f>IF(CHOOSE(Рабочий!$AC$11,CHOOSE(Рабочий!$C$11,Рабочий!AR167,Рабочий!AR198,Рабочий!AQ291),CHOOSE(Рабочий!$C$11,Рабочий!G167,Рабочий!G198,Рабочий!G291))="","",ROUND(CHOOSE(Рабочий!$AC$11,CHOOSE(Рабочий!$C$11,Рабочий!AR167,Рабочий!AR198,Рабочий!AQ291),CHOOSE(Рабочий!$C$11,Рабочий!G167,Рабочий!G198,Рабочий!G291))*(1+'1. Выбор РС'!$I$1)*CHOOSE(Рабочий!$H$11,Рабочий!$I$11,Рабочий!$I$12)*CHOOSE(Рабочий!$L$11,CHOOSE(Рабочий!$P$11,Рабочий!$Q$11,Рабочий!$Q$12,Рабочий!$Q$13),Рабочий!$M$12),0))</f>
        <v>95</v>
      </c>
      <c r="G25" s="272">
        <f>IF(CHOOSE(Рабочий!$AC$11,CHOOSE(Рабочий!$C$11,Рабочий!AS167,Рабочий!AS198,Рабочий!AR291),CHOOSE(Рабочий!$C$11,Рабочий!H167,Рабочий!H198,Рабочий!H291))="","",ROUND(CHOOSE(Рабочий!$AC$11,CHOOSE(Рабочий!$C$11,Рабочий!AS167,Рабочий!AS198,Рабочий!AR291),CHOOSE(Рабочий!$C$11,Рабочий!H167,Рабочий!H198,Рабочий!H291))*(1+'1. Выбор РС'!$I$1)*CHOOSE(Рабочий!$H$11,Рабочий!$I$11,Рабочий!$I$12)*CHOOSE(Рабочий!$L$11,CHOOSE(Рабочий!$P$11,Рабочий!$Q$11,Рабочий!$Q$12,Рабочий!$Q$13),Рабочий!$M$12),0))</f>
        <v>92</v>
      </c>
      <c r="H25" s="272">
        <f>IF(CHOOSE(Рабочий!$AC$11,CHOOSE(Рабочий!$C$11,Рабочий!AT167,Рабочий!AT198,Рабочий!AS291),CHOOSE(Рабочий!$C$11,Рабочий!I167,Рабочий!I198,Рабочий!I291))="","",ROUND(CHOOSE(Рабочий!$AC$11,CHOOSE(Рабочий!$C$11,Рабочий!AT167,Рабочий!AT198,Рабочий!AS291),CHOOSE(Рабочий!$C$11,Рабочий!I167,Рабочий!I198,Рабочий!I291))*(1+'1. Выбор РС'!$I$1)*CHOOSE(Рабочий!$H$11,Рабочий!$I$11,Рабочий!$I$12)*CHOOSE(Рабочий!$L$11,CHOOSE(Рабочий!$P$11,Рабочий!$Q$11,Рабочий!$Q$12,Рабочий!$Q$13),Рабочий!$M$12),0))</f>
        <v>89</v>
      </c>
      <c r="I25" s="272">
        <f>IF(CHOOSE(Рабочий!$AC$11,CHOOSE(Рабочий!$C$11,Рабочий!AU167,Рабочий!AU198,Рабочий!AT291),CHOOSE(Рабочий!$C$11,Рабочий!J167,Рабочий!J198,Рабочий!J291))="","",ROUND(CHOOSE(Рабочий!$AC$11,CHOOSE(Рабочий!$C$11,Рабочий!AU167,Рабочий!AU198,Рабочий!AT291),CHOOSE(Рабочий!$C$11,Рабочий!J167,Рабочий!J198,Рабочий!J291))*(1+'1. Выбор РС'!$I$1)*CHOOSE(Рабочий!$H$11,Рабочий!$I$11,Рабочий!$I$12)*CHOOSE(Рабочий!$L$11,CHOOSE(Рабочий!$P$11,Рабочий!$Q$11,Рабочий!$Q$12,Рабочий!$Q$13),Рабочий!$M$12),0))</f>
        <v>87</v>
      </c>
      <c r="J25" s="272">
        <f>IF(CHOOSE(Рабочий!$AC$11,CHOOSE(Рабочий!$C$11,Рабочий!AV167,Рабочий!AV198,Рабочий!AU291),CHOOSE(Рабочий!$C$11,Рабочий!K167,Рабочий!K198,Рабочий!K291))="","",ROUND(CHOOSE(Рабочий!$AC$11,CHOOSE(Рабочий!$C$11,Рабочий!AV167,Рабочий!AV198,Рабочий!AU291),CHOOSE(Рабочий!$C$11,Рабочий!K167,Рабочий!K198,Рабочий!K291))*(1+'1. Выбор РС'!$I$1)*CHOOSE(Рабочий!$H$11,Рабочий!$I$11,Рабочий!$I$12)*CHOOSE(Рабочий!$L$11,CHOOSE(Рабочий!$P$11,Рабочий!$Q$11,Рабочий!$Q$12,Рабочий!$Q$13),Рабочий!$M$12),0))</f>
        <v>86</v>
      </c>
      <c r="K25" s="272">
        <f>IF(CHOOSE(Рабочий!$AC$11,CHOOSE(Рабочий!$C$11,Рабочий!AW167,Рабочий!AW198,Рабочий!AV291),CHOOSE(Рабочий!$C$11,Рабочий!L167,Рабочий!L198,Рабочий!L291))="","",ROUND(CHOOSE(Рабочий!$AC$11,CHOOSE(Рабочий!$C$11,Рабочий!AW167,Рабочий!AW198,Рабочий!AV291),CHOOSE(Рабочий!$C$11,Рабочий!L167,Рабочий!L198,Рабочий!L291))*(1+'1. Выбор РС'!$I$1)*CHOOSE(Рабочий!$H$11,Рабочий!$I$11,Рабочий!$I$12)*CHOOSE(Рабочий!$L$11,CHOOSE(Рабочий!$P$11,Рабочий!$Q$11,Рабочий!$Q$12,Рабочий!$Q$13),Рабочий!$M$12),0))</f>
        <v>85</v>
      </c>
      <c r="L25" s="272">
        <f>IF(CHOOSE(Рабочий!$AC$11,CHOOSE(Рабочий!$C$11,Рабочий!AX167,Рабочий!AX198,Рабочий!AW291),CHOOSE(Рабочий!$C$11,Рабочий!M167,Рабочий!M198,Рабочий!M291))="","",ROUND(CHOOSE(Рабочий!$AC$11,CHOOSE(Рабочий!$C$11,Рабочий!AX167,Рабочий!AX198,Рабочий!AW291),CHOOSE(Рабочий!$C$11,Рабочий!M167,Рабочий!M198,Рабочий!M291))*(1+'1. Выбор РС'!$I$1)*CHOOSE(Рабочий!$H$11,Рабочий!$I$11,Рабочий!$I$12)*CHOOSE(Рабочий!$L$11,CHOOSE(Рабочий!$P$11,Рабочий!$Q$11,Рабочий!$Q$12,Рабочий!$Q$13),Рабочий!$M$12),0))</f>
        <v>82</v>
      </c>
      <c r="M25" s="272">
        <f>IF(CHOOSE(Рабочий!$AC$11,CHOOSE(Рабочий!$C$11,Рабочий!AY167,Рабочий!AY198,Рабочий!AX291),CHOOSE(Рабочий!$C$11,Рабочий!N167,Рабочий!N198,Рабочий!N291))="","",ROUND(CHOOSE(Рабочий!$AC$11,CHOOSE(Рабочий!$C$11,Рабочий!AY167,Рабочий!AY198,Рабочий!AX291),CHOOSE(Рабочий!$C$11,Рабочий!N167,Рабочий!N198,Рабочий!N291))*(1+'1. Выбор РС'!$I$1)*CHOOSE(Рабочий!$H$11,Рабочий!$I$11,Рабочий!$I$12)*CHOOSE(Рабочий!$L$11,CHOOSE(Рабочий!$P$11,Рабочий!$Q$11,Рабочий!$Q$12,Рабочий!$Q$13),Рабочий!$M$12),0))</f>
        <v>81</v>
      </c>
      <c r="N25" s="272">
        <f>IF(CHOOSE(Рабочий!$AC$11,CHOOSE(Рабочий!$C$11,Рабочий!AZ167,Рабочий!AZ198,Рабочий!AY291),CHOOSE(Рабочий!$C$11,Рабочий!O167,Рабочий!O198,Рабочий!O291))="","",ROUND(CHOOSE(Рабочий!$AC$11,CHOOSE(Рабочий!$C$11,Рабочий!AZ167,Рабочий!AZ198,Рабочий!AY291),CHOOSE(Рабочий!$C$11,Рабочий!O167,Рабочий!O198,Рабочий!O291))*(1+'1. Выбор РС'!$I$1)*CHOOSE(Рабочий!$H$11,Рабочий!$I$11,Рабочий!$I$12)*CHOOSE(Рабочий!$L$11,CHOOSE(Рабочий!$P$11,Рабочий!$Q$11,Рабочий!$Q$12,Рабочий!$Q$13),Рабочий!$M$12),0))</f>
        <v>81</v>
      </c>
      <c r="O25" s="272">
        <f>IF(CHOOSE(Рабочий!$AC$11,CHOOSE(Рабочий!$C$11,Рабочий!BA167,Рабочий!BA198,Рабочий!AZ291),CHOOSE(Рабочий!$C$11,Рабочий!P167,Рабочий!P198,Рабочий!P291))="","",ROUND(CHOOSE(Рабочий!$AC$11,CHOOSE(Рабочий!$C$11,Рабочий!BA167,Рабочий!BA198,Рабочий!AZ291),CHOOSE(Рабочий!$C$11,Рабочий!P167,Рабочий!P198,Рабочий!P291))*(1+'1. Выбор РС'!$I$1)*CHOOSE(Рабочий!$H$11,Рабочий!$I$11,Рабочий!$I$12)*CHOOSE(Рабочий!$L$11,CHOOSE(Рабочий!$P$11,Рабочий!$Q$11,Рабочий!$Q$12,Рабочий!$Q$13),Рабочий!$M$12),0))</f>
        <v>80</v>
      </c>
      <c r="P25" s="272">
        <f>IF(CHOOSE(Рабочий!$AC$11,CHOOSE(Рабочий!$C$11,Рабочий!BB167,Рабочий!BB198,Рабочий!BA291),CHOOSE(Рабочий!$C$11,Рабочий!Q167,Рабочий!Q198,Рабочий!Q291))="","",ROUND(CHOOSE(Рабочий!$AC$11,CHOOSE(Рабочий!$C$11,Рабочий!BB167,Рабочий!BB198,Рабочий!BA291),CHOOSE(Рабочий!$C$11,Рабочий!Q167,Рабочий!Q198,Рабочий!Q291))*(1+'1. Выбор РС'!$I$1)*CHOOSE(Рабочий!$H$11,Рабочий!$I$11,Рабочий!$I$12)*CHOOSE(Рабочий!$L$11,CHOOSE(Рабочий!$P$11,Рабочий!$Q$11,Рабочий!$Q$12,Рабочий!$Q$13),Рабочий!$M$12),0))</f>
        <v>80</v>
      </c>
      <c r="Q25" s="272">
        <f>IF(CHOOSE(Рабочий!$AC$11,CHOOSE(Рабочий!$C$11,Рабочий!BC167,Рабочий!BC198,Рабочий!BB291),CHOOSE(Рабочий!$C$11,Рабочий!R167,Рабочий!R198,Рабочий!R291))="","",ROUND(CHOOSE(Рабочий!$AC$11,CHOOSE(Рабочий!$C$11,Рабочий!BC167,Рабочий!BC198,Рабочий!BB291),CHOOSE(Рабочий!$C$11,Рабочий!R167,Рабочий!R198,Рабочий!R291))*(1+'1. Выбор РС'!$I$1)*CHOOSE(Рабочий!$H$11,Рабочий!$I$11,Рабочий!$I$12)*CHOOSE(Рабочий!$L$11,CHOOSE(Рабочий!$P$11,Рабочий!$Q$11,Рабочий!$Q$12,Рабочий!$Q$13),Рабочий!$M$12),0))</f>
        <v>79</v>
      </c>
      <c r="R25" s="272">
        <f>IF(CHOOSE(Рабочий!$AC$11,CHOOSE(Рабочий!$C$11,Рабочий!BD167,Рабочий!BD198,Рабочий!BC291),CHOOSE(Рабочий!$C$11,Рабочий!S167,Рабочий!S198,Рабочий!S291))="","",ROUND(CHOOSE(Рабочий!$AC$11,CHOOSE(Рабочий!$C$11,Рабочий!BD167,Рабочий!BD198,Рабочий!BC291),CHOOSE(Рабочий!$C$11,Рабочий!S167,Рабочий!S198,Рабочий!S291))*(1+'1. Выбор РС'!$I$1)*CHOOSE(Рабочий!$H$11,Рабочий!$I$11,Рабочий!$I$12)*CHOOSE(Рабочий!$L$11,CHOOSE(Рабочий!$P$11,Рабочий!$Q$11,Рабочий!$Q$12,Рабочий!$Q$13),Рабочий!$M$12),0))</f>
        <v>78</v>
      </c>
      <c r="S25" s="272">
        <f>IF(CHOOSE(Рабочий!$AC$11,CHOOSE(Рабочий!$C$11,Рабочий!BE167,Рабочий!BE198,Рабочий!BD291),CHOOSE(Рабочий!$C$11,Рабочий!T167,Рабочий!T198,Рабочий!T291))="","",ROUND(CHOOSE(Рабочий!$AC$11,CHOOSE(Рабочий!$C$11,Рабочий!BE167,Рабочий!BE198,Рабочий!BD291),CHOOSE(Рабочий!$C$11,Рабочий!T167,Рабочий!T198,Рабочий!T291))*(1+'1. Выбор РС'!$I$1)*CHOOSE(Рабочий!$H$11,Рабочий!$I$11,Рабочий!$I$12)*CHOOSE(Рабочий!$L$11,CHOOSE(Рабочий!$P$11,Рабочий!$Q$11,Рабочий!$Q$12,Рабочий!$Q$13),Рабочий!$M$12),0))</f>
        <v>78</v>
      </c>
      <c r="T25" s="272">
        <f>IF(CHOOSE(Рабочий!$AC$11,CHOOSE(Рабочий!$C$11,Рабочий!BF167,Рабочий!BF198,Рабочий!BE291),CHOOSE(Рабочий!$C$11,Рабочий!U167,Рабочий!U198,Рабочий!U291))="","",ROUND(CHOOSE(Рабочий!$AC$11,CHOOSE(Рабочий!$C$11,Рабочий!BF167,Рабочий!BF198,Рабочий!BE291),CHOOSE(Рабочий!$C$11,Рабочий!U167,Рабочий!U198,Рабочий!U291))*(1+'1. Выбор РС'!$I$1)*CHOOSE(Рабочий!$H$11,Рабочий!$I$11,Рабочий!$I$12)*CHOOSE(Рабочий!$L$11,CHOOSE(Рабочий!$P$11,Рабочий!$Q$11,Рабочий!$Q$12,Рабочий!$Q$13),Рабочий!$M$12),0))</f>
        <v>78</v>
      </c>
      <c r="U25" s="272">
        <f>IF(CHOOSE(Рабочий!$AC$11,CHOOSE(Рабочий!$C$11,Рабочий!BG167,Рабочий!BG198,Рабочий!BF291),CHOOSE(Рабочий!$C$11,Рабочий!V167,Рабочий!V198,Рабочий!V291))="","",ROUND(CHOOSE(Рабочий!$AC$11,CHOOSE(Рабочий!$C$11,Рабочий!BG167,Рабочий!BG198,Рабочий!BF291),CHOOSE(Рабочий!$C$11,Рабочий!V167,Рабочий!V198,Рабочий!V291))*(1+'1. Выбор РС'!$I$1)*CHOOSE(Рабочий!$H$11,Рабочий!$I$11,Рабочий!$I$12)*CHOOSE(Рабочий!$L$11,CHOOSE(Рабочий!$P$11,Рабочий!$Q$11,Рабочий!$Q$12,Рабочий!$Q$13),Рабочий!$M$12),0))</f>
        <v>77</v>
      </c>
      <c r="V25" s="272">
        <f>IF(CHOOSE(Рабочий!$AC$11,CHOOSE(Рабочий!$C$11,Рабочий!BH167,Рабочий!BH198,Рабочий!BG291),CHOOSE(Рабочий!$C$11,Рабочий!W167,Рабочий!W198,Рабочий!W291))="","",ROUND(CHOOSE(Рабочий!$AC$11,CHOOSE(Рабочий!$C$11,Рабочий!BH167,Рабочий!BH198,Рабочий!BG291),CHOOSE(Рабочий!$C$11,Рабочий!W167,Рабочий!W198,Рабочий!W291))*(1+'1. Выбор РС'!$I$1)*CHOOSE(Рабочий!$H$11,Рабочий!$I$11,Рабочий!$I$12)*CHOOSE(Рабочий!$L$11,CHOOSE(Рабочий!$P$11,Рабочий!$Q$11,Рабочий!$Q$12,Рабочий!$Q$13),Рабочий!$M$12),0))</f>
        <v>77</v>
      </c>
      <c r="W25" s="272">
        <f>IF(CHOOSE(Рабочий!$AC$11,CHOOSE(Рабочий!$C$11,Рабочий!BI167,Рабочий!BI198,Рабочий!BH291),CHOOSE(Рабочий!$C$11,Рабочий!X167,Рабочий!X198,Рабочий!X291))="","",ROUND(CHOOSE(Рабочий!$AC$11,CHOOSE(Рабочий!$C$11,Рабочий!BI167,Рабочий!BI198,Рабочий!BH291),CHOOSE(Рабочий!$C$11,Рабочий!X167,Рабочий!X198,Рабочий!X291))*(1+'1. Выбор РС'!$I$1)*CHOOSE(Рабочий!$H$11,Рабочий!$I$11,Рабочий!$I$12)*CHOOSE(Рабочий!$L$11,CHOOSE(Рабочий!$P$11,Рабочий!$Q$11,Рабочий!$Q$12,Рабочий!$Q$13),Рабочий!$M$12),0))</f>
        <v>77</v>
      </c>
      <c r="X25" s="272">
        <f>IF(CHOOSE(Рабочий!$AC$11,CHOOSE(Рабочий!$C$11,Рабочий!BJ167,Рабочий!BJ198,Рабочий!BI291),CHOOSE(Рабочий!$C$11,Рабочий!Y167,Рабочий!Y198,Рабочий!Y291))="","",ROUND(CHOOSE(Рабочий!$AC$11,CHOOSE(Рабочий!$C$11,Рабочий!BJ167,Рабочий!BJ198,Рабочий!BI291),CHOOSE(Рабочий!$C$11,Рабочий!Y167,Рабочий!Y198,Рабочий!Y291))*(1+'1. Выбор РС'!$I$1)*CHOOSE(Рабочий!$H$11,Рабочий!$I$11,Рабочий!$I$12)*CHOOSE(Рабочий!$L$11,CHOOSE(Рабочий!$P$11,Рабочий!$Q$11,Рабочий!$Q$12,Рабочий!$Q$13),Рабочий!$M$12),0))</f>
        <v>75</v>
      </c>
      <c r="Y25" s="272">
        <f>IF(CHOOSE(Рабочий!$AC$11,CHOOSE(Рабочий!$C$11,Рабочий!BK167,Рабочий!BK198,Рабочий!BJ291),CHOOSE(Рабочий!$C$11,Рабочий!Z167,Рабочий!Z198,Рабочий!Z291))="","",ROUND(CHOOSE(Рабочий!$AC$11,CHOOSE(Рабочий!$C$11,Рабочий!BK167,Рабочий!BK198,Рабочий!BJ291),CHOOSE(Рабочий!$C$11,Рабочий!Z167,Рабочий!Z198,Рабочий!Z291))*(1+'1. Выбор РС'!$I$1)*CHOOSE(Рабочий!$H$11,Рабочий!$I$11,Рабочий!$I$12)*CHOOSE(Рабочий!$L$11,CHOOSE(Рабочий!$P$11,Рабочий!$Q$11,Рабочий!$Q$12,Рабочий!$Q$13),Рабочий!$M$12),0))</f>
        <v>75</v>
      </c>
      <c r="Z25" s="272">
        <f>IF(CHOOSE(Рабочий!$AC$11,CHOOSE(Рабочий!$C$11,Рабочий!BL167,Рабочий!BL198,Рабочий!BK291),CHOOSE(Рабочий!$C$11,Рабочий!AA167,Рабочий!AA198,Рабочий!AA291))="","",ROUND(CHOOSE(Рабочий!$AC$11,CHOOSE(Рабочий!$C$11,Рабочий!BL167,Рабочий!BL198,Рабочий!BK291),CHOOSE(Рабочий!$C$11,Рабочий!AA167,Рабочий!AA198,Рабочий!AA291))*(1+'1. Выбор РС'!$I$1)*CHOOSE(Рабочий!$H$11,Рабочий!$I$11,Рабочий!$I$12)*CHOOSE(Рабочий!$L$11,CHOOSE(Рабочий!$P$11,Рабочий!$Q$11,Рабочий!$Q$12,Рабочий!$Q$13),Рабочий!$M$12),0))</f>
        <v>75</v>
      </c>
      <c r="AA25" s="272">
        <f>IF(CHOOSE(Рабочий!$AC$11,CHOOSE(Рабочий!$C$11,Рабочий!BM167,Рабочий!BM198,Рабочий!BL291),CHOOSE(Рабочий!$C$11,Рабочий!AB167,Рабочий!AB198,Рабочий!AB291))="","",ROUND(CHOOSE(Рабочий!$AC$11,CHOOSE(Рабочий!$C$11,Рабочий!BM167,Рабочий!BM198,Рабочий!BL291),CHOOSE(Рабочий!$C$11,Рабочий!AB167,Рабочий!AB198,Рабочий!AB291))*(1+'1. Выбор РС'!$I$1)*CHOOSE(Рабочий!$H$11,Рабочий!$I$11,Рабочий!$I$12)*CHOOSE(Рабочий!$L$11,CHOOSE(Рабочий!$P$11,Рабочий!$Q$11,Рабочий!$Q$12,Рабочий!$Q$13),Рабочий!$M$12),0))</f>
        <v>74</v>
      </c>
      <c r="AB25" s="272">
        <f>IF(CHOOSE(Рабочий!$AC$11,CHOOSE(Рабочий!$C$11,Рабочий!BN167,Рабочий!BN198,Рабочий!BM291),CHOOSE(Рабочий!$C$11,Рабочий!AC167,Рабочий!AC198,Рабочий!AC291))="","",ROUND(CHOOSE(Рабочий!$AC$11,CHOOSE(Рабочий!$C$11,Рабочий!BN167,Рабочий!BN198,Рабочий!BM291),CHOOSE(Рабочий!$C$11,Рабочий!AC167,Рабочий!AC198,Рабочий!AC291))*(1+'1. Выбор РС'!$I$1)*CHOOSE(Рабочий!$H$11,Рабочий!$I$11,Рабочий!$I$12)*CHOOSE(Рабочий!$L$11,CHOOSE(Рабочий!$P$11,Рабочий!$Q$11,Рабочий!$Q$12,Рабочий!$Q$13),Рабочий!$M$12),0))</f>
        <v>74</v>
      </c>
      <c r="AC25" s="272">
        <f>IF(CHOOSE(Рабочий!$AC$11,CHOOSE(Рабочий!$C$11,Рабочий!BO167,Рабочий!BO198,Рабочий!BN291),CHOOSE(Рабочий!$C$11,Рабочий!AD167,Рабочий!AD198,Рабочий!AD291))="","",ROUND(CHOOSE(Рабочий!$AC$11,CHOOSE(Рабочий!$C$11,Рабочий!BO167,Рабочий!BO198,Рабочий!BN291),CHOOSE(Рабочий!$C$11,Рабочий!AD167,Рабочий!AD198,Рабочий!AD291))*(1+'1. Выбор РС'!$I$1)*CHOOSE(Рабочий!$H$11,Рабочий!$I$11,Рабочий!$I$12)*CHOOSE(Рабочий!$L$11,CHOOSE(Рабочий!$P$11,Рабочий!$Q$11,Рабочий!$Q$12,Рабочий!$Q$13),Рабочий!$M$12),0))</f>
        <v>74</v>
      </c>
      <c r="AD25" s="272">
        <f>IF(CHOOSE(Рабочий!$AC$11,CHOOSE(Рабочий!$C$11,Рабочий!BP167,Рабочий!BP198,Рабочий!BO291),CHOOSE(Рабочий!$C$11,Рабочий!AE167,Рабочий!AE198,Рабочий!AE291))="","",ROUND(CHOOSE(Рабочий!$AC$11,CHOOSE(Рабочий!$C$11,Рабочий!BP167,Рабочий!BP198,Рабочий!BO291),CHOOSE(Рабочий!$C$11,Рабочий!AE167,Рабочий!AE198,Рабочий!AE291))*(1+'1. Выбор РС'!$I$1)*CHOOSE(Рабочий!$H$11,Рабочий!$I$11,Рабочий!$I$12)*CHOOSE(Рабочий!$L$11,CHOOSE(Рабочий!$P$11,Рабочий!$Q$11,Рабочий!$Q$12,Рабочий!$Q$13),Рабочий!$M$12),0))</f>
        <v>74</v>
      </c>
      <c r="AE25" s="272" t="str">
        <f>IF(CHOOSE(Рабочий!$AC$11,CHOOSE(Рабочий!$C$11,Рабочий!BQ167,Рабочий!BQ198,Рабочий!BP291),CHOOSE(Рабочий!$C$11,Рабочий!AF167,Рабочий!AF198,Рабочий!AF291))="","",ROUND(CHOOSE(Рабочий!$AC$11,CHOOSE(Рабочий!$C$11,Рабочий!BQ167,Рабочий!BQ198,Рабочий!BP291),CHOOSE(Рабочий!$C$11,Рабочий!AF167,Рабочий!AF198,Рабочий!AF291)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25" s="272" t="str">
        <f>IF(CHOOSE(Рабочий!$AC$11,CHOOSE(Рабочий!$C$11,Рабочий!BR167,Рабочий!BR198,Рабочий!BQ291),CHOOSE(Рабочий!$C$11,Рабочий!AG167,Рабочий!AG198,Рабочий!AG291))="","",ROUND(CHOOSE(Рабочий!$AC$11,CHOOSE(Рабочий!$C$11,Рабочий!BR167,Рабочий!BR198,Рабочий!BQ291),CHOOSE(Рабочий!$C$11,Рабочий!AG167,Рабочий!AG198,Рабочий!AG291)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25" s="272" t="str">
        <f>IF(CHOOSE(Рабочий!$AC$11,CHOOSE(Рабочий!$C$11,Рабочий!BS167,Рабочий!BS198,Рабочий!BR291),CHOOSE(Рабочий!$C$11,Рабочий!AH167,Рабочий!AH198,Рабочий!AH291))="","",ROUND(CHOOSE(Рабочий!$AC$11,CHOOSE(Рабочий!$C$11,Рабочий!BS167,Рабочий!BS198,Рабочий!BR291),CHOOSE(Рабочий!$C$11,Рабочий!AH167,Рабочий!AH198,Рабочий!AH291)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25" s="272" t="str">
        <f>IF(CHOOSE(Рабочий!$AC$11,CHOOSE(Рабочий!$C$11,Рабочий!BT167,Рабочий!BT198,Рабочий!BS291),CHOOSE(Рабочий!$C$11,Рабочий!AI167,Рабочий!AI198,Рабочий!AI291))="","",ROUND(CHOOSE(Рабочий!$AC$11,CHOOSE(Рабочий!$C$11,Рабочий!BT167,Рабочий!BT198,Рабочий!BS291),CHOOSE(Рабочий!$C$11,Рабочий!AI167,Рабочий!AI198,Рабочий!AI291)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25" s="272" t="str">
        <f>IF(CHOOSE(Рабочий!$AC$11,CHOOSE(Рабочий!$C$11,Рабочий!BU167,Рабочий!BU198,Рабочий!BT291),CHOOSE(Рабочий!$C$11,Рабочий!AJ167,Рабочий!AJ198,Рабочий!AJ291))="","",ROUND(CHOOSE(Рабочий!$AC$11,CHOOSE(Рабочий!$C$11,Рабочий!BU167,Рабочий!BU198,Рабочий!BT291),CHOOSE(Рабочий!$C$11,Рабочий!AJ167,Рабочий!AJ198,Рабочий!AJ291)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25" s="210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</row>
    <row r="26" spans="1:53" s="193" customFormat="1">
      <c r="A26" s="212">
        <v>900</v>
      </c>
      <c r="B26" s="272">
        <f>IF(CHOOSE(Рабочий!$AC$11,CHOOSE(Рабочий!$C$11,Рабочий!AN168,Рабочий!AN199,Рабочий!AM292),CHOOSE(Рабочий!$C$11,Рабочий!C168,Рабочий!C199,Рабочий!C292))="","",ROUND(CHOOSE(Рабочий!$AC$11,CHOOSE(Рабочий!$C$11,Рабочий!AN168,Рабочий!AN199,Рабочий!AM292),CHOOSE(Рабочий!$C$11,Рабочий!C168,Рабочий!C199,Рабочий!C292))*(1+'1. Выбор РС'!$I$1)*CHOOSE(Рабочий!$H$11,Рабочий!$I$11,Рабочий!$I$12)*CHOOSE(Рабочий!$L$11,CHOOSE(Рабочий!$P$11,Рабочий!$Q$11,Рабочий!$Q$12,Рабочий!$Q$13),Рабочий!$M$12),0))</f>
        <v>118</v>
      </c>
      <c r="C26" s="272">
        <f>IF(CHOOSE(Рабочий!$AC$11,CHOOSE(Рабочий!$C$11,Рабочий!AO168,Рабочий!AO199,Рабочий!AN292),CHOOSE(Рабочий!$C$11,Рабочий!D168,Рабочий!D199,Рабочий!D292))="","",ROUND(CHOOSE(Рабочий!$AC$11,CHOOSE(Рабочий!$C$11,Рабочий!AO168,Рабочий!AO199,Рабочий!AN292),CHOOSE(Рабочий!$C$11,Рабочий!D168,Рабочий!D199,Рабочий!D292))*(1+'1. Выбор РС'!$I$1)*CHOOSE(Рабочий!$H$11,Рабочий!$I$11,Рабочий!$I$12)*CHOOSE(Рабочий!$L$11,CHOOSE(Рабочий!$P$11,Рабочий!$Q$11,Рабочий!$Q$12,Рабочий!$Q$13),Рабочий!$M$12),0))</f>
        <v>107</v>
      </c>
      <c r="D26" s="272">
        <f>IF(CHOOSE(Рабочий!$AC$11,CHOOSE(Рабочий!$C$11,Рабочий!AP168,Рабочий!AP199,Рабочий!AO292),CHOOSE(Рабочий!$C$11,Рабочий!E168,Рабочий!E199,Рабочий!E292))="","",ROUND(CHOOSE(Рабочий!$AC$11,CHOOSE(Рабочий!$C$11,Рабочий!AP168,Рабочий!AP199,Рабочий!AO292),CHOOSE(Рабочий!$C$11,Рабочий!E168,Рабочий!E199,Рабочий!E292))*(1+'1. Выбор РС'!$I$1)*CHOOSE(Рабочий!$H$11,Рабочий!$I$11,Рабочий!$I$12)*CHOOSE(Рабочий!$L$11,CHOOSE(Рабочий!$P$11,Рабочий!$Q$11,Рабочий!$Q$12,Рабочий!$Q$13),Рабочий!$M$12),0))</f>
        <v>99</v>
      </c>
      <c r="E26" s="272">
        <f>IF(CHOOSE(Рабочий!$AC$11,CHOOSE(Рабочий!$C$11,Рабочий!AQ168,Рабочий!AQ199,Рабочий!AP292),CHOOSE(Рабочий!$C$11,Рабочий!F168,Рабочий!F199,Рабочий!F292))="","",ROUND(CHOOSE(Рабочий!$AC$11,CHOOSE(Рабочий!$C$11,Рабочий!AQ168,Рабочий!AQ199,Рабочий!AP292),CHOOSE(Рабочий!$C$11,Рабочий!F168,Рабочий!F199,Рабочий!F292))*(1+'1. Выбор РС'!$I$1)*CHOOSE(Рабочий!$H$11,Рабочий!$I$11,Рабочий!$I$12)*CHOOSE(Рабочий!$L$11,CHOOSE(Рабочий!$P$11,Рабочий!$Q$11,Рабочий!$Q$12,Рабочий!$Q$13),Рабочий!$M$12),0))</f>
        <v>94</v>
      </c>
      <c r="F26" s="272">
        <f>IF(CHOOSE(Рабочий!$AC$11,CHOOSE(Рабочий!$C$11,Рабочий!AR168,Рабочий!AR199,Рабочий!AQ292),CHOOSE(Рабочий!$C$11,Рабочий!G168,Рабочий!G199,Рабочий!G292))="","",ROUND(CHOOSE(Рабочий!$AC$11,CHOOSE(Рабочий!$C$11,Рабочий!AR168,Рабочий!AR199,Рабочий!AQ292),CHOOSE(Рабочий!$C$11,Рабочий!G168,Рабочий!G199,Рабочий!G292))*(1+'1. Выбор РС'!$I$1)*CHOOSE(Рабочий!$H$11,Рабочий!$I$11,Рабочий!$I$12)*CHOOSE(Рабочий!$L$11,CHOOSE(Рабочий!$P$11,Рабочий!$Q$11,Рабочий!$Q$12,Рабочий!$Q$13),Рабочий!$M$12),0))</f>
        <v>89</v>
      </c>
      <c r="G26" s="272">
        <f>IF(CHOOSE(Рабочий!$AC$11,CHOOSE(Рабочий!$C$11,Рабочий!AS168,Рабочий!AS199,Рабочий!AR292),CHOOSE(Рабочий!$C$11,Рабочий!H168,Рабочий!H199,Рабочий!H292))="","",ROUND(CHOOSE(Рабочий!$AC$11,CHOOSE(Рабочий!$C$11,Рабочий!AS168,Рабочий!AS199,Рабочий!AR292),CHOOSE(Рабочий!$C$11,Рабочий!H168,Рабочий!H199,Рабочий!H292))*(1+'1. Выбор РС'!$I$1)*CHOOSE(Рабочий!$H$11,Рабочий!$I$11,Рабочий!$I$12)*CHOOSE(Рабочий!$L$11,CHOOSE(Рабочий!$P$11,Рабочий!$Q$11,Рабочий!$Q$12,Рабочий!$Q$13),Рабочий!$M$12),0))</f>
        <v>86</v>
      </c>
      <c r="H26" s="272">
        <f>IF(CHOOSE(Рабочий!$AC$11,CHOOSE(Рабочий!$C$11,Рабочий!AT168,Рабочий!AT199,Рабочий!AS292),CHOOSE(Рабочий!$C$11,Рабочий!I168,Рабочий!I199,Рабочий!I292))="","",ROUND(CHOOSE(Рабочий!$AC$11,CHOOSE(Рабочий!$C$11,Рабочий!AT168,Рабочий!AT199,Рабочий!AS292),CHOOSE(Рабочий!$C$11,Рабочий!I168,Рабочий!I199,Рабочий!I292))*(1+'1. Выбор РС'!$I$1)*CHOOSE(Рабочий!$H$11,Рабочий!$I$11,Рабочий!$I$12)*CHOOSE(Рабочий!$L$11,CHOOSE(Рабочий!$P$11,Рабочий!$Q$11,Рабочий!$Q$12,Рабочий!$Q$13),Рабочий!$M$12),0))</f>
        <v>84</v>
      </c>
      <c r="I26" s="272">
        <f>IF(CHOOSE(Рабочий!$AC$11,CHOOSE(Рабочий!$C$11,Рабочий!AU168,Рабочий!AU199,Рабочий!AT292),CHOOSE(Рабочий!$C$11,Рабочий!J168,Рабочий!J199,Рабочий!J292))="","",ROUND(CHOOSE(Рабочий!$AC$11,CHOOSE(Рабочий!$C$11,Рабочий!AU168,Рабочий!AU199,Рабочий!AT292),CHOOSE(Рабочий!$C$11,Рабочий!J168,Рабочий!J199,Рабочий!J292))*(1+'1. Выбор РС'!$I$1)*CHOOSE(Рабочий!$H$11,Рабочий!$I$11,Рабочий!$I$12)*CHOOSE(Рабочий!$L$11,CHOOSE(Рабочий!$P$11,Рабочий!$Q$11,Рабочий!$Q$12,Рабочий!$Q$13),Рабочий!$M$12),0))</f>
        <v>81</v>
      </c>
      <c r="J26" s="272">
        <f>IF(CHOOSE(Рабочий!$AC$11,CHOOSE(Рабочий!$C$11,Рабочий!AV168,Рабочий!AV199,Рабочий!AU292),CHOOSE(Рабочий!$C$11,Рабочий!K168,Рабочий!K199,Рабочий!K292))="","",ROUND(CHOOSE(Рабочий!$AC$11,CHOOSE(Рабочий!$C$11,Рабочий!AV168,Рабочий!AV199,Рабочий!AU292),CHOOSE(Рабочий!$C$11,Рабочий!K168,Рабочий!K199,Рабочий!K292))*(1+'1. Выбор РС'!$I$1)*CHOOSE(Рабочий!$H$11,Рабочий!$I$11,Рабочий!$I$12)*CHOOSE(Рабочий!$L$11,CHOOSE(Рабочий!$P$11,Рабочий!$Q$11,Рабочий!$Q$12,Рабочий!$Q$13),Рабочий!$M$12),0))</f>
        <v>80</v>
      </c>
      <c r="K26" s="272">
        <f>IF(CHOOSE(Рабочий!$AC$11,CHOOSE(Рабочий!$C$11,Рабочий!AW168,Рабочий!AW199,Рабочий!AV292),CHOOSE(Рабочий!$C$11,Рабочий!L168,Рабочий!L199,Рабочий!L292))="","",ROUND(CHOOSE(Рабочий!$AC$11,CHOOSE(Рабочий!$C$11,Рабочий!AW168,Рабочий!AW199,Рабочий!AV292),CHOOSE(Рабочий!$C$11,Рабочий!L168,Рабочий!L199,Рабочий!L292))*(1+'1. Выбор РС'!$I$1)*CHOOSE(Рабочий!$H$11,Рабочий!$I$11,Рабочий!$I$12)*CHOOSE(Рабочий!$L$11,CHOOSE(Рабочий!$P$11,Рабочий!$Q$11,Рабочий!$Q$12,Рабочий!$Q$13),Рабочий!$M$12),0))</f>
        <v>79</v>
      </c>
      <c r="L26" s="272">
        <f>IF(CHOOSE(Рабочий!$AC$11,CHOOSE(Рабочий!$C$11,Рабочий!AX168,Рабочий!AX199,Рабочий!AW292),CHOOSE(Рабочий!$C$11,Рабочий!M168,Рабочий!M199,Рабочий!M292))="","",ROUND(CHOOSE(Рабочий!$AC$11,CHOOSE(Рабочий!$C$11,Рабочий!AX168,Рабочий!AX199,Рабочий!AW292),CHOOSE(Рабочий!$C$11,Рабочий!M168,Рабочий!M199,Рабочий!M292))*(1+'1. Выбор РС'!$I$1)*CHOOSE(Рабочий!$H$11,Рабочий!$I$11,Рабочий!$I$12)*CHOOSE(Рабочий!$L$11,CHOOSE(Рабочий!$P$11,Рабочий!$Q$11,Рабочий!$Q$12,Рабочий!$Q$13),Рабочий!$M$12),0))</f>
        <v>78</v>
      </c>
      <c r="M26" s="272">
        <f>IF(CHOOSE(Рабочий!$AC$11,CHOOSE(Рабочий!$C$11,Рабочий!AY168,Рабочий!AY199,Рабочий!AX292),CHOOSE(Рабочий!$C$11,Рабочий!N168,Рабочий!N199,Рабочий!N292))="","",ROUND(CHOOSE(Рабочий!$AC$11,CHOOSE(Рабочий!$C$11,Рабочий!AY168,Рабочий!AY199,Рабочий!AX292),CHOOSE(Рабочий!$C$11,Рабочий!N168,Рабочий!N199,Рабочий!N292))*(1+'1. Выбор РС'!$I$1)*CHOOSE(Рабочий!$H$11,Рабочий!$I$11,Рабочий!$I$12)*CHOOSE(Рабочий!$L$11,CHOOSE(Рабочий!$P$11,Рабочий!$Q$11,Рабочий!$Q$12,Рабочий!$Q$13),Рабочий!$M$12),0))</f>
        <v>77</v>
      </c>
      <c r="N26" s="272">
        <f>IF(CHOOSE(Рабочий!$AC$11,CHOOSE(Рабочий!$C$11,Рабочий!AZ168,Рабочий!AZ199,Рабочий!AY292),CHOOSE(Рабочий!$C$11,Рабочий!O168,Рабочий!O199,Рабочий!O292))="","",ROUND(CHOOSE(Рабочий!$AC$11,CHOOSE(Рабочий!$C$11,Рабочий!AZ168,Рабочий!AZ199,Рабочий!AY292),CHOOSE(Рабочий!$C$11,Рабочий!O168,Рабочий!O199,Рабочий!O292))*(1+'1. Выбор РС'!$I$1)*CHOOSE(Рабочий!$H$11,Рабочий!$I$11,Рабочий!$I$12)*CHOOSE(Рабочий!$L$11,CHOOSE(Рабочий!$P$11,Рабочий!$Q$11,Рабочий!$Q$12,Рабочий!$Q$13),Рабочий!$M$12),0))</f>
        <v>77</v>
      </c>
      <c r="O26" s="272">
        <f>IF(CHOOSE(Рабочий!$AC$11,CHOOSE(Рабочий!$C$11,Рабочий!BA168,Рабочий!BA199,Рабочий!AZ292),CHOOSE(Рабочий!$C$11,Рабочий!P168,Рабочий!P199,Рабочий!P292))="","",ROUND(CHOOSE(Рабочий!$AC$11,CHOOSE(Рабочий!$C$11,Рабочий!BA168,Рабочий!BA199,Рабочий!AZ292),CHOOSE(Рабочий!$C$11,Рабочий!P168,Рабочий!P199,Рабочий!P292))*(1+'1. Выбор РС'!$I$1)*CHOOSE(Рабочий!$H$11,Рабочий!$I$11,Рабочий!$I$12)*CHOOSE(Рабочий!$L$11,CHOOSE(Рабочий!$P$11,Рабочий!$Q$11,Рабочий!$Q$12,Рабочий!$Q$13),Рабочий!$M$12),0))</f>
        <v>75</v>
      </c>
      <c r="P26" s="272">
        <f>IF(CHOOSE(Рабочий!$AC$11,CHOOSE(Рабочий!$C$11,Рабочий!BB168,Рабочий!BB199,Рабочий!BA292),CHOOSE(Рабочий!$C$11,Рабочий!Q168,Рабочий!Q199,Рабочий!Q292))="","",ROUND(CHOOSE(Рабочий!$AC$11,CHOOSE(Рабочий!$C$11,Рабочий!BB168,Рабочий!BB199,Рабочий!BA292),CHOOSE(Рабочий!$C$11,Рабочий!Q168,Рабочий!Q199,Рабочий!Q292))*(1+'1. Выбор РС'!$I$1)*CHOOSE(Рабочий!$H$11,Рабочий!$I$11,Рабочий!$I$12)*CHOOSE(Рабочий!$L$11,CHOOSE(Рабочий!$P$11,Рабочий!$Q$11,Рабочий!$Q$12,Рабочий!$Q$13),Рабочий!$M$12),0))</f>
        <v>74</v>
      </c>
      <c r="Q26" s="272">
        <f>IF(CHOOSE(Рабочий!$AC$11,CHOOSE(Рабочий!$C$11,Рабочий!BC168,Рабочий!BC199,Рабочий!BB292),CHOOSE(Рабочий!$C$11,Рабочий!R168,Рабочий!R199,Рабочий!R292))="","",ROUND(CHOOSE(Рабочий!$AC$11,CHOOSE(Рабочий!$C$11,Рабочий!BC168,Рабочий!BC199,Рабочий!BB292),CHOOSE(Рабочий!$C$11,Рабочий!R168,Рабочий!R199,Рабочий!R292))*(1+'1. Выбор РС'!$I$1)*CHOOSE(Рабочий!$H$11,Рабочий!$I$11,Рабочий!$I$12)*CHOOSE(Рабочий!$L$11,CHOOSE(Рабочий!$P$11,Рабочий!$Q$11,Рабочий!$Q$12,Рабочий!$Q$13),Рабочий!$M$12),0))</f>
        <v>74</v>
      </c>
      <c r="R26" s="272">
        <f>IF(CHOOSE(Рабочий!$AC$11,CHOOSE(Рабочий!$C$11,Рабочий!BD168,Рабочий!BD199,Рабочий!BC292),CHOOSE(Рабочий!$C$11,Рабочий!S168,Рабочий!S199,Рабочий!S292))="","",ROUND(CHOOSE(Рабочий!$AC$11,CHOOSE(Рабочий!$C$11,Рабочий!BD168,Рабочий!BD199,Рабочий!BC292),CHOOSE(Рабочий!$C$11,Рабочий!S168,Рабочий!S199,Рабочий!S292))*(1+'1. Выбор РС'!$I$1)*CHOOSE(Рабочий!$H$11,Рабочий!$I$11,Рабочий!$I$12)*CHOOSE(Рабочий!$L$11,CHOOSE(Рабочий!$P$11,Рабочий!$Q$11,Рабочий!$Q$12,Рабочий!$Q$13),Рабочий!$M$12),0))</f>
        <v>73</v>
      </c>
      <c r="S26" s="272">
        <f>IF(CHOOSE(Рабочий!$AC$11,CHOOSE(Рабочий!$C$11,Рабочий!BE168,Рабочий!BE199,Рабочий!BD292),CHOOSE(Рабочий!$C$11,Рабочий!T168,Рабочий!T199,Рабочий!T292))="","",ROUND(CHOOSE(Рабочий!$AC$11,CHOOSE(Рабочий!$C$11,Рабочий!BE168,Рабочий!BE199,Рабочий!BD292),CHOOSE(Рабочий!$C$11,Рабочий!T168,Рабочий!T199,Рабочий!T292))*(1+'1. Выбор РС'!$I$1)*CHOOSE(Рабочий!$H$11,Рабочий!$I$11,Рабочий!$I$12)*CHOOSE(Рабочий!$L$11,CHOOSE(Рабочий!$P$11,Рабочий!$Q$11,Рабочий!$Q$12,Рабочий!$Q$13),Рабочий!$M$12),0))</f>
        <v>73</v>
      </c>
      <c r="T26" s="272">
        <f>IF(CHOOSE(Рабочий!$AC$11,CHOOSE(Рабочий!$C$11,Рабочий!BF168,Рабочий!BF199,Рабочий!BE292),CHOOSE(Рабочий!$C$11,Рабочий!U168,Рабочий!U199,Рабочий!U292))="","",ROUND(CHOOSE(Рабочий!$AC$11,CHOOSE(Рабочий!$C$11,Рабочий!BF168,Рабочий!BF199,Рабочий!BE292),CHOOSE(Рабочий!$C$11,Рабочий!U168,Рабочий!U199,Рабочий!U292))*(1+'1. Выбор РС'!$I$1)*CHOOSE(Рабочий!$H$11,Рабочий!$I$11,Рабочий!$I$12)*CHOOSE(Рабочий!$L$11,CHOOSE(Рабочий!$P$11,Рабочий!$Q$11,Рабочий!$Q$12,Рабочий!$Q$13),Рабочий!$M$12),0))</f>
        <v>72</v>
      </c>
      <c r="U26" s="272">
        <f>IF(CHOOSE(Рабочий!$AC$11,CHOOSE(Рабочий!$C$11,Рабочий!BG168,Рабочий!BG199,Рабочий!BF292),CHOOSE(Рабочий!$C$11,Рабочий!V168,Рабочий!V199,Рабочий!V292))="","",ROUND(CHOOSE(Рабочий!$AC$11,CHOOSE(Рабочий!$C$11,Рабочий!BG168,Рабочий!BG199,Рабочий!BF292),CHOOSE(Рабочий!$C$11,Рабочий!V168,Рабочий!V199,Рабочий!V292))*(1+'1. Выбор РС'!$I$1)*CHOOSE(Рабочий!$H$11,Рабочий!$I$11,Рабочий!$I$12)*CHOOSE(Рабочий!$L$11,CHOOSE(Рабочий!$P$11,Рабочий!$Q$11,Рабочий!$Q$12,Рабочий!$Q$13),Рабочий!$M$12),0))</f>
        <v>72</v>
      </c>
      <c r="V26" s="272">
        <f>IF(CHOOSE(Рабочий!$AC$11,CHOOSE(Рабочий!$C$11,Рабочий!BH168,Рабочий!BH199,Рабочий!BG292),CHOOSE(Рабочий!$C$11,Рабочий!W168,Рабочий!W199,Рабочий!W292))="","",ROUND(CHOOSE(Рабочий!$AC$11,CHOOSE(Рабочий!$C$11,Рабочий!BH168,Рабочий!BH199,Рабочий!BG292),CHOOSE(Рабочий!$C$11,Рабочий!W168,Рабочий!W199,Рабочий!W292))*(1+'1. Выбор РС'!$I$1)*CHOOSE(Рабочий!$H$11,Рабочий!$I$11,Рабочий!$I$12)*CHOOSE(Рабочий!$L$11,CHOOSE(Рабочий!$P$11,Рабочий!$Q$11,Рабочий!$Q$12,Рабочий!$Q$13),Рабочий!$M$12),0))</f>
        <v>72</v>
      </c>
      <c r="W26" s="272">
        <f>IF(CHOOSE(Рабочий!$AC$11,CHOOSE(Рабочий!$C$11,Рабочий!BI168,Рабочий!BI199,Рабочий!BH292),CHOOSE(Рабочий!$C$11,Рабочий!X168,Рабочий!X199,Рабочий!X292))="","",ROUND(CHOOSE(Рабочий!$AC$11,CHOOSE(Рабочий!$C$11,Рабочий!BI168,Рабочий!BI199,Рабочий!BH292),CHOOSE(Рабочий!$C$11,Рабочий!X168,Рабочий!X199,Рабочий!X292))*(1+'1. Выбор РС'!$I$1)*CHOOSE(Рабочий!$H$11,Рабочий!$I$11,Рабочий!$I$12)*CHOOSE(Рабочий!$L$11,CHOOSE(Рабочий!$P$11,Рабочий!$Q$11,Рабочий!$Q$12,Рабочий!$Q$13),Рабочий!$M$12),0))</f>
        <v>71</v>
      </c>
      <c r="X26" s="272">
        <f>IF(CHOOSE(Рабочий!$AC$11,CHOOSE(Рабочий!$C$11,Рабочий!BJ168,Рабочий!BJ199,Рабочий!BI292),CHOOSE(Рабочий!$C$11,Рабочий!Y168,Рабочий!Y199,Рабочий!Y292))="","",ROUND(CHOOSE(Рабочий!$AC$11,CHOOSE(Рабочий!$C$11,Рабочий!BJ168,Рабочий!BJ199,Рабочий!BI292),CHOOSE(Рабочий!$C$11,Рабочий!Y168,Рабочий!Y199,Рабочий!Y292))*(1+'1. Выбор РС'!$I$1)*CHOOSE(Рабочий!$H$11,Рабочий!$I$11,Рабочий!$I$12)*CHOOSE(Рабочий!$L$11,CHOOSE(Рабочий!$P$11,Рабочий!$Q$11,Рабочий!$Q$12,Рабочий!$Q$13),Рабочий!$M$12),0))</f>
        <v>71</v>
      </c>
      <c r="Y26" s="272">
        <f>IF(CHOOSE(Рабочий!$AC$11,CHOOSE(Рабочий!$C$11,Рабочий!BK168,Рабочий!BK199,Рабочий!BJ292),CHOOSE(Рабочий!$C$11,Рабочий!Z168,Рабочий!Z199,Рабочий!Z292))="","",ROUND(CHOOSE(Рабочий!$AC$11,CHOOSE(Рабочий!$C$11,Рабочий!BK168,Рабочий!BK199,Рабочий!BJ292),CHOOSE(Рабочий!$C$11,Рабочий!Z168,Рабочий!Z199,Рабочий!Z292))*(1+'1. Выбор РС'!$I$1)*CHOOSE(Рабочий!$H$11,Рабочий!$I$11,Рабочий!$I$12)*CHOOSE(Рабочий!$L$11,CHOOSE(Рабочий!$P$11,Рабочий!$Q$11,Рабочий!$Q$12,Рабочий!$Q$13),Рабочий!$M$12),0))</f>
        <v>71</v>
      </c>
      <c r="Z26" s="272">
        <f>IF(CHOOSE(Рабочий!$AC$11,CHOOSE(Рабочий!$C$11,Рабочий!BL168,Рабочий!BL199,Рабочий!BK292),CHOOSE(Рабочий!$C$11,Рабочий!AA168,Рабочий!AA199,Рабочий!AA292))="","",ROUND(CHOOSE(Рабочий!$AC$11,CHOOSE(Рабочий!$C$11,Рабочий!BL168,Рабочий!BL199,Рабочий!BK292),CHOOSE(Рабочий!$C$11,Рабочий!AA168,Рабочий!AA199,Рабочий!AA292))*(1+'1. Выбор РС'!$I$1)*CHOOSE(Рабочий!$H$11,Рабочий!$I$11,Рабочий!$I$12)*CHOOSE(Рабочий!$L$11,CHOOSE(Рабочий!$P$11,Рабочий!$Q$11,Рабочий!$Q$12,Рабочий!$Q$13),Рабочий!$M$12),0))</f>
        <v>70</v>
      </c>
      <c r="AA26" s="272">
        <f>IF(CHOOSE(Рабочий!$AC$11,CHOOSE(Рабочий!$C$11,Рабочий!BM168,Рабочий!BM199,Рабочий!BL292),CHOOSE(Рабочий!$C$11,Рабочий!AB168,Рабочий!AB199,Рабочий!AB292))="","",ROUND(CHOOSE(Рабочий!$AC$11,CHOOSE(Рабочий!$C$11,Рабочий!BM168,Рабочий!BM199,Рабочий!BL292),CHOOSE(Рабочий!$C$11,Рабочий!AB168,Рабочий!AB199,Рабочий!AB292))*(1+'1. Выбор РС'!$I$1)*CHOOSE(Рабочий!$H$11,Рабочий!$I$11,Рабочий!$I$12)*CHOOSE(Рабочий!$L$11,CHOOSE(Рабочий!$P$11,Рабочий!$Q$11,Рабочий!$Q$12,Рабочий!$Q$13),Рабочий!$M$12),0))</f>
        <v>70</v>
      </c>
      <c r="AB26" s="272">
        <f>IF(CHOOSE(Рабочий!$AC$11,CHOOSE(Рабочий!$C$11,Рабочий!BN168,Рабочий!BN199,Рабочий!BM292),CHOOSE(Рабочий!$C$11,Рабочий!AC168,Рабочий!AC199,Рабочий!AC292))="","",ROUND(CHOOSE(Рабочий!$AC$11,CHOOSE(Рабочий!$C$11,Рабочий!BN168,Рабочий!BN199,Рабочий!BM292),CHOOSE(Рабочий!$C$11,Рабочий!AC168,Рабочий!AC199,Рабочий!AC292))*(1+'1. Выбор РС'!$I$1)*CHOOSE(Рабочий!$H$11,Рабочий!$I$11,Рабочий!$I$12)*CHOOSE(Рабочий!$L$11,CHOOSE(Рабочий!$P$11,Рабочий!$Q$11,Рабочий!$Q$12,Рабочий!$Q$13),Рабочий!$M$12),0))</f>
        <v>70</v>
      </c>
      <c r="AC26" s="272">
        <f>IF(CHOOSE(Рабочий!$AC$11,CHOOSE(Рабочий!$C$11,Рабочий!BO168,Рабочий!BO199,Рабочий!BN292),CHOOSE(Рабочий!$C$11,Рабочий!AD168,Рабочий!AD199,Рабочий!AD292))="","",ROUND(CHOOSE(Рабочий!$AC$11,CHOOSE(Рабочий!$C$11,Рабочий!BO168,Рабочий!BO199,Рабочий!BN292),CHOOSE(Рабочий!$C$11,Рабочий!AD168,Рабочий!AD199,Рабочий!AD292))*(1+'1. Выбор РС'!$I$1)*CHOOSE(Рабочий!$H$11,Рабочий!$I$11,Рабочий!$I$12)*CHOOSE(Рабочий!$L$11,CHOOSE(Рабочий!$P$11,Рабочий!$Q$11,Рабочий!$Q$12,Рабочий!$Q$13),Рабочий!$M$12),0))</f>
        <v>70</v>
      </c>
      <c r="AD26" s="272">
        <f>IF(CHOOSE(Рабочий!$AC$11,CHOOSE(Рабочий!$C$11,Рабочий!BP168,Рабочий!BP199,Рабочий!BO292),CHOOSE(Рабочий!$C$11,Рабочий!AE168,Рабочий!AE199,Рабочий!AE292))="","",ROUND(CHOOSE(Рабочий!$AC$11,CHOOSE(Рабочий!$C$11,Рабочий!BP168,Рабочий!BP199,Рабочий!BO292),CHOOSE(Рабочий!$C$11,Рабочий!AE168,Рабочий!AE199,Рабочий!AE292))*(1+'1. Выбор РС'!$I$1)*CHOOSE(Рабочий!$H$11,Рабочий!$I$11,Рабочий!$I$12)*CHOOSE(Рабочий!$L$11,CHOOSE(Рабочий!$P$11,Рабочий!$Q$11,Рабочий!$Q$12,Рабочий!$Q$13),Рабочий!$M$12),0))</f>
        <v>70</v>
      </c>
      <c r="AE26" s="272" t="str">
        <f>IF(CHOOSE(Рабочий!$AC$11,CHOOSE(Рабочий!$C$11,Рабочий!BQ168,Рабочий!BQ199,Рабочий!BP292),CHOOSE(Рабочий!$C$11,Рабочий!AF168,Рабочий!AF199,Рабочий!AF292))="","",ROUND(CHOOSE(Рабочий!$AC$11,CHOOSE(Рабочий!$C$11,Рабочий!BQ168,Рабочий!BQ199,Рабочий!BP292),CHOOSE(Рабочий!$C$11,Рабочий!AF168,Рабочий!AF199,Рабочий!AF292)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26" s="272" t="str">
        <f>IF(CHOOSE(Рабочий!$AC$11,CHOOSE(Рабочий!$C$11,Рабочий!BR168,Рабочий!BR199,Рабочий!BQ292),CHOOSE(Рабочий!$C$11,Рабочий!AG168,Рабочий!AG199,Рабочий!AG292))="","",ROUND(CHOOSE(Рабочий!$AC$11,CHOOSE(Рабочий!$C$11,Рабочий!BR168,Рабочий!BR199,Рабочий!BQ292),CHOOSE(Рабочий!$C$11,Рабочий!AG168,Рабочий!AG199,Рабочий!AG292)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26" s="272" t="str">
        <f>IF(CHOOSE(Рабочий!$AC$11,CHOOSE(Рабочий!$C$11,Рабочий!BS168,Рабочий!BS199,Рабочий!BR292),CHOOSE(Рабочий!$C$11,Рабочий!AH168,Рабочий!AH199,Рабочий!AH292))="","",ROUND(CHOOSE(Рабочий!$AC$11,CHOOSE(Рабочий!$C$11,Рабочий!BS168,Рабочий!BS199,Рабочий!BR292),CHOOSE(Рабочий!$C$11,Рабочий!AH168,Рабочий!AH199,Рабочий!AH292)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26" s="272" t="str">
        <f>IF(CHOOSE(Рабочий!$AC$11,CHOOSE(Рабочий!$C$11,Рабочий!BT168,Рабочий!BT199,Рабочий!BS292),CHOOSE(Рабочий!$C$11,Рабочий!AI168,Рабочий!AI199,Рабочий!AI292))="","",ROUND(CHOOSE(Рабочий!$AC$11,CHOOSE(Рабочий!$C$11,Рабочий!BT168,Рабочий!BT199,Рабочий!BS292),CHOOSE(Рабочий!$C$11,Рабочий!AI168,Рабочий!AI199,Рабочий!AI292)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26" s="272" t="str">
        <f>IF(CHOOSE(Рабочий!$AC$11,CHOOSE(Рабочий!$C$11,Рабочий!BU168,Рабочий!BU199,Рабочий!BT292),CHOOSE(Рабочий!$C$11,Рабочий!AJ168,Рабочий!AJ199,Рабочий!AJ292))="","",ROUND(CHOOSE(Рабочий!$AC$11,CHOOSE(Рабочий!$C$11,Рабочий!BU168,Рабочий!BU199,Рабочий!BT292),CHOOSE(Рабочий!$C$11,Рабочий!AJ168,Рабочий!AJ199,Рабочий!AJ292)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26" s="210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</row>
    <row r="27" spans="1:53" s="193" customFormat="1">
      <c r="A27" s="212">
        <v>1000</v>
      </c>
      <c r="B27" s="272">
        <f>IF(CHOOSE(Рабочий!$AC$11,CHOOSE(Рабочий!$C$11,Рабочий!AN169,Рабочий!AN200,Рабочий!AM293),CHOOSE(Рабочий!$C$11,Рабочий!C169,Рабочий!C200,Рабочий!C293))="","",ROUND(CHOOSE(Рабочий!$AC$11,CHOOSE(Рабочий!$C$11,Рабочий!AN169,Рабочий!AN200,Рабочий!AM293),CHOOSE(Рабочий!$C$11,Рабочий!C169,Рабочий!C200,Рабочий!C293))*(1+'1. Выбор РС'!$I$1)*CHOOSE(Рабочий!$H$11,Рабочий!$I$11,Рабочий!$I$12)*CHOOSE(Рабочий!$L$11,CHOOSE(Рабочий!$P$11,Рабочий!$Q$11,Рабочий!$Q$12,Рабочий!$Q$13),Рабочий!$M$12),0))</f>
        <v>114</v>
      </c>
      <c r="C27" s="272">
        <f>IF(CHOOSE(Рабочий!$AC$11,CHOOSE(Рабочий!$C$11,Рабочий!AO169,Рабочий!AO200,Рабочий!AN293),CHOOSE(Рабочий!$C$11,Рабочий!D169,Рабочий!D200,Рабочий!D293))="","",ROUND(CHOOSE(Рабочий!$AC$11,CHOOSE(Рабочий!$C$11,Рабочий!AO169,Рабочий!AO200,Рабочий!AN293),CHOOSE(Рабочий!$C$11,Рабочий!D169,Рабочий!D200,Рабочий!D293))*(1+'1. Выбор РС'!$I$1)*CHOOSE(Рабочий!$H$11,Рабочий!$I$11,Рабочий!$I$12)*CHOOSE(Рабочий!$L$11,CHOOSE(Рабочий!$P$11,Рабочий!$Q$11,Рабочий!$Q$12,Рабочий!$Q$13),Рабочий!$M$12),0))</f>
        <v>103</v>
      </c>
      <c r="D27" s="272">
        <f>IF(CHOOSE(Рабочий!$AC$11,CHOOSE(Рабочий!$C$11,Рабочий!AP169,Рабочий!AP200,Рабочий!AO293),CHOOSE(Рабочий!$C$11,Рабочий!E169,Рабочий!E200,Рабочий!E293))="","",ROUND(CHOOSE(Рабочий!$AC$11,CHOOSE(Рабочий!$C$11,Рабочий!AP169,Рабочий!AP200,Рабочий!AO293),CHOOSE(Рабочий!$C$11,Рабочий!E169,Рабочий!E200,Рабочий!E293))*(1+'1. Выбор РС'!$I$1)*CHOOSE(Рабочий!$H$11,Рабочий!$I$11,Рабочий!$I$12)*CHOOSE(Рабочий!$L$11,CHOOSE(Рабочий!$P$11,Рабочий!$Q$11,Рабочий!$Q$12,Рабочий!$Q$13),Рабочий!$M$12),0))</f>
        <v>95</v>
      </c>
      <c r="E27" s="272">
        <f>IF(CHOOSE(Рабочий!$AC$11,CHOOSE(Рабочий!$C$11,Рабочий!AQ169,Рабочий!AQ200,Рабочий!AP293),CHOOSE(Рабочий!$C$11,Рабочий!F169,Рабочий!F200,Рабочий!F293))="","",ROUND(CHOOSE(Рабочий!$AC$11,CHOOSE(Рабочий!$C$11,Рабочий!AQ169,Рабочий!AQ200,Рабочий!AP293),CHOOSE(Рабочий!$C$11,Рабочий!F169,Рабочий!F200,Рабочий!F293))*(1+'1. Выбор РС'!$I$1)*CHOOSE(Рабочий!$H$11,Рабочий!$I$11,Рабочий!$I$12)*CHOOSE(Рабочий!$L$11,CHOOSE(Рабочий!$P$11,Рабочий!$Q$11,Рабочий!$Q$12,Рабочий!$Q$13),Рабочий!$M$12),0))</f>
        <v>90</v>
      </c>
      <c r="F27" s="272">
        <f>IF(CHOOSE(Рабочий!$AC$11,CHOOSE(Рабочий!$C$11,Рабочий!AR169,Рабочий!AR200,Рабочий!AQ293),CHOOSE(Рабочий!$C$11,Рабочий!G169,Рабочий!G200,Рабочий!G293))="","",ROUND(CHOOSE(Рабочий!$AC$11,CHOOSE(Рабочий!$C$11,Рабочий!AR169,Рабочий!AR200,Рабочий!AQ293),CHOOSE(Рабочий!$C$11,Рабочий!G169,Рабочий!G200,Рабочий!G293))*(1+'1. Выбор РС'!$I$1)*CHOOSE(Рабочий!$H$11,Рабочий!$I$11,Рабочий!$I$12)*CHOOSE(Рабочий!$L$11,CHOOSE(Рабочий!$P$11,Рабочий!$Q$11,Рабочий!$Q$12,Рабочий!$Q$13),Рабочий!$M$12),0))</f>
        <v>86</v>
      </c>
      <c r="G27" s="272">
        <f>IF(CHOOSE(Рабочий!$AC$11,CHOOSE(Рабочий!$C$11,Рабочий!AS169,Рабочий!AS200,Рабочий!AR293),CHOOSE(Рабочий!$C$11,Рабочий!H169,Рабочий!H200,Рабочий!H293))="","",ROUND(CHOOSE(Рабочий!$AC$11,CHOOSE(Рабочий!$C$11,Рабочий!AS169,Рабочий!AS200,Рабочий!AR293),CHOOSE(Рабочий!$C$11,Рабочий!H169,Рабочий!H200,Рабочий!H293))*(1+'1. Выбор РС'!$I$1)*CHOOSE(Рабочий!$H$11,Рабочий!$I$11,Рабочий!$I$12)*CHOOSE(Рабочий!$L$11,CHOOSE(Рабочий!$P$11,Рабочий!$Q$11,Рабочий!$Q$12,Рабочий!$Q$13),Рабочий!$M$12),0))</f>
        <v>84</v>
      </c>
      <c r="H27" s="272">
        <f>IF(CHOOSE(Рабочий!$AC$11,CHOOSE(Рабочий!$C$11,Рабочий!AT169,Рабочий!AT200,Рабочий!AS293),CHOOSE(Рабочий!$C$11,Рабочий!I169,Рабочий!I200,Рабочий!I293))="","",ROUND(CHOOSE(Рабочий!$AC$11,CHOOSE(Рабочий!$C$11,Рабочий!AT169,Рабочий!AT200,Рабочий!AS293),CHOOSE(Рабочий!$C$11,Рабочий!I169,Рабочий!I200,Рабочий!I293))*(1+'1. Выбор РС'!$I$1)*CHOOSE(Рабочий!$H$11,Рабочий!$I$11,Рабочий!$I$12)*CHOOSE(Рабочий!$L$11,CHOOSE(Рабочий!$P$11,Рабочий!$Q$11,Рабочий!$Q$12,Рабочий!$Q$13),Рабочий!$M$12),0))</f>
        <v>81</v>
      </c>
      <c r="I27" s="272">
        <f>IF(CHOOSE(Рабочий!$AC$11,CHOOSE(Рабочий!$C$11,Рабочий!AU169,Рабочий!AU200,Рабочий!AT293),CHOOSE(Рабочий!$C$11,Рабочий!J169,Рабочий!J200,Рабочий!J293))="","",ROUND(CHOOSE(Рабочий!$AC$11,CHOOSE(Рабочий!$C$11,Рабочий!AU169,Рабочий!AU200,Рабочий!AT293),CHOOSE(Рабочий!$C$11,Рабочий!J169,Рабочий!J200,Рабочий!J293))*(1+'1. Выбор РС'!$I$1)*CHOOSE(Рабочий!$H$11,Рабочий!$I$11,Рабочий!$I$12)*CHOOSE(Рабочий!$L$11,CHOOSE(Рабочий!$P$11,Рабочий!$Q$11,Рабочий!$Q$12,Рабочий!$Q$13),Рабочий!$M$12),0))</f>
        <v>79</v>
      </c>
      <c r="J27" s="272">
        <f>IF(CHOOSE(Рабочий!$AC$11,CHOOSE(Рабочий!$C$11,Рабочий!AV169,Рабочий!AV200,Рабочий!AU293),CHOOSE(Рабочий!$C$11,Рабочий!K169,Рабочий!K200,Рабочий!K293))="","",ROUND(CHOOSE(Рабочий!$AC$11,CHOOSE(Рабочий!$C$11,Рабочий!AV169,Рабочий!AV200,Рабочий!AU293),CHOOSE(Рабочий!$C$11,Рабочий!K169,Рабочий!K200,Рабочий!K293))*(1+'1. Выбор РС'!$I$1)*CHOOSE(Рабочий!$H$11,Рабочий!$I$11,Рабочий!$I$12)*CHOOSE(Рабочий!$L$11,CHOOSE(Рабочий!$P$11,Рабочий!$Q$11,Рабочий!$Q$12,Рабочий!$Q$13),Рабочий!$M$12),0))</f>
        <v>78</v>
      </c>
      <c r="K27" s="272">
        <f>IF(CHOOSE(Рабочий!$AC$11,CHOOSE(Рабочий!$C$11,Рабочий!AW169,Рабочий!AW200,Рабочий!AV293),CHOOSE(Рабочий!$C$11,Рабочий!L169,Рабочий!L200,Рабочий!L293))="","",ROUND(CHOOSE(Рабочий!$AC$11,CHOOSE(Рабочий!$C$11,Рабочий!AW169,Рабочий!AW200,Рабочий!AV293),CHOOSE(Рабочий!$C$11,Рабочий!L169,Рабочий!L200,Рабочий!L293))*(1+'1. Выбор РС'!$I$1)*CHOOSE(Рабочий!$H$11,Рабочий!$I$11,Рабочий!$I$12)*CHOOSE(Рабочий!$L$11,CHOOSE(Рабочий!$P$11,Рабочий!$Q$11,Рабочий!$Q$12,Рабочий!$Q$13),Рабочий!$M$12),0))</f>
        <v>77</v>
      </c>
      <c r="L27" s="272">
        <f>IF(CHOOSE(Рабочий!$AC$11,CHOOSE(Рабочий!$C$11,Рабочий!AX169,Рабочий!AX200,Рабочий!AW293),CHOOSE(Рабочий!$C$11,Рабочий!M169,Рабочий!M200,Рабочий!M293))="","",ROUND(CHOOSE(Рабочий!$AC$11,CHOOSE(Рабочий!$C$11,Рабочий!AX169,Рабочий!AX200,Рабочий!AW293),CHOOSE(Рабочий!$C$11,Рабочий!M169,Рабочий!M200,Рабочий!M293))*(1+'1. Выбор РС'!$I$1)*CHOOSE(Рабочий!$H$11,Рабочий!$I$11,Рабочий!$I$12)*CHOOSE(Рабочий!$L$11,CHOOSE(Рабочий!$P$11,Рабочий!$Q$11,Рабочий!$Q$12,Рабочий!$Q$13),Рабочий!$M$12),0))</f>
        <v>75</v>
      </c>
      <c r="M27" s="272">
        <f>IF(CHOOSE(Рабочий!$AC$11,CHOOSE(Рабочий!$C$11,Рабочий!AY169,Рабочий!AY200,Рабочий!AX293),CHOOSE(Рабочий!$C$11,Рабочий!N169,Рабочий!N200,Рабочий!N293))="","",ROUND(CHOOSE(Рабочий!$AC$11,CHOOSE(Рабочий!$C$11,Рабочий!AY169,Рабочий!AY200,Рабочий!AX293),CHOOSE(Рабочий!$C$11,Рабочий!N169,Рабочий!N200,Рабочий!N293))*(1+'1. Выбор РС'!$I$1)*CHOOSE(Рабочий!$H$11,Рабочий!$I$11,Рабочий!$I$12)*CHOOSE(Рабочий!$L$11,CHOOSE(Рабочий!$P$11,Рабочий!$Q$11,Рабочий!$Q$12,Рабочий!$Q$13),Рабочий!$M$12),0))</f>
        <v>74</v>
      </c>
      <c r="N27" s="272">
        <f>IF(CHOOSE(Рабочий!$AC$11,CHOOSE(Рабочий!$C$11,Рабочий!AZ169,Рабочий!AZ200,Рабочий!AY293),CHOOSE(Рабочий!$C$11,Рабочий!O169,Рабочий!O200,Рабочий!O293))="","",ROUND(CHOOSE(Рабочий!$AC$11,CHOOSE(Рабочий!$C$11,Рабочий!AZ169,Рабочий!AZ200,Рабочий!AY293),CHOOSE(Рабочий!$C$11,Рабочий!O169,Рабочий!O200,Рабочий!O293))*(1+'1. Выбор РС'!$I$1)*CHOOSE(Рабочий!$H$11,Рабочий!$I$11,Рабочий!$I$12)*CHOOSE(Рабочий!$L$11,CHOOSE(Рабочий!$P$11,Рабочий!$Q$11,Рабочий!$Q$12,Рабочий!$Q$13),Рабочий!$M$12),0))</f>
        <v>73</v>
      </c>
      <c r="O27" s="272">
        <f>IF(CHOOSE(Рабочий!$AC$11,CHOOSE(Рабочий!$C$11,Рабочий!BA169,Рабочий!BA200,Рабочий!AZ293),CHOOSE(Рабочий!$C$11,Рабочий!P169,Рабочий!P200,Рабочий!P293))="","",ROUND(CHOOSE(Рабочий!$AC$11,CHOOSE(Рабочий!$C$11,Рабочий!BA169,Рабочий!BA200,Рабочий!AZ293),CHOOSE(Рабочий!$C$11,Рабочий!P169,Рабочий!P200,Рабочий!P293))*(1+'1. Выбор РС'!$I$1)*CHOOSE(Рабочий!$H$11,Рабочий!$I$11,Рабочий!$I$12)*CHOOSE(Рабочий!$L$11,CHOOSE(Рабочий!$P$11,Рабочий!$Q$11,Рабочий!$Q$12,Рабочий!$Q$13),Рабочий!$M$12),0))</f>
        <v>72</v>
      </c>
      <c r="P27" s="272">
        <f>IF(CHOOSE(Рабочий!$AC$11,CHOOSE(Рабочий!$C$11,Рабочий!BB169,Рабочий!BB200,Рабочий!BA293),CHOOSE(Рабочий!$C$11,Рабочий!Q169,Рабочий!Q200,Рабочий!Q293))="","",ROUND(CHOOSE(Рабочий!$AC$11,CHOOSE(Рабочий!$C$11,Рабочий!BB169,Рабочий!BB200,Рабочий!BA293),CHOOSE(Рабочий!$C$11,Рабочий!Q169,Рабочий!Q200,Рабочий!Q293))*(1+'1. Выбор РС'!$I$1)*CHOOSE(Рабочий!$H$11,Рабочий!$I$11,Рабочий!$I$12)*CHOOSE(Рабочий!$L$11,CHOOSE(Рабочий!$P$11,Рабочий!$Q$11,Рабочий!$Q$12,Рабочий!$Q$13),Рабочий!$M$12),0))</f>
        <v>72</v>
      </c>
      <c r="Q27" s="272">
        <f>IF(CHOOSE(Рабочий!$AC$11,CHOOSE(Рабочий!$C$11,Рабочий!BC169,Рабочий!BC200,Рабочий!BB293),CHOOSE(Рабочий!$C$11,Рабочий!R169,Рабочий!R200,Рабочий!R293))="","",ROUND(CHOOSE(Рабочий!$AC$11,CHOOSE(Рабочий!$C$11,Рабочий!BC169,Рабочий!BC200,Рабочий!BB293),CHOOSE(Рабочий!$C$11,Рабочий!R169,Рабочий!R200,Рабочий!R293))*(1+'1. Выбор РС'!$I$1)*CHOOSE(Рабочий!$H$11,Рабочий!$I$11,Рабочий!$I$12)*CHOOSE(Рабочий!$L$11,CHOOSE(Рабочий!$P$11,Рабочий!$Q$11,Рабочий!$Q$12,Рабочий!$Q$13),Рабочий!$M$12),0))</f>
        <v>71</v>
      </c>
      <c r="R27" s="272">
        <f>IF(CHOOSE(Рабочий!$AC$11,CHOOSE(Рабочий!$C$11,Рабочий!BD169,Рабочий!BD200,Рабочий!BC293),CHOOSE(Рабочий!$C$11,Рабочий!S169,Рабочий!S200,Рабочий!S293))="","",ROUND(CHOOSE(Рабочий!$AC$11,CHOOSE(Рабочий!$C$11,Рабочий!BD169,Рабочий!BD200,Рабочий!BC293),CHOOSE(Рабочий!$C$11,Рабочий!S169,Рабочий!S200,Рабочий!S293))*(1+'1. Выбор РС'!$I$1)*CHOOSE(Рабочий!$H$11,Рабочий!$I$11,Рабочий!$I$12)*CHOOSE(Рабочий!$L$11,CHOOSE(Рабочий!$P$11,Рабочий!$Q$11,Рабочий!$Q$12,Рабочий!$Q$13),Рабочий!$M$12),0))</f>
        <v>71</v>
      </c>
      <c r="S27" s="272">
        <f>IF(CHOOSE(Рабочий!$AC$11,CHOOSE(Рабочий!$C$11,Рабочий!BE169,Рабочий!BE200,Рабочий!BD293),CHOOSE(Рабочий!$C$11,Рабочий!T169,Рабочий!T200,Рабочий!T293))="","",ROUND(CHOOSE(Рабочий!$AC$11,CHOOSE(Рабочий!$C$11,Рабочий!BE169,Рабочий!BE200,Рабочий!BD293),CHOOSE(Рабочий!$C$11,Рабочий!T169,Рабочий!T200,Рабочий!T293))*(1+'1. Выбор РС'!$I$1)*CHOOSE(Рабочий!$H$11,Рабочий!$I$11,Рабочий!$I$12)*CHOOSE(Рабочий!$L$11,CHOOSE(Рабочий!$P$11,Рабочий!$Q$11,Рабочий!$Q$12,Рабочий!$Q$13),Рабочий!$M$12),0))</f>
        <v>71</v>
      </c>
      <c r="T27" s="272">
        <f>IF(CHOOSE(Рабочий!$AC$11,CHOOSE(Рабочий!$C$11,Рабочий!BF169,Рабочий!BF200,Рабочий!BE293),CHOOSE(Рабочий!$C$11,Рабочий!U169,Рабочий!U200,Рабочий!U293))="","",ROUND(CHOOSE(Рабочий!$AC$11,CHOOSE(Рабочий!$C$11,Рабочий!BF169,Рабочий!BF200,Рабочий!BE293),CHOOSE(Рабочий!$C$11,Рабочий!U169,Рабочий!U200,Рабочий!U293))*(1+'1. Выбор РС'!$I$1)*CHOOSE(Рабочий!$H$11,Рабочий!$I$11,Рабочий!$I$12)*CHOOSE(Рабочий!$L$11,CHOOSE(Рабочий!$P$11,Рабочий!$Q$11,Рабочий!$Q$12,Рабочий!$Q$13),Рабочий!$M$12),0))</f>
        <v>70</v>
      </c>
      <c r="U27" s="272">
        <f>IF(CHOOSE(Рабочий!$AC$11,CHOOSE(Рабочий!$C$11,Рабочий!BG169,Рабочий!BG200,Рабочий!BF293),CHOOSE(Рабочий!$C$11,Рабочий!V169,Рабочий!V200,Рабочий!V293))="","",ROUND(CHOOSE(Рабочий!$AC$11,CHOOSE(Рабочий!$C$11,Рабочий!BG169,Рабочий!BG200,Рабочий!BF293),CHOOSE(Рабочий!$C$11,Рабочий!V169,Рабочий!V200,Рабочий!V293))*(1+'1. Выбор РС'!$I$1)*CHOOSE(Рабочий!$H$11,Рабочий!$I$11,Рабочий!$I$12)*CHOOSE(Рабочий!$L$11,CHOOSE(Рабочий!$P$11,Рабочий!$Q$11,Рабочий!$Q$12,Рабочий!$Q$13),Рабочий!$M$12),0))</f>
        <v>70</v>
      </c>
      <c r="V27" s="272">
        <f>IF(CHOOSE(Рабочий!$AC$11,CHOOSE(Рабочий!$C$11,Рабочий!BH169,Рабочий!BH200,Рабочий!BG293),CHOOSE(Рабочий!$C$11,Рабочий!W169,Рабочий!W200,Рабочий!W293))="","",ROUND(CHOOSE(Рабочий!$AC$11,CHOOSE(Рабочий!$C$11,Рабочий!BH169,Рабочий!BH200,Рабочий!BG293),CHOOSE(Рабочий!$C$11,Рабочий!W169,Рабочий!W200,Рабочий!W293)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W27" s="272">
        <f>IF(CHOOSE(Рабочий!$AC$11,CHOOSE(Рабочий!$C$11,Рабочий!BI169,Рабочий!BI200,Рабочий!BH293),CHOOSE(Рабочий!$C$11,Рабочий!X169,Рабочий!X200,Рабочий!X293))="","",ROUND(CHOOSE(Рабочий!$AC$11,CHOOSE(Рабочий!$C$11,Рабочий!BI169,Рабочий!BI200,Рабочий!BH293),CHOOSE(Рабочий!$C$11,Рабочий!X169,Рабочий!X200,Рабочий!X293)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X27" s="272">
        <f>IF(CHOOSE(Рабочий!$AC$11,CHOOSE(Рабочий!$C$11,Рабочий!BJ169,Рабочий!BJ200,Рабочий!BI293),CHOOSE(Рабочий!$C$11,Рабочий!Y169,Рабочий!Y200,Рабочий!Y293))="","",ROUND(CHOOSE(Рабочий!$AC$11,CHOOSE(Рабочий!$C$11,Рабочий!BJ169,Рабочий!BJ200,Рабочий!BI293),CHOOSE(Рабочий!$C$11,Рабочий!Y169,Рабочий!Y200,Рабочий!Y293)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Y27" s="272">
        <f>IF(CHOOSE(Рабочий!$AC$11,CHOOSE(Рабочий!$C$11,Рабочий!BK169,Рабочий!BK200,Рабочий!BJ293),CHOOSE(Рабочий!$C$11,Рабочий!Z169,Рабочий!Z200,Рабочий!Z293))="","",ROUND(CHOOSE(Рабочий!$AC$11,CHOOSE(Рабочий!$C$11,Рабочий!BK169,Рабочий!BK200,Рабочий!BJ293),CHOOSE(Рабочий!$C$11,Рабочий!Z169,Рабочий!Z200,Рабочий!Z293)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Z27" s="272">
        <f>IF(CHOOSE(Рабочий!$AC$11,CHOOSE(Рабочий!$C$11,Рабочий!BL169,Рабочий!BL200,Рабочий!BK293),CHOOSE(Рабочий!$C$11,Рабочий!AA169,Рабочий!AA200,Рабочий!AA293))="","",ROUND(CHOOSE(Рабочий!$AC$11,CHOOSE(Рабочий!$C$11,Рабочий!BL169,Рабочий!BL200,Рабочий!BK293),CHOOSE(Рабочий!$C$11,Рабочий!AA169,Рабочий!AA200,Рабочий!AA293))*(1+'1. Выбор РС'!$I$1)*CHOOSE(Рабочий!$H$11,Рабочий!$I$11,Рабочий!$I$12)*CHOOSE(Рабочий!$L$11,CHOOSE(Рабочий!$P$11,Рабочий!$Q$11,Рабочий!$Q$12,Рабочий!$Q$13),Рабочий!$M$12),0))</f>
        <v>67</v>
      </c>
      <c r="AA27" s="272">
        <f>IF(CHOOSE(Рабочий!$AC$11,CHOOSE(Рабочий!$C$11,Рабочий!BM169,Рабочий!BM200,Рабочий!BL293),CHOOSE(Рабочий!$C$11,Рабочий!AB169,Рабочий!AB200,Рабочий!AB293))="","",ROUND(CHOOSE(Рабочий!$AC$11,CHOOSE(Рабочий!$C$11,Рабочий!BM169,Рабочий!BM200,Рабочий!BL293),CHOOSE(Рабочий!$C$11,Рабочий!AB169,Рабочий!AB200,Рабочий!AB293))*(1+'1. Выбор РС'!$I$1)*CHOOSE(Рабочий!$H$11,Рабочий!$I$11,Рабочий!$I$12)*CHOOSE(Рабочий!$L$11,CHOOSE(Рабочий!$P$11,Рабочий!$Q$11,Рабочий!$Q$12,Рабочий!$Q$13),Рабочий!$M$12),0))</f>
        <v>67</v>
      </c>
      <c r="AB27" s="272">
        <f>IF(CHOOSE(Рабочий!$AC$11,CHOOSE(Рабочий!$C$11,Рабочий!BN169,Рабочий!BN200,Рабочий!BM293),CHOOSE(Рабочий!$C$11,Рабочий!AC169,Рабочий!AC200,Рабочий!AC293))="","",ROUND(CHOOSE(Рабочий!$AC$11,CHOOSE(Рабочий!$C$11,Рабочий!BN169,Рабочий!BN200,Рабочий!BM293),CHOOSE(Рабочий!$C$11,Рабочий!AC169,Рабочий!AC200,Рабочий!AC293)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AC27" s="272">
        <f>IF(CHOOSE(Рабочий!$AC$11,CHOOSE(Рабочий!$C$11,Рабочий!BO169,Рабочий!BO200,Рабочий!BN293),CHOOSE(Рабочий!$C$11,Рабочий!AD169,Рабочий!AD200,Рабочий!AD293))="","",ROUND(CHOOSE(Рабочий!$AC$11,CHOOSE(Рабочий!$C$11,Рабочий!BO169,Рабочий!BO200,Рабочий!BN293),CHOOSE(Рабочий!$C$11,Рабочий!AD169,Рабочий!AD200,Рабочий!AD293))*(1+'1. Выбор РС'!$I$1)*CHOOSE(Рабочий!$H$11,Рабочий!$I$11,Рабочий!$I$12)*CHOOSE(Рабочий!$L$11,CHOOSE(Рабочий!$P$11,Рабочий!$Q$11,Рабочий!$Q$12,Рабочий!$Q$13),Рабочий!$M$12),0))</f>
        <v>67</v>
      </c>
      <c r="AD27" s="272">
        <f>IF(CHOOSE(Рабочий!$AC$11,CHOOSE(Рабочий!$C$11,Рабочий!BP169,Рабочий!BP200,Рабочий!BO293),CHOOSE(Рабочий!$C$11,Рабочий!AE169,Рабочий!AE200,Рабочий!AE293))="","",ROUND(CHOOSE(Рабочий!$AC$11,CHOOSE(Рабочий!$C$11,Рабочий!BP169,Рабочий!BP200,Рабочий!BO293),CHOOSE(Рабочий!$C$11,Рабочий!AE169,Рабочий!AE200,Рабочий!AE293))*(1+'1. Выбор РС'!$I$1)*CHOOSE(Рабочий!$H$11,Рабочий!$I$11,Рабочий!$I$12)*CHOOSE(Рабочий!$L$11,CHOOSE(Рабочий!$P$11,Рабочий!$Q$11,Рабочий!$Q$12,Рабочий!$Q$13),Рабочий!$M$12),0))</f>
        <v>67</v>
      </c>
      <c r="AE27" s="272" t="str">
        <f>IF(CHOOSE(Рабочий!$AC$11,CHOOSE(Рабочий!$C$11,Рабочий!BQ169,Рабочий!BQ200,Рабочий!BP293),CHOOSE(Рабочий!$C$11,Рабочий!AF169,Рабочий!AF200,Рабочий!AF293))="","",ROUND(CHOOSE(Рабочий!$AC$11,CHOOSE(Рабочий!$C$11,Рабочий!BQ169,Рабочий!BQ200,Рабочий!BP293),CHOOSE(Рабочий!$C$11,Рабочий!AF169,Рабочий!AF200,Рабочий!AF293)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27" s="272" t="str">
        <f>IF(CHOOSE(Рабочий!$AC$11,CHOOSE(Рабочий!$C$11,Рабочий!BR169,Рабочий!BR200,Рабочий!BQ293),CHOOSE(Рабочий!$C$11,Рабочий!AG169,Рабочий!AG200,Рабочий!AG293))="","",ROUND(CHOOSE(Рабочий!$AC$11,CHOOSE(Рабочий!$C$11,Рабочий!BR169,Рабочий!BR200,Рабочий!BQ293),CHOOSE(Рабочий!$C$11,Рабочий!AG169,Рабочий!AG200,Рабочий!AG293)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27" s="272" t="str">
        <f>IF(CHOOSE(Рабочий!$AC$11,CHOOSE(Рабочий!$C$11,Рабочий!BS169,Рабочий!BS200,Рабочий!BR293),CHOOSE(Рабочий!$C$11,Рабочий!AH169,Рабочий!AH200,Рабочий!AH293))="","",ROUND(CHOOSE(Рабочий!$AC$11,CHOOSE(Рабочий!$C$11,Рабочий!BS169,Рабочий!BS200,Рабочий!BR293),CHOOSE(Рабочий!$C$11,Рабочий!AH169,Рабочий!AH200,Рабочий!AH293)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27" s="272" t="str">
        <f>IF(CHOOSE(Рабочий!$AC$11,CHOOSE(Рабочий!$C$11,Рабочий!BT169,Рабочий!BT200,Рабочий!BS293),CHOOSE(Рабочий!$C$11,Рабочий!AI169,Рабочий!AI200,Рабочий!AI293))="","",ROUND(CHOOSE(Рабочий!$AC$11,CHOOSE(Рабочий!$C$11,Рабочий!BT169,Рабочий!BT200,Рабочий!BS293),CHOOSE(Рабочий!$C$11,Рабочий!AI169,Рабочий!AI200,Рабочий!AI293)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27" s="272" t="str">
        <f>IF(CHOOSE(Рабочий!$AC$11,CHOOSE(Рабочий!$C$11,Рабочий!BU169,Рабочий!BU200,Рабочий!BT293),CHOOSE(Рабочий!$C$11,Рабочий!AJ169,Рабочий!AJ200,Рабочий!AJ293))="","",ROUND(CHOOSE(Рабочий!$AC$11,CHOOSE(Рабочий!$C$11,Рабочий!BU169,Рабочий!BU200,Рабочий!BT293),CHOOSE(Рабочий!$C$11,Рабочий!AJ169,Рабочий!AJ200,Рабочий!AJ293)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27" s="210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</row>
    <row r="28" spans="1:53" s="193" customFormat="1">
      <c r="A28" s="212">
        <v>1100</v>
      </c>
      <c r="B28" s="272">
        <f>IF(CHOOSE(Рабочий!$AC$11,CHOOSE(Рабочий!$C$11,Рабочий!AN170,Рабочий!AN201,Рабочий!AM294),CHOOSE(Рабочий!$C$11,Рабочий!C170,Рабочий!C201,Рабочий!C294))="","",ROUND(CHOOSE(Рабочий!$AC$11,CHOOSE(Рабочий!$C$11,Рабочий!AN170,Рабочий!AN201,Рабочий!AM294),CHOOSE(Рабочий!$C$11,Рабочий!C170,Рабочий!C201,Рабочий!C294))*(1+'1. Выбор РС'!$I$1)*CHOOSE(Рабочий!$H$11,Рабочий!$I$11,Рабочий!$I$12)*CHOOSE(Рабочий!$L$11,CHOOSE(Рабочий!$P$11,Рабочий!$Q$11,Рабочий!$Q$12,Рабочий!$Q$13),Рабочий!$M$12),0))</f>
        <v>109</v>
      </c>
      <c r="C28" s="272">
        <f>IF(CHOOSE(Рабочий!$AC$11,CHOOSE(Рабочий!$C$11,Рабочий!AO170,Рабочий!AO201,Рабочий!AN294),CHOOSE(Рабочий!$C$11,Рабочий!D170,Рабочий!D201,Рабочий!D294))="","",ROUND(CHOOSE(Рабочий!$AC$11,CHOOSE(Рабочий!$C$11,Рабочий!AO170,Рабочий!AO201,Рабочий!AN294),CHOOSE(Рабочий!$C$11,Рабочий!D170,Рабочий!D201,Рабочий!D294))*(1+'1. Выбор РС'!$I$1)*CHOOSE(Рабочий!$H$11,Рабочий!$I$11,Рабочий!$I$12)*CHOOSE(Рабочий!$L$11,CHOOSE(Рабочий!$P$11,Рабочий!$Q$11,Рабочий!$Q$12,Рабочий!$Q$13),Рабочий!$M$12),0))</f>
        <v>99</v>
      </c>
      <c r="D28" s="272">
        <f>IF(CHOOSE(Рабочий!$AC$11,CHOOSE(Рабочий!$C$11,Рабочий!AP170,Рабочий!AP201,Рабочий!AO294),CHOOSE(Рабочий!$C$11,Рабочий!E170,Рабочий!E201,Рабочий!E294))="","",ROUND(CHOOSE(Рабочий!$AC$11,CHOOSE(Рабочий!$C$11,Рабочий!AP170,Рабочий!AP201,Рабочий!AO294),CHOOSE(Рабочий!$C$11,Рабочий!E170,Рабочий!E201,Рабочий!E294))*(1+'1. Выбор РС'!$I$1)*CHOOSE(Рабочий!$H$11,Рабочий!$I$11,Рабочий!$I$12)*CHOOSE(Рабочий!$L$11,CHOOSE(Рабочий!$P$11,Рабочий!$Q$11,Рабочий!$Q$12,Рабочий!$Q$13),Рабочий!$M$12),0))</f>
        <v>92</v>
      </c>
      <c r="E28" s="272">
        <f>IF(CHOOSE(Рабочий!$AC$11,CHOOSE(Рабочий!$C$11,Рабочий!AQ170,Рабочий!AQ201,Рабочий!AP294),CHOOSE(Рабочий!$C$11,Рабочий!F170,Рабочий!F201,Рабочий!F294))="","",ROUND(CHOOSE(Рабочий!$AC$11,CHOOSE(Рабочий!$C$11,Рабочий!AQ170,Рабочий!AQ201,Рабочий!AP294),CHOOSE(Рабочий!$C$11,Рабочий!F170,Рабочий!F201,Рабочий!F294))*(1+'1. Выбор РС'!$I$1)*CHOOSE(Рабочий!$H$11,Рабочий!$I$11,Рабочий!$I$12)*CHOOSE(Рабочий!$L$11,CHOOSE(Рабочий!$P$11,Рабочий!$Q$11,Рабочий!$Q$12,Рабочий!$Q$13),Рабочий!$M$12),0))</f>
        <v>87</v>
      </c>
      <c r="F28" s="272">
        <f>IF(CHOOSE(Рабочий!$AC$11,CHOOSE(Рабочий!$C$11,Рабочий!AR170,Рабочий!AR201,Рабочий!AQ294),CHOOSE(Рабочий!$C$11,Рабочий!G170,Рабочий!G201,Рабочий!G294))="","",ROUND(CHOOSE(Рабочий!$AC$11,CHOOSE(Рабочий!$C$11,Рабочий!AR170,Рабочий!AR201,Рабочий!AQ294),CHOOSE(Рабочий!$C$11,Рабочий!G170,Рабочий!G201,Рабочий!G294))*(1+'1. Выбор РС'!$I$1)*CHOOSE(Рабочий!$H$11,Рабочий!$I$11,Рабочий!$I$12)*CHOOSE(Рабочий!$L$11,CHOOSE(Рабочий!$P$11,Рабочий!$Q$11,Рабочий!$Q$12,Рабочий!$Q$13),Рабочий!$M$12),0))</f>
        <v>84</v>
      </c>
      <c r="G28" s="272">
        <f>IF(CHOOSE(Рабочий!$AC$11,CHOOSE(Рабочий!$C$11,Рабочий!AS170,Рабочий!AS201,Рабочий!AR294),CHOOSE(Рабочий!$C$11,Рабочий!H170,Рабочий!H201,Рабочий!H294))="","",ROUND(CHOOSE(Рабочий!$AC$11,CHOOSE(Рабочий!$C$11,Рабочий!AS170,Рабочий!AS201,Рабочий!AR294),CHOOSE(Рабочий!$C$11,Рабочий!H170,Рабочий!H201,Рабочий!H294))*(1+'1. Выбор РС'!$I$1)*CHOOSE(Рабочий!$H$11,Рабочий!$I$11,Рабочий!$I$12)*CHOOSE(Рабочий!$L$11,CHOOSE(Рабочий!$P$11,Рабочий!$Q$11,Рабочий!$Q$12,Рабочий!$Q$13),Рабочий!$M$12),0))</f>
        <v>80</v>
      </c>
      <c r="H28" s="272">
        <f>IF(CHOOSE(Рабочий!$AC$11,CHOOSE(Рабочий!$C$11,Рабочий!AT170,Рабочий!AT201,Рабочий!AS294),CHOOSE(Рабочий!$C$11,Рабочий!I170,Рабочий!I201,Рабочий!I294))="","",ROUND(CHOOSE(Рабочий!$AC$11,CHOOSE(Рабочий!$C$11,Рабочий!AT170,Рабочий!AT201,Рабочий!AS294),CHOOSE(Рабочий!$C$11,Рабочий!I170,Рабочий!I201,Рабочий!I294))*(1+'1. Выбор РС'!$I$1)*CHOOSE(Рабочий!$H$11,Рабочий!$I$11,Рабочий!$I$12)*CHOOSE(Рабочий!$L$11,CHOOSE(Рабочий!$P$11,Рабочий!$Q$11,Рабочий!$Q$12,Рабочий!$Q$13),Рабочий!$M$12),0))</f>
        <v>78</v>
      </c>
      <c r="I28" s="272">
        <f>IF(CHOOSE(Рабочий!$AC$11,CHOOSE(Рабочий!$C$11,Рабочий!AU170,Рабочий!AU201,Рабочий!AT294),CHOOSE(Рабочий!$C$11,Рабочий!J170,Рабочий!J201,Рабочий!J294))="","",ROUND(CHOOSE(Рабочий!$AC$11,CHOOSE(Рабочий!$C$11,Рабочий!AU170,Рабочий!AU201,Рабочий!AT294),CHOOSE(Рабочий!$C$11,Рабочий!J170,Рабочий!J201,Рабочий!J294))*(1+'1. Выбор РС'!$I$1)*CHOOSE(Рабочий!$H$11,Рабочий!$I$11,Рабочий!$I$12)*CHOOSE(Рабочий!$L$11,CHOOSE(Рабочий!$P$11,Рабочий!$Q$11,Рабочий!$Q$12,Рабочий!$Q$13),Рабочий!$M$12),0))</f>
        <v>77</v>
      </c>
      <c r="J28" s="272">
        <f>IF(CHOOSE(Рабочий!$AC$11,CHOOSE(Рабочий!$C$11,Рабочий!AV170,Рабочий!AV201,Рабочий!AU294),CHOOSE(Рабочий!$C$11,Рабочий!K170,Рабочий!K201,Рабочий!K294))="","",ROUND(CHOOSE(Рабочий!$AC$11,CHOOSE(Рабочий!$C$11,Рабочий!AV170,Рабочий!AV201,Рабочий!AU294),CHOOSE(Рабочий!$C$11,Рабочий!K170,Рабочий!K201,Рабочий!K294))*(1+'1. Выбор РС'!$I$1)*CHOOSE(Рабочий!$H$11,Рабочий!$I$11,Рабочий!$I$12)*CHOOSE(Рабочий!$L$11,CHOOSE(Рабочий!$P$11,Рабочий!$Q$11,Рабочий!$Q$12,Рабочий!$Q$13),Рабочий!$M$12),0))</f>
        <v>75</v>
      </c>
      <c r="K28" s="272">
        <f>IF(CHOOSE(Рабочий!$AC$11,CHOOSE(Рабочий!$C$11,Рабочий!AW170,Рабочий!AW201,Рабочий!AV294),CHOOSE(Рабочий!$C$11,Рабочий!L170,Рабочий!L201,Рабочий!L294))="","",ROUND(CHOOSE(Рабочий!$AC$11,CHOOSE(Рабочий!$C$11,Рабочий!AW170,Рабочий!AW201,Рабочий!AV294),CHOOSE(Рабочий!$C$11,Рабочий!L170,Рабочий!L201,Рабочий!L294))*(1+'1. Выбор РС'!$I$1)*CHOOSE(Рабочий!$H$11,Рабочий!$I$11,Рабочий!$I$12)*CHOOSE(Рабочий!$L$11,CHOOSE(Рабочий!$P$11,Рабочий!$Q$11,Рабочий!$Q$12,Рабочий!$Q$13),Рабочий!$M$12),0))</f>
        <v>73</v>
      </c>
      <c r="L28" s="272">
        <f>IF(CHOOSE(Рабочий!$AC$11,CHOOSE(Рабочий!$C$11,Рабочий!AX170,Рабочий!AX201,Рабочий!AW294),CHOOSE(Рабочий!$C$11,Рабочий!M170,Рабочий!M201,Рабочий!M294))="","",ROUND(CHOOSE(Рабочий!$AC$11,CHOOSE(Рабочий!$C$11,Рабочий!AX170,Рабочий!AX201,Рабочий!AW294),CHOOSE(Рабочий!$C$11,Рабочий!M170,Рабочий!M201,Рабочий!M294))*(1+'1. Выбор РС'!$I$1)*CHOOSE(Рабочий!$H$11,Рабочий!$I$11,Рабочий!$I$12)*CHOOSE(Рабочий!$L$11,CHOOSE(Рабочий!$P$11,Рабочий!$Q$11,Рабочий!$Q$12,Рабочий!$Q$13),Рабочий!$M$12),0))</f>
        <v>72</v>
      </c>
      <c r="M28" s="272">
        <f>IF(CHOOSE(Рабочий!$AC$11,CHOOSE(Рабочий!$C$11,Рабочий!AY170,Рабочий!AY201,Рабочий!AX294),CHOOSE(Рабочий!$C$11,Рабочий!N170,Рабочий!N201,Рабочий!N294))="","",ROUND(CHOOSE(Рабочий!$AC$11,CHOOSE(Рабочий!$C$11,Рабочий!AY170,Рабочий!AY201,Рабочий!AX294),CHOOSE(Рабочий!$C$11,Рабочий!N170,Рабочий!N201,Рабочий!N294))*(1+'1. Выбор РС'!$I$1)*CHOOSE(Рабочий!$H$11,Рабочий!$I$11,Рабочий!$I$12)*CHOOSE(Рабочий!$L$11,CHOOSE(Рабочий!$P$11,Рабочий!$Q$11,Рабочий!$Q$12,Рабочий!$Q$13),Рабочий!$M$12),0))</f>
        <v>72</v>
      </c>
      <c r="N28" s="272">
        <f>IF(CHOOSE(Рабочий!$AC$11,CHOOSE(Рабочий!$C$11,Рабочий!AZ170,Рабочий!AZ201,Рабочий!AY294),CHOOSE(Рабочий!$C$11,Рабочий!O170,Рабочий!O201,Рабочий!O294))="","",ROUND(CHOOSE(Рабочий!$AC$11,CHOOSE(Рабочий!$C$11,Рабочий!AZ170,Рабочий!AZ201,Рабочий!AY294),CHOOSE(Рабочий!$C$11,Рабочий!O170,Рабочий!O201,Рабочий!O294))*(1+'1. Выбор РС'!$I$1)*CHOOSE(Рабочий!$H$11,Рабочий!$I$11,Рабочий!$I$12)*CHOOSE(Рабочий!$L$11,CHOOSE(Рабочий!$P$11,Рабочий!$Q$11,Рабочий!$Q$12,Рабочий!$Q$13),Рабочий!$M$12),0))</f>
        <v>71</v>
      </c>
      <c r="O28" s="272">
        <f>IF(CHOOSE(Рабочий!$AC$11,CHOOSE(Рабочий!$C$11,Рабочий!BA170,Рабочий!BA201,Рабочий!AZ294),CHOOSE(Рабочий!$C$11,Рабочий!P170,Рабочий!P201,Рабочий!P294))="","",ROUND(CHOOSE(Рабочий!$AC$11,CHOOSE(Рабочий!$C$11,Рабочий!BA170,Рабочий!BA201,Рабочий!AZ294),CHOOSE(Рабочий!$C$11,Рабочий!P170,Рабочий!P201,Рабочий!P294))*(1+'1. Выбор РС'!$I$1)*CHOOSE(Рабочий!$H$11,Рабочий!$I$11,Рабочий!$I$12)*CHOOSE(Рабочий!$L$11,CHOOSE(Рабочий!$P$11,Рабочий!$Q$11,Рабочий!$Q$12,Рабочий!$Q$13),Рабочий!$M$12),0))</f>
        <v>71</v>
      </c>
      <c r="P28" s="272">
        <f>IF(CHOOSE(Рабочий!$AC$11,CHOOSE(Рабочий!$C$11,Рабочий!BB170,Рабочий!BB201,Рабочий!BA294),CHOOSE(Рабочий!$C$11,Рабочий!Q170,Рабочий!Q201,Рабочий!Q294))="","",ROUND(CHOOSE(Рабочий!$AC$11,CHOOSE(Рабочий!$C$11,Рабочий!BB170,Рабочий!BB201,Рабочий!BA294),CHOOSE(Рабочий!$C$11,Рабочий!Q170,Рабочий!Q201,Рабочий!Q294))*(1+'1. Выбор РС'!$I$1)*CHOOSE(Рабочий!$H$11,Рабочий!$I$11,Рабочий!$I$12)*CHOOSE(Рабочий!$L$11,CHOOSE(Рабочий!$P$11,Рабочий!$Q$11,Рабочий!$Q$12,Рабочий!$Q$13),Рабочий!$M$12),0))</f>
        <v>70</v>
      </c>
      <c r="Q28" s="272">
        <f>IF(CHOOSE(Рабочий!$AC$11,CHOOSE(Рабочий!$C$11,Рабочий!BC170,Рабочий!BC201,Рабочий!BB294),CHOOSE(Рабочий!$C$11,Рабочий!R170,Рабочий!R201,Рабочий!R294))="","",ROUND(CHOOSE(Рабочий!$AC$11,CHOOSE(Рабочий!$C$11,Рабочий!BC170,Рабочий!BC201,Рабочий!BB294),CHOOSE(Рабочий!$C$11,Рабочий!R170,Рабочий!R201,Рабочий!R294)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R28" s="272">
        <f>IF(CHOOSE(Рабочий!$AC$11,CHOOSE(Рабочий!$C$11,Рабочий!BD170,Рабочий!BD201,Рабочий!BC294),CHOOSE(Рабочий!$C$11,Рабочий!S170,Рабочий!S201,Рабочий!S294))="","",ROUND(CHOOSE(Рабочий!$AC$11,CHOOSE(Рабочий!$C$11,Рабочий!BD170,Рабочий!BD201,Рабочий!BC294),CHOOSE(Рабочий!$C$11,Рабочий!S170,Рабочий!S201,Рабочий!S294)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S28" s="272">
        <f>IF(CHOOSE(Рабочий!$AC$11,CHOOSE(Рабочий!$C$11,Рабочий!BE170,Рабочий!BE201,Рабочий!BD294),CHOOSE(Рабочий!$C$11,Рабочий!T170,Рабочий!T201,Рабочий!T294))="","",ROUND(CHOOSE(Рабочий!$AC$11,CHOOSE(Рабочий!$C$11,Рабочий!BE170,Рабочий!BE201,Рабочий!BD294),CHOOSE(Рабочий!$C$11,Рабочий!T170,Рабочий!T201,Рабочий!T294)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T28" s="272">
        <f>IF(CHOOSE(Рабочий!$AC$11,CHOOSE(Рабочий!$C$11,Рабочий!BF170,Рабочий!BF201,Рабочий!BE294),CHOOSE(Рабочий!$C$11,Рабочий!U170,Рабочий!U201,Рабочий!U294))="","",ROUND(CHOOSE(Рабочий!$AC$11,CHOOSE(Рабочий!$C$11,Рабочий!BF170,Рабочий!BF201,Рабочий!BE294),CHOOSE(Рабочий!$C$11,Рабочий!U170,Рабочий!U201,Рабочий!U294))*(1+'1. Выбор РС'!$I$1)*CHOOSE(Рабочий!$H$11,Рабочий!$I$11,Рабочий!$I$12)*CHOOSE(Рабочий!$L$11,CHOOSE(Рабочий!$P$11,Рабочий!$Q$11,Рабочий!$Q$12,Рабочий!$Q$13),Рабочий!$M$12),0))</f>
        <v>67</v>
      </c>
      <c r="U28" s="272">
        <f>IF(CHOOSE(Рабочий!$AC$11,CHOOSE(Рабочий!$C$11,Рабочий!BG170,Рабочий!BG201,Рабочий!BF294),CHOOSE(Рабочий!$C$11,Рабочий!V170,Рабочий!V201,Рабочий!V294))="","",ROUND(CHOOSE(Рабочий!$AC$11,CHOOSE(Рабочий!$C$11,Рабочий!BG170,Рабочий!BG201,Рабочий!BF294),CHOOSE(Рабочий!$C$11,Рабочий!V170,Рабочий!V201,Рабочий!V294))*(1+'1. Выбор РС'!$I$1)*CHOOSE(Рабочий!$H$11,Рабочий!$I$11,Рабочий!$I$12)*CHOOSE(Рабочий!$L$11,CHOOSE(Рабочий!$P$11,Рабочий!$Q$11,Рабочий!$Q$12,Рабочий!$Q$13),Рабочий!$M$12),0))</f>
        <v>67</v>
      </c>
      <c r="V28" s="272">
        <f>IF(CHOOSE(Рабочий!$AC$11,CHOOSE(Рабочий!$C$11,Рабочий!BH170,Рабочий!BH201,Рабочий!BG294),CHOOSE(Рабочий!$C$11,Рабочий!W170,Рабочий!W201,Рабочий!W294))="","",ROUND(CHOOSE(Рабочий!$AC$11,CHOOSE(Рабочий!$C$11,Рабочий!BH170,Рабочий!BH201,Рабочий!BG294),CHOOSE(Рабочий!$C$11,Рабочий!W170,Рабочий!W201,Рабочий!W294))*(1+'1. Выбор РС'!$I$1)*CHOOSE(Рабочий!$H$11,Рабочий!$I$11,Рабочий!$I$12)*CHOOSE(Рабочий!$L$11,CHOOSE(Рабочий!$P$11,Рабочий!$Q$11,Рабочий!$Q$12,Рабочий!$Q$13),Рабочий!$M$12),0))</f>
        <v>67</v>
      </c>
      <c r="W28" s="272">
        <f>IF(CHOOSE(Рабочий!$AC$11,CHOOSE(Рабочий!$C$11,Рабочий!BI170,Рабочий!BI201,Рабочий!BH294),CHOOSE(Рабочий!$C$11,Рабочий!X170,Рабочий!X201,Рабочий!X294))="","",ROUND(CHOOSE(Рабочий!$AC$11,CHOOSE(Рабочий!$C$11,Рабочий!BI170,Рабочий!BI201,Рабочий!BH294),CHOOSE(Рабочий!$C$11,Рабочий!X170,Рабочий!X201,Рабочий!X294)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X28" s="272">
        <f>IF(CHOOSE(Рабочий!$AC$11,CHOOSE(Рабочий!$C$11,Рабочий!BJ170,Рабочий!BJ201,Рабочий!BI294),CHOOSE(Рабочий!$C$11,Рабочий!Y170,Рабочий!Y201,Рабочий!Y294))="","",ROUND(CHOOSE(Рабочий!$AC$11,CHOOSE(Рабочий!$C$11,Рабочий!BJ170,Рабочий!BJ201,Рабочий!BI294),CHOOSE(Рабочий!$C$11,Рабочий!Y170,Рабочий!Y201,Рабочий!Y294)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Y28" s="272">
        <f>IF(CHOOSE(Рабочий!$AC$11,CHOOSE(Рабочий!$C$11,Рабочий!BK170,Рабочий!BK201,Рабочий!BJ294),CHOOSE(Рабочий!$C$11,Рабочий!Z170,Рабочий!Z201,Рабочий!Z294))="","",ROUND(CHOOSE(Рабочий!$AC$11,CHOOSE(Рабочий!$C$11,Рабочий!BK170,Рабочий!BK201,Рабочий!BJ294),CHOOSE(Рабочий!$C$11,Рабочий!Z170,Рабочий!Z201,Рабочий!Z294)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Z28" s="272">
        <f>IF(CHOOSE(Рабочий!$AC$11,CHOOSE(Рабочий!$C$11,Рабочий!BL170,Рабочий!BL201,Рабочий!BK294),CHOOSE(Рабочий!$C$11,Рабочий!AA170,Рабочий!AA201,Рабочий!AA294))="","",ROUND(CHOOSE(Рабочий!$AC$11,CHOOSE(Рабочий!$C$11,Рабочий!BL170,Рабочий!BL201,Рабочий!BK294),CHOOSE(Рабочий!$C$11,Рабочий!AA170,Рабочий!AA201,Рабочий!AA294)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AA28" s="272">
        <f>IF(CHOOSE(Рабочий!$AC$11,CHOOSE(Рабочий!$C$11,Рабочий!BM170,Рабочий!BM201,Рабочий!BL294),CHOOSE(Рабочий!$C$11,Рабочий!AB170,Рабочий!AB201,Рабочий!AB294))="","",ROUND(CHOOSE(Рабочий!$AC$11,CHOOSE(Рабочий!$C$11,Рабочий!BM170,Рабочий!BM201,Рабочий!BL294),CHOOSE(Рабочий!$C$11,Рабочий!AB170,Рабочий!AB201,Рабочий!AB294)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AB28" s="272">
        <f>IF(CHOOSE(Рабочий!$AC$11,CHOOSE(Рабочий!$C$11,Рабочий!BN170,Рабочий!BN201,Рабочий!BM294),CHOOSE(Рабочий!$C$11,Рабочий!AC170,Рабочий!AC201,Рабочий!AC294))="","",ROUND(CHOOSE(Рабочий!$AC$11,CHOOSE(Рабочий!$C$11,Рабочий!BN170,Рабочий!BN201,Рабочий!BM294),CHOOSE(Рабочий!$C$11,Рабочий!AC170,Рабочий!AC201,Рабочий!AC294)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AC28" s="272">
        <f>IF(CHOOSE(Рабочий!$AC$11,CHOOSE(Рабочий!$C$11,Рабочий!BO170,Рабочий!BO201,Рабочий!BN294),CHOOSE(Рабочий!$C$11,Рабочий!AD170,Рабочий!AD201,Рабочий!AD294))="","",ROUND(CHOOSE(Рабочий!$AC$11,CHOOSE(Рабочий!$C$11,Рабочий!BO170,Рабочий!BO201,Рабочий!BN294),CHOOSE(Рабочий!$C$11,Рабочий!AD170,Рабочий!AD201,Рабочий!AD294)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AD28" s="272">
        <f>IF(CHOOSE(Рабочий!$AC$11,CHOOSE(Рабочий!$C$11,Рабочий!BP170,Рабочий!BP201,Рабочий!BO294),CHOOSE(Рабочий!$C$11,Рабочий!AE170,Рабочий!AE201,Рабочий!AE294))="","",ROUND(CHOOSE(Рабочий!$AC$11,CHOOSE(Рабочий!$C$11,Рабочий!BP170,Рабочий!BP201,Рабочий!BO294),CHOOSE(Рабочий!$C$11,Рабочий!AE170,Рабочий!AE201,Рабочий!AE294))*(1+'1. Выбор РС'!$I$1)*CHOOSE(Рабочий!$H$11,Рабочий!$I$11,Рабочий!$I$12)*CHOOSE(Рабочий!$L$11,CHOOSE(Рабочий!$P$11,Рабочий!$Q$11,Рабочий!$Q$12,Рабочий!$Q$13),Рабочий!$M$12),0))</f>
        <v>65</v>
      </c>
      <c r="AE28" s="272" t="str">
        <f>IF(CHOOSE(Рабочий!$AC$11,CHOOSE(Рабочий!$C$11,Рабочий!BQ170,Рабочий!BQ201,Рабочий!BP294),CHOOSE(Рабочий!$C$11,Рабочий!AF170,Рабочий!AF201,Рабочий!AF294))="","",ROUND(CHOOSE(Рабочий!$AC$11,CHOOSE(Рабочий!$C$11,Рабочий!BQ170,Рабочий!BQ201,Рабочий!BP294),CHOOSE(Рабочий!$C$11,Рабочий!AF170,Рабочий!AF201,Рабочий!AF294)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28" s="272" t="str">
        <f>IF(CHOOSE(Рабочий!$AC$11,CHOOSE(Рабочий!$C$11,Рабочий!BR170,Рабочий!BR201,Рабочий!BQ294),CHOOSE(Рабочий!$C$11,Рабочий!AG170,Рабочий!AG201,Рабочий!AG294))="","",ROUND(CHOOSE(Рабочий!$AC$11,CHOOSE(Рабочий!$C$11,Рабочий!BR170,Рабочий!BR201,Рабочий!BQ294),CHOOSE(Рабочий!$C$11,Рабочий!AG170,Рабочий!AG201,Рабочий!AG294)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28" s="272" t="str">
        <f>IF(CHOOSE(Рабочий!$AC$11,CHOOSE(Рабочий!$C$11,Рабочий!BS170,Рабочий!BS201,Рабочий!BR294),CHOOSE(Рабочий!$C$11,Рабочий!AH170,Рабочий!AH201,Рабочий!AH294))="","",ROUND(CHOOSE(Рабочий!$AC$11,CHOOSE(Рабочий!$C$11,Рабочий!BS170,Рабочий!BS201,Рабочий!BR294),CHOOSE(Рабочий!$C$11,Рабочий!AH170,Рабочий!AH201,Рабочий!AH294)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28" s="272" t="str">
        <f>IF(CHOOSE(Рабочий!$AC$11,CHOOSE(Рабочий!$C$11,Рабочий!BT170,Рабочий!BT201,Рабочий!BS294),CHOOSE(Рабочий!$C$11,Рабочий!AI170,Рабочий!AI201,Рабочий!AI294))="","",ROUND(CHOOSE(Рабочий!$AC$11,CHOOSE(Рабочий!$C$11,Рабочий!BT170,Рабочий!BT201,Рабочий!BS294),CHOOSE(Рабочий!$C$11,Рабочий!AI170,Рабочий!AI201,Рабочий!AI294)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28" s="272" t="str">
        <f>IF(CHOOSE(Рабочий!$AC$11,CHOOSE(Рабочий!$C$11,Рабочий!BU170,Рабочий!BU201,Рабочий!BT294),CHOOSE(Рабочий!$C$11,Рабочий!AJ170,Рабочий!AJ201,Рабочий!AJ294))="","",ROUND(CHOOSE(Рабочий!$AC$11,CHOOSE(Рабочий!$C$11,Рабочий!BU170,Рабочий!BU201,Рабочий!BT294),CHOOSE(Рабочий!$C$11,Рабочий!AJ170,Рабочий!AJ201,Рабочий!AJ294)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28" s="210"/>
      <c r="AK28" s="211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</row>
    <row r="29" spans="1:53" s="193" customFormat="1">
      <c r="A29" s="212">
        <v>1200</v>
      </c>
      <c r="B29" s="272">
        <f>IF(CHOOSE(Рабочий!$AC$11,CHOOSE(Рабочий!$C$11,Рабочий!AN171,Рабочий!AN202,Рабочий!AM295),CHOOSE(Рабочий!$C$11,Рабочий!C171,Рабочий!C202,Рабочий!C295))="","",ROUND(CHOOSE(Рабочий!$AC$11,CHOOSE(Рабочий!$C$11,Рабочий!AN171,Рабочий!AN202,Рабочий!AM295),CHOOSE(Рабочий!$C$11,Рабочий!C171,Рабочий!C202,Рабочий!C295))*(1+'1. Выбор РС'!$I$1)*CHOOSE(Рабочий!$H$11,Рабочий!$I$11,Рабочий!$I$12)*CHOOSE(Рабочий!$L$11,CHOOSE(Рабочий!$P$11,Рабочий!$Q$11,Рабочий!$Q$12,Рабочий!$Q$13),Рабочий!$M$12),0))</f>
        <v>106</v>
      </c>
      <c r="C29" s="272">
        <f>IF(CHOOSE(Рабочий!$AC$11,CHOOSE(Рабочий!$C$11,Рабочий!AO171,Рабочий!AO202,Рабочий!AN295),CHOOSE(Рабочий!$C$11,Рабочий!D171,Рабочий!D202,Рабочий!D295))="","",ROUND(CHOOSE(Рабочий!$AC$11,CHOOSE(Рабочий!$C$11,Рабочий!AO171,Рабочий!AO202,Рабочий!AN295),CHOOSE(Рабочий!$C$11,Рабочий!D171,Рабочий!D202,Рабочий!D295))*(1+'1. Выбор РС'!$I$1)*CHOOSE(Рабочий!$H$11,Рабочий!$I$11,Рабочий!$I$12)*CHOOSE(Рабочий!$L$11,CHOOSE(Рабочий!$P$11,Рабочий!$Q$11,Рабочий!$Q$12,Рабочий!$Q$13),Рабочий!$M$12),0))</f>
        <v>95</v>
      </c>
      <c r="D29" s="272">
        <f>IF(CHOOSE(Рабочий!$AC$11,CHOOSE(Рабочий!$C$11,Рабочий!AP171,Рабочий!AP202,Рабочий!AO295),CHOOSE(Рабочий!$C$11,Рабочий!E171,Рабочий!E202,Рабочий!E295))="","",ROUND(CHOOSE(Рабочий!$AC$11,CHOOSE(Рабочий!$C$11,Рабочий!AP171,Рабочий!AP202,Рабочий!AO295),CHOOSE(Рабочий!$C$11,Рабочий!E171,Рабочий!E202,Рабочий!E295))*(1+'1. Выбор РС'!$I$1)*CHOOSE(Рабочий!$H$11,Рабочий!$I$11,Рабочий!$I$12)*CHOOSE(Рабочий!$L$11,CHOOSE(Рабочий!$P$11,Рабочий!$Q$11,Рабочий!$Q$12,Рабочий!$Q$13),Рабочий!$M$12),0))</f>
        <v>88</v>
      </c>
      <c r="E29" s="272">
        <f>IF(CHOOSE(Рабочий!$AC$11,CHOOSE(Рабочий!$C$11,Рабочий!AQ171,Рабочий!AQ202,Рабочий!AP295),CHOOSE(Рабочий!$C$11,Рабочий!F171,Рабочий!F202,Рабочий!F295))="","",ROUND(CHOOSE(Рабочий!$AC$11,CHOOSE(Рабочий!$C$11,Рабочий!AQ171,Рабочий!AQ202,Рабочий!AP295),CHOOSE(Рабочий!$C$11,Рабочий!F171,Рабочий!F202,Рабочий!F295))*(1+'1. Выбор РС'!$I$1)*CHOOSE(Рабочий!$H$11,Рабочий!$I$11,Рабочий!$I$12)*CHOOSE(Рабочий!$L$11,CHOOSE(Рабочий!$P$11,Рабочий!$Q$11,Рабочий!$Q$12,Рабочий!$Q$13),Рабочий!$M$12),0))</f>
        <v>84</v>
      </c>
      <c r="F29" s="272">
        <f>IF(CHOOSE(Рабочий!$AC$11,CHOOSE(Рабочий!$C$11,Рабочий!AR171,Рабочий!AR202,Рабочий!AQ295),CHOOSE(Рабочий!$C$11,Рабочий!G171,Рабочий!G202,Рабочий!G295))="","",ROUND(CHOOSE(Рабочий!$AC$11,CHOOSE(Рабочий!$C$11,Рабочий!AR171,Рабочий!AR202,Рабочий!AQ295),CHOOSE(Рабочий!$C$11,Рабочий!G171,Рабочий!G202,Рабочий!G295))*(1+'1. Выбор РС'!$I$1)*CHOOSE(Рабочий!$H$11,Рабочий!$I$11,Рабочий!$I$12)*CHOOSE(Рабочий!$L$11,CHOOSE(Рабочий!$P$11,Рабочий!$Q$11,Рабочий!$Q$12,Рабочий!$Q$13),Рабочий!$M$12),0))</f>
        <v>80</v>
      </c>
      <c r="G29" s="272">
        <f>IF(CHOOSE(Рабочий!$AC$11,CHOOSE(Рабочий!$C$11,Рабочий!AS171,Рабочий!AS202,Рабочий!AR295),CHOOSE(Рабочий!$C$11,Рабочий!H171,Рабочий!H202,Рабочий!H295))="","",ROUND(CHOOSE(Рабочий!$AC$11,CHOOSE(Рабочий!$C$11,Рабочий!AS171,Рабочий!AS202,Рабочий!AR295),CHOOSE(Рабочий!$C$11,Рабочий!H171,Рабочий!H202,Рабочий!H295))*(1+'1. Выбор РС'!$I$1)*CHOOSE(Рабочий!$H$11,Рабочий!$I$11,Рабочий!$I$12)*CHOOSE(Рабочий!$L$11,CHOOSE(Рабочий!$P$11,Рабочий!$Q$11,Рабочий!$Q$12,Рабочий!$Q$13),Рабочий!$M$12),0))</f>
        <v>77</v>
      </c>
      <c r="H29" s="272">
        <f>IF(CHOOSE(Рабочий!$AC$11,CHOOSE(Рабочий!$C$11,Рабочий!AT171,Рабочий!AT202,Рабочий!AS295),CHOOSE(Рабочий!$C$11,Рабочий!I171,Рабочий!I202,Рабочий!I295))="","",ROUND(CHOOSE(Рабочий!$AC$11,CHOOSE(Рабочий!$C$11,Рабочий!AT171,Рабочий!AT202,Рабочий!AS295),CHOOSE(Рабочий!$C$11,Рабочий!I171,Рабочий!I202,Рабочий!I295))*(1+'1. Выбор РС'!$I$1)*CHOOSE(Рабочий!$H$11,Рабочий!$I$11,Рабочий!$I$12)*CHOOSE(Рабочий!$L$11,CHOOSE(Рабочий!$P$11,Рабочий!$Q$11,Рабочий!$Q$12,Рабочий!$Q$13),Рабочий!$M$12),0))</f>
        <v>74</v>
      </c>
      <c r="I29" s="272">
        <f>IF(CHOOSE(Рабочий!$AC$11,CHOOSE(Рабочий!$C$11,Рабочий!AU171,Рабочий!AU202,Рабочий!AT295),CHOOSE(Рабочий!$C$11,Рабочий!J171,Рабочий!J202,Рабочий!J295))="","",ROUND(CHOOSE(Рабочий!$AC$11,CHOOSE(Рабочий!$C$11,Рабочий!AU171,Рабочий!AU202,Рабочий!AT295),CHOOSE(Рабочий!$C$11,Рабочий!J171,Рабочий!J202,Рабочий!J295))*(1+'1. Выбор РС'!$I$1)*CHOOSE(Рабочий!$H$11,Рабочий!$I$11,Рабочий!$I$12)*CHOOSE(Рабочий!$L$11,CHOOSE(Рабочий!$P$11,Рабочий!$Q$11,Рабочий!$Q$12,Рабочий!$Q$13),Рабочий!$M$12),0))</f>
        <v>73</v>
      </c>
      <c r="J29" s="272">
        <f>IF(CHOOSE(Рабочий!$AC$11,CHOOSE(Рабочий!$C$11,Рабочий!AV171,Рабочий!AV202,Рабочий!AU295),CHOOSE(Рабочий!$C$11,Рабочий!K171,Рабочий!K202,Рабочий!K295))="","",ROUND(CHOOSE(Рабочий!$AC$11,CHOOSE(Рабочий!$C$11,Рабочий!AV171,Рабочий!AV202,Рабочий!AU295),CHOOSE(Рабочий!$C$11,Рабочий!K171,Рабочий!K202,Рабочий!K295))*(1+'1. Выбор РС'!$I$1)*CHOOSE(Рабочий!$H$11,Рабочий!$I$11,Рабочий!$I$12)*CHOOSE(Рабочий!$L$11,CHOOSE(Рабочий!$P$11,Рабочий!$Q$11,Рабочий!$Q$12,Рабочий!$Q$13),Рабочий!$M$12),0))</f>
        <v>72</v>
      </c>
      <c r="K29" s="272">
        <f>IF(CHOOSE(Рабочий!$AC$11,CHOOSE(Рабочий!$C$11,Рабочий!AW171,Рабочий!AW202,Рабочий!AV295),CHOOSE(Рабочий!$C$11,Рабочий!L171,Рабочий!L202,Рабочий!L295))="","",ROUND(CHOOSE(Рабочий!$AC$11,CHOOSE(Рабочий!$C$11,Рабочий!AW171,Рабочий!AW202,Рабочий!AV295),CHOOSE(Рабочий!$C$11,Рабочий!L171,Рабочий!L202,Рабочий!L295))*(1+'1. Выбор РС'!$I$1)*CHOOSE(Рабочий!$H$11,Рабочий!$I$11,Рабочий!$I$12)*CHOOSE(Рабочий!$L$11,CHOOSE(Рабочий!$P$11,Рабочий!$Q$11,Рабочий!$Q$12,Рабочий!$Q$13),Рабочий!$M$12),0))</f>
        <v>71</v>
      </c>
      <c r="L29" s="272">
        <f>IF(CHOOSE(Рабочий!$AC$11,CHOOSE(Рабочий!$C$11,Рабочий!AX171,Рабочий!AX202,Рабочий!AW295),CHOOSE(Рабочий!$C$11,Рабочий!M171,Рабочий!M202,Рабочий!M295))="","",ROUND(CHOOSE(Рабочий!$AC$11,CHOOSE(Рабочий!$C$11,Рабочий!AX171,Рабочий!AX202,Рабочий!AW295),CHOOSE(Рабочий!$C$11,Рабочий!M171,Рабочий!M202,Рабочий!M295))*(1+'1. Выбор РС'!$I$1)*CHOOSE(Рабочий!$H$11,Рабочий!$I$11,Рабочий!$I$12)*CHOOSE(Рабочий!$L$11,CHOOSE(Рабочий!$P$11,Рабочий!$Q$11,Рабочий!$Q$12,Рабочий!$Q$13),Рабочий!$M$12),0))</f>
        <v>70</v>
      </c>
      <c r="M29" s="272">
        <f>IF(CHOOSE(Рабочий!$AC$11,CHOOSE(Рабочий!$C$11,Рабочий!AY171,Рабочий!AY202,Рабочий!AX295),CHOOSE(Рабочий!$C$11,Рабочий!N171,Рабочий!N202,Рабочий!N295))="","",ROUND(CHOOSE(Рабочий!$AC$11,CHOOSE(Рабочий!$C$11,Рабочий!AY171,Рабочий!AY202,Рабочий!AX295),CHOOSE(Рабочий!$C$11,Рабочий!N171,Рабочий!N202,Рабочий!N295)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N29" s="272">
        <f>IF(CHOOSE(Рабочий!$AC$11,CHOOSE(Рабочий!$C$11,Рабочий!AZ171,Рабочий!AZ202,Рабочий!AY295),CHOOSE(Рабочий!$C$11,Рабочий!O171,Рабочий!O202,Рабочий!O295))="","",ROUND(CHOOSE(Рабочий!$AC$11,CHOOSE(Рабочий!$C$11,Рабочий!AZ171,Рабочий!AZ202,Рабочий!AY295),CHOOSE(Рабочий!$C$11,Рабочий!O171,Рабочий!O202,Рабочий!O295)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O29" s="272">
        <f>IF(CHOOSE(Рабочий!$AC$11,CHOOSE(Рабочий!$C$11,Рабочий!BA171,Рабочий!BA202,Рабочий!AZ295),CHOOSE(Рабочий!$C$11,Рабочий!P171,Рабочий!P202,Рабочий!P295))="","",ROUND(CHOOSE(Рабочий!$AC$11,CHOOSE(Рабочий!$C$11,Рабочий!BA171,Рабочий!BA202,Рабочий!AZ295),CHOOSE(Рабочий!$C$11,Рабочий!P171,Рабочий!P202,Рабочий!P295))*(1+'1. Выбор РС'!$I$1)*CHOOSE(Рабочий!$H$11,Рабочий!$I$11,Рабочий!$I$12)*CHOOSE(Рабочий!$L$11,CHOOSE(Рабочий!$P$11,Рабочий!$Q$11,Рабочий!$Q$12,Рабочий!$Q$13),Рабочий!$M$12),0))</f>
        <v>67</v>
      </c>
      <c r="P29" s="272">
        <f>IF(CHOOSE(Рабочий!$AC$11,CHOOSE(Рабочий!$C$11,Рабочий!BB171,Рабочий!BB202,Рабочий!BA295),CHOOSE(Рабочий!$C$11,Рабочий!Q171,Рабочий!Q202,Рабочий!Q295))="","",ROUND(CHOOSE(Рабочий!$AC$11,CHOOSE(Рабочий!$C$11,Рабочий!BB171,Рабочий!BB202,Рабочий!BA295),CHOOSE(Рабочий!$C$11,Рабочий!Q171,Рабочий!Q202,Рабочий!Q295)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Q29" s="272">
        <f>IF(CHOOSE(Рабочий!$AC$11,CHOOSE(Рабочий!$C$11,Рабочий!BC171,Рабочий!BC202,Рабочий!BB295),CHOOSE(Рабочий!$C$11,Рабочий!R171,Рабочий!R202,Рабочий!R295))="","",ROUND(CHOOSE(Рабочий!$AC$11,CHOOSE(Рабочий!$C$11,Рабочий!BC171,Рабочий!BC202,Рабочий!BB295),CHOOSE(Рабочий!$C$11,Рабочий!R171,Рабочий!R202,Рабочий!R295)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R29" s="272">
        <f>IF(CHOOSE(Рабочий!$AC$11,CHOOSE(Рабочий!$C$11,Рабочий!BD171,Рабочий!BD202,Рабочий!BC295),CHOOSE(Рабочий!$C$11,Рабочий!S171,Рабочий!S202,Рабочий!S295))="","",ROUND(CHOOSE(Рабочий!$AC$11,CHOOSE(Рабочий!$C$11,Рабочий!BD171,Рабочий!BD202,Рабочий!BC295),CHOOSE(Рабочий!$C$11,Рабочий!S171,Рабочий!S202,Рабочий!S295))*(1+'1. Выбор РС'!$I$1)*CHOOSE(Рабочий!$H$11,Рабочий!$I$11,Рабочий!$I$12)*CHOOSE(Рабочий!$L$11,CHOOSE(Рабочий!$P$11,Рабочий!$Q$11,Рабочий!$Q$12,Рабочий!$Q$13),Рабочий!$M$12),0))</f>
        <v>65</v>
      </c>
      <c r="S29" s="272">
        <f>IF(CHOOSE(Рабочий!$AC$11,CHOOSE(Рабочий!$C$11,Рабочий!BE171,Рабочий!BE202,Рабочий!BD295),CHOOSE(Рабочий!$C$11,Рабочий!T171,Рабочий!T202,Рабочий!T295))="","",ROUND(CHOOSE(Рабочий!$AC$11,CHOOSE(Рабочий!$C$11,Рабочий!BE171,Рабочий!BE202,Рабочий!BD295),CHOOSE(Рабочий!$C$11,Рабочий!T171,Рабочий!T202,Рабочий!T295))*(1+'1. Выбор РС'!$I$1)*CHOOSE(Рабочий!$H$11,Рабочий!$I$11,Рабочий!$I$12)*CHOOSE(Рабочий!$L$11,CHOOSE(Рабочий!$P$11,Рабочий!$Q$11,Рабочий!$Q$12,Рабочий!$Q$13),Рабочий!$M$12),0))</f>
        <v>65</v>
      </c>
      <c r="T29" s="272">
        <f>IF(CHOOSE(Рабочий!$AC$11,CHOOSE(Рабочий!$C$11,Рабочий!BF171,Рабочий!BF202,Рабочий!BE295),CHOOSE(Рабочий!$C$11,Рабочий!U171,Рабочий!U202,Рабочий!U295))="","",ROUND(CHOOSE(Рабочий!$AC$11,CHOOSE(Рабочий!$C$11,Рабочий!BF171,Рабочий!BF202,Рабочий!BE295),CHOOSE(Рабочий!$C$11,Рабочий!U171,Рабочий!U202,Рабочий!U295))*(1+'1. Выбор РС'!$I$1)*CHOOSE(Рабочий!$H$11,Рабочий!$I$11,Рабочий!$I$12)*CHOOSE(Рабочий!$L$11,CHOOSE(Рабочий!$P$11,Рабочий!$Q$11,Рабочий!$Q$12,Рабочий!$Q$13),Рабочий!$M$12),0))</f>
        <v>65</v>
      </c>
      <c r="U29" s="272">
        <f>IF(CHOOSE(Рабочий!$AC$11,CHOOSE(Рабочий!$C$11,Рабочий!BG171,Рабочий!BG202,Рабочий!BF295),CHOOSE(Рабочий!$C$11,Рабочий!V171,Рабочий!V202,Рабочий!V295))="","",ROUND(CHOOSE(Рабочий!$AC$11,CHOOSE(Рабочий!$C$11,Рабочий!BG171,Рабочий!BG202,Рабочий!BF295),CHOOSE(Рабочий!$C$11,Рабочий!V171,Рабочий!V202,Рабочий!V295)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V29" s="272">
        <f>IF(CHOOSE(Рабочий!$AC$11,CHOOSE(Рабочий!$C$11,Рабочий!BH171,Рабочий!BH202,Рабочий!BG295),CHOOSE(Рабочий!$C$11,Рабочий!W171,Рабочий!W202,Рабочий!W295))="","",ROUND(CHOOSE(Рабочий!$AC$11,CHOOSE(Рабочий!$C$11,Рабочий!BH171,Рабочий!BH202,Рабочий!BG295),CHOOSE(Рабочий!$C$11,Рабочий!W171,Рабочий!W202,Рабочий!W295)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W29" s="272">
        <f>IF(CHOOSE(Рабочий!$AC$11,CHOOSE(Рабочий!$C$11,Рабочий!BI171,Рабочий!BI202,Рабочий!BH295),CHOOSE(Рабочий!$C$11,Рабочий!X171,Рабочий!X202,Рабочий!X295))="","",ROUND(CHOOSE(Рабочий!$AC$11,CHOOSE(Рабочий!$C$11,Рабочий!BI171,Рабочий!BI202,Рабочий!BH295),CHOOSE(Рабочий!$C$11,Рабочий!X171,Рабочий!X202,Рабочий!X295)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X29" s="272">
        <f>IF(CHOOSE(Рабочий!$AC$11,CHOOSE(Рабочий!$C$11,Рабочий!BJ171,Рабочий!BJ202,Рабочий!BI295),CHOOSE(Рабочий!$C$11,Рабочий!Y171,Рабочий!Y202,Рабочий!Y295))="","",ROUND(CHOOSE(Рабочий!$AC$11,CHOOSE(Рабочий!$C$11,Рабочий!BJ171,Рабочий!BJ202,Рабочий!BI295),CHOOSE(Рабочий!$C$11,Рабочий!Y171,Рабочий!Y202,Рабочий!Y295)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Y29" s="272">
        <f>IF(CHOOSE(Рабочий!$AC$11,CHOOSE(Рабочий!$C$11,Рабочий!BK171,Рабочий!BK202,Рабочий!BJ295),CHOOSE(Рабочий!$C$11,Рабочий!Z171,Рабочий!Z202,Рабочий!Z295))="","",ROUND(CHOOSE(Рабочий!$AC$11,CHOOSE(Рабочий!$C$11,Рабочий!BK171,Рабочий!BK202,Рабочий!BJ295),CHOOSE(Рабочий!$C$11,Рабочий!Z171,Рабочий!Z202,Рабочий!Z295)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Z29" s="272">
        <f>IF(CHOOSE(Рабочий!$AC$11,CHOOSE(Рабочий!$C$11,Рабочий!BL171,Рабочий!BL202,Рабочий!BK295),CHOOSE(Рабочий!$C$11,Рабочий!AA171,Рабочий!AA202,Рабочий!AA295))="","",ROUND(CHOOSE(Рабочий!$AC$11,CHOOSE(Рабочий!$C$11,Рабочий!BL171,Рабочий!BL202,Рабочий!BK295),CHOOSE(Рабочий!$C$11,Рабочий!AA171,Рабочий!AA202,Рабочий!AA295)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AA29" s="272">
        <f>IF(CHOOSE(Рабочий!$AC$11,CHOOSE(Рабочий!$C$11,Рабочий!BM171,Рабочий!BM202,Рабочий!BL295),CHOOSE(Рабочий!$C$11,Рабочий!AB171,Рабочий!AB202,Рабочий!AB295))="","",ROUND(CHOOSE(Рабочий!$AC$11,CHOOSE(Рабочий!$C$11,Рабочий!BM171,Рабочий!BM202,Рабочий!BL295),CHOOSE(Рабочий!$C$11,Рабочий!AB171,Рабочий!AB202,Рабочий!AB295)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AB29" s="272">
        <f>IF(CHOOSE(Рабочий!$AC$11,CHOOSE(Рабочий!$C$11,Рабочий!BN171,Рабочий!BN202,Рабочий!BM295),CHOOSE(Рабочий!$C$11,Рабочий!AC171,Рабочий!AC202,Рабочий!AC295))="","",ROUND(CHOOSE(Рабочий!$AC$11,CHOOSE(Рабочий!$C$11,Рабочий!BN171,Рабочий!BN202,Рабочий!BM295),CHOOSE(Рабочий!$C$11,Рабочий!AC171,Рабочий!AC202,Рабочий!AC295)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AC29" s="272">
        <f>IF(CHOOSE(Рабочий!$AC$11,CHOOSE(Рабочий!$C$11,Рабочий!BO171,Рабочий!BO202,Рабочий!BN295),CHOOSE(Рабочий!$C$11,Рабочий!AD171,Рабочий!AD202,Рабочий!AD295))="","",ROUND(CHOOSE(Рабочий!$AC$11,CHOOSE(Рабочий!$C$11,Рабочий!BO171,Рабочий!BO202,Рабочий!BN295),CHOOSE(Рабочий!$C$11,Рабочий!AD171,Рабочий!AD202,Рабочий!AD295)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AD29" s="272">
        <f>IF(CHOOSE(Рабочий!$AC$11,CHOOSE(Рабочий!$C$11,Рабочий!BP171,Рабочий!BP202,Рабочий!BO295),CHOOSE(Рабочий!$C$11,Рабочий!AE171,Рабочий!AE202,Рабочий!AE295))="","",ROUND(CHOOSE(Рабочий!$AC$11,CHOOSE(Рабочий!$C$11,Рабочий!BP171,Рабочий!BP202,Рабочий!BO295),CHOOSE(Рабочий!$C$11,Рабочий!AE171,Рабочий!AE202,Рабочий!AE295)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AE29" s="272" t="str">
        <f>IF(CHOOSE(Рабочий!$AC$11,CHOOSE(Рабочий!$C$11,Рабочий!BQ171,Рабочий!BQ202,Рабочий!BP295),CHOOSE(Рабочий!$C$11,Рабочий!AF171,Рабочий!AF202,Рабочий!AF295))="","",ROUND(CHOOSE(Рабочий!$AC$11,CHOOSE(Рабочий!$C$11,Рабочий!BQ171,Рабочий!BQ202,Рабочий!BP295),CHOOSE(Рабочий!$C$11,Рабочий!AF171,Рабочий!AF202,Рабочий!AF295)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29" s="272" t="str">
        <f>IF(CHOOSE(Рабочий!$AC$11,CHOOSE(Рабочий!$C$11,Рабочий!BR171,Рабочий!BR202,Рабочий!BQ295),CHOOSE(Рабочий!$C$11,Рабочий!AG171,Рабочий!AG202,Рабочий!AG295))="","",ROUND(CHOOSE(Рабочий!$AC$11,CHOOSE(Рабочий!$C$11,Рабочий!BR171,Рабочий!BR202,Рабочий!BQ295),CHOOSE(Рабочий!$C$11,Рабочий!AG171,Рабочий!AG202,Рабочий!AG295)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29" s="272" t="str">
        <f>IF(CHOOSE(Рабочий!$AC$11,CHOOSE(Рабочий!$C$11,Рабочий!BS171,Рабочий!BS202,Рабочий!BR295),CHOOSE(Рабочий!$C$11,Рабочий!AH171,Рабочий!AH202,Рабочий!AH295))="","",ROUND(CHOOSE(Рабочий!$AC$11,CHOOSE(Рабочий!$C$11,Рабочий!BS171,Рабочий!BS202,Рабочий!BR295),CHOOSE(Рабочий!$C$11,Рабочий!AH171,Рабочий!AH202,Рабочий!AH295)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29" s="272" t="str">
        <f>IF(CHOOSE(Рабочий!$AC$11,CHOOSE(Рабочий!$C$11,Рабочий!BT171,Рабочий!BT202,Рабочий!BS295),CHOOSE(Рабочий!$C$11,Рабочий!AI171,Рабочий!AI202,Рабочий!AI295))="","",ROUND(CHOOSE(Рабочий!$AC$11,CHOOSE(Рабочий!$C$11,Рабочий!BT171,Рабочий!BT202,Рабочий!BS295),CHOOSE(Рабочий!$C$11,Рабочий!AI171,Рабочий!AI202,Рабочий!AI295)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29" s="272" t="str">
        <f>IF(CHOOSE(Рабочий!$AC$11,CHOOSE(Рабочий!$C$11,Рабочий!BU171,Рабочий!BU202,Рабочий!BT295),CHOOSE(Рабочий!$C$11,Рабочий!AJ171,Рабочий!AJ202,Рабочий!AJ295))="","",ROUND(CHOOSE(Рабочий!$AC$11,CHOOSE(Рабочий!$C$11,Рабочий!BU171,Рабочий!BU202,Рабочий!BT295),CHOOSE(Рабочий!$C$11,Рабочий!AJ171,Рабочий!AJ202,Рабочий!AJ295)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29" s="210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</row>
    <row r="30" spans="1:53" s="193" customFormat="1">
      <c r="A30" s="212">
        <v>1300</v>
      </c>
      <c r="B30" s="272">
        <f>IF(CHOOSE(Рабочий!$AC$11,CHOOSE(Рабочий!$C$11,Рабочий!AN172,Рабочий!AN203,Рабочий!AM296),CHOOSE(Рабочий!$C$11,Рабочий!C172,Рабочий!C203,Рабочий!C296))="","",ROUND(CHOOSE(Рабочий!$AC$11,CHOOSE(Рабочий!$C$11,Рабочий!AN172,Рабочий!AN203,Рабочий!AM296),CHOOSE(Рабочий!$C$11,Рабочий!C172,Рабочий!C203,Рабочий!C296))*(1+'1. Выбор РС'!$I$1)*CHOOSE(Рабочий!$H$11,Рабочий!$I$11,Рабочий!$I$12)*CHOOSE(Рабочий!$L$11,CHOOSE(Рабочий!$P$11,Рабочий!$Q$11,Рабочий!$Q$12,Рабочий!$Q$13),Рабочий!$M$12),0))</f>
        <v>103</v>
      </c>
      <c r="C30" s="272">
        <f>IF(CHOOSE(Рабочий!$AC$11,CHOOSE(Рабочий!$C$11,Рабочий!AO172,Рабочий!AO203,Рабочий!AN296),CHOOSE(Рабочий!$C$11,Рабочий!D172,Рабочий!D203,Рабочий!D296))="","",ROUND(CHOOSE(Рабочий!$AC$11,CHOOSE(Рабочий!$C$11,Рабочий!AO172,Рабочий!AO203,Рабочий!AN296),CHOOSE(Рабочий!$C$11,Рабочий!D172,Рабочий!D203,Рабочий!D296))*(1+'1. Выбор РС'!$I$1)*CHOOSE(Рабочий!$H$11,Рабочий!$I$11,Рабочий!$I$12)*CHOOSE(Рабочий!$L$11,CHOOSE(Рабочий!$P$11,Рабочий!$Q$11,Рабочий!$Q$12,Рабочий!$Q$13),Рабочий!$M$12),0))</f>
        <v>93</v>
      </c>
      <c r="D30" s="272">
        <f>IF(CHOOSE(Рабочий!$AC$11,CHOOSE(Рабочий!$C$11,Рабочий!AP172,Рабочий!AP203,Рабочий!AO296),CHOOSE(Рабочий!$C$11,Рабочий!E172,Рабочий!E203,Рабочий!E296))="","",ROUND(CHOOSE(Рабочий!$AC$11,CHOOSE(Рабочий!$C$11,Рабочий!AP172,Рабочий!AP203,Рабочий!AO296),CHOOSE(Рабочий!$C$11,Рабочий!E172,Рабочий!E203,Рабочий!E296))*(1+'1. Выбор РС'!$I$1)*CHOOSE(Рабочий!$H$11,Рабочий!$I$11,Рабочий!$I$12)*CHOOSE(Рабочий!$L$11,CHOOSE(Рабочий!$P$11,Рабочий!$Q$11,Рабочий!$Q$12,Рабочий!$Q$13),Рабочий!$M$12),0))</f>
        <v>86</v>
      </c>
      <c r="E30" s="272">
        <f>IF(CHOOSE(Рабочий!$AC$11,CHOOSE(Рабочий!$C$11,Рабочий!AQ172,Рабочий!AQ203,Рабочий!AP296),CHOOSE(Рабочий!$C$11,Рабочий!F172,Рабочий!F203,Рабочий!F296))="","",ROUND(CHOOSE(Рабочий!$AC$11,CHOOSE(Рабочий!$C$11,Рабочий!AQ172,Рабочий!AQ203,Рабочий!AP296),CHOOSE(Рабочий!$C$11,Рабочий!F172,Рабочий!F203,Рабочий!F296))*(1+'1. Выбор РС'!$I$1)*CHOOSE(Рабочий!$H$11,Рабочий!$I$11,Рабочий!$I$12)*CHOOSE(Рабочий!$L$11,CHOOSE(Рабочий!$P$11,Рабочий!$Q$11,Рабочий!$Q$12,Рабочий!$Q$13),Рабочий!$M$12),0))</f>
        <v>81</v>
      </c>
      <c r="F30" s="272">
        <f>IF(CHOOSE(Рабочий!$AC$11,CHOOSE(Рабочий!$C$11,Рабочий!AR172,Рабочий!AR203,Рабочий!AQ296),CHOOSE(Рабочий!$C$11,Рабочий!G172,Рабочий!G203,Рабочий!G296))="","",ROUND(CHOOSE(Рабочий!$AC$11,CHOOSE(Рабочий!$C$11,Рабочий!AR172,Рабочий!AR203,Рабочий!AQ296),CHOOSE(Рабочий!$C$11,Рабочий!G172,Рабочий!G203,Рабочий!G296))*(1+'1. Выбор РС'!$I$1)*CHOOSE(Рабочий!$H$11,Рабочий!$I$11,Рабочий!$I$12)*CHOOSE(Рабочий!$L$11,CHOOSE(Рабочий!$P$11,Рабочий!$Q$11,Рабочий!$Q$12,Рабочий!$Q$13),Рабочий!$M$12),0))</f>
        <v>78</v>
      </c>
      <c r="G30" s="272">
        <f>IF(CHOOSE(Рабочий!$AC$11,CHOOSE(Рабочий!$C$11,Рабочий!AS172,Рабочий!AS203,Рабочий!AR296),CHOOSE(Рабочий!$C$11,Рабочий!H172,Рабочий!H203,Рабочий!H296))="","",ROUND(CHOOSE(Рабочий!$AC$11,CHOOSE(Рабочий!$C$11,Рабочий!AS172,Рабочий!AS203,Рабочий!AR296),CHOOSE(Рабочий!$C$11,Рабочий!H172,Рабочий!H203,Рабочий!H296))*(1+'1. Выбор РС'!$I$1)*CHOOSE(Рабочий!$H$11,Рабочий!$I$11,Рабочий!$I$12)*CHOOSE(Рабочий!$L$11,CHOOSE(Рабочий!$P$11,Рабочий!$Q$11,Рабочий!$Q$12,Рабочий!$Q$13),Рабочий!$M$12),0))</f>
        <v>75</v>
      </c>
      <c r="H30" s="272">
        <f>IF(CHOOSE(Рабочий!$AC$11,CHOOSE(Рабочий!$C$11,Рабочий!AT172,Рабочий!AT203,Рабочий!AS296),CHOOSE(Рабочий!$C$11,Рабочий!I172,Рабочий!I203,Рабочий!I296))="","",ROUND(CHOOSE(Рабочий!$AC$11,CHOOSE(Рабочий!$C$11,Рабочий!AT172,Рабочий!AT203,Рабочий!AS296),CHOOSE(Рабочий!$C$11,Рабочий!I172,Рабочий!I203,Рабочий!I296))*(1+'1. Выбор РС'!$I$1)*CHOOSE(Рабочий!$H$11,Рабочий!$I$11,Рабочий!$I$12)*CHOOSE(Рабочий!$L$11,CHOOSE(Рабочий!$P$11,Рабочий!$Q$11,Рабочий!$Q$12,Рабочий!$Q$13),Рабочий!$M$12),0))</f>
        <v>73</v>
      </c>
      <c r="I30" s="272">
        <f>IF(CHOOSE(Рабочий!$AC$11,CHOOSE(Рабочий!$C$11,Рабочий!AU172,Рабочий!AU203,Рабочий!AT296),CHOOSE(Рабочий!$C$11,Рабочий!J172,Рабочий!J203,Рабочий!J296))="","",ROUND(CHOOSE(Рабочий!$AC$11,CHOOSE(Рабочий!$C$11,Рабочий!AU172,Рабочий!AU203,Рабочий!AT296),CHOOSE(Рабочий!$C$11,Рабочий!J172,Рабочий!J203,Рабочий!J296))*(1+'1. Выбор РС'!$I$1)*CHOOSE(Рабочий!$H$11,Рабочий!$I$11,Рабочий!$I$12)*CHOOSE(Рабочий!$L$11,CHOOSE(Рабочий!$P$11,Рабочий!$Q$11,Рабочий!$Q$12,Рабочий!$Q$13),Рабочий!$M$12),0))</f>
        <v>71</v>
      </c>
      <c r="J30" s="272">
        <f>IF(CHOOSE(Рабочий!$AC$11,CHOOSE(Рабочий!$C$11,Рабочий!AV172,Рабочий!AV203,Рабочий!AU296),CHOOSE(Рабочий!$C$11,Рабочий!K172,Рабочий!K203,Рабочий!K296))="","",ROUND(CHOOSE(Рабочий!$AC$11,CHOOSE(Рабочий!$C$11,Рабочий!AV172,Рабочий!AV203,Рабочий!AU296),CHOOSE(Рабочий!$C$11,Рабочий!K172,Рабочий!K203,Рабочий!K296))*(1+'1. Выбор РС'!$I$1)*CHOOSE(Рабочий!$H$11,Рабочий!$I$11,Рабочий!$I$12)*CHOOSE(Рабочий!$L$11,CHOOSE(Рабочий!$P$11,Рабочий!$Q$11,Рабочий!$Q$12,Рабочий!$Q$13),Рабочий!$M$12),0))</f>
        <v>71</v>
      </c>
      <c r="K30" s="272">
        <f>IF(CHOOSE(Рабочий!$AC$11,CHOOSE(Рабочий!$C$11,Рабочий!AW172,Рабочий!AW203,Рабочий!AV296),CHOOSE(Рабочий!$C$11,Рабочий!L172,Рабочий!L203,Рабочий!L296))="","",ROUND(CHOOSE(Рабочий!$AC$11,CHOOSE(Рабочий!$C$11,Рабочий!AW172,Рабочий!AW203,Рабочий!AV296),CHOOSE(Рабочий!$C$11,Рабочий!L172,Рабочий!L203,Рабочий!L296)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L30" s="272">
        <f>IF(CHOOSE(Рабочий!$AC$11,CHOOSE(Рабочий!$C$11,Рабочий!AX172,Рабочий!AX203,Рабочий!AW296),CHOOSE(Рабочий!$C$11,Рабочий!M172,Рабочий!M203,Рабочий!M296))="","",ROUND(CHOOSE(Рабочий!$AC$11,CHOOSE(Рабочий!$C$11,Рабочий!AX172,Рабочий!AX203,Рабочий!AW296),CHOOSE(Рабочий!$C$11,Рабочий!M172,Рабочий!M203,Рабочий!M296)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M30" s="272">
        <f>IF(CHOOSE(Рабочий!$AC$11,CHOOSE(Рабочий!$C$11,Рабочий!AY172,Рабочий!AY203,Рабочий!AX296),CHOOSE(Рабочий!$C$11,Рабочий!N172,Рабочий!N203,Рабочий!N296))="","",ROUND(CHOOSE(Рабочий!$AC$11,CHOOSE(Рабочий!$C$11,Рабочий!AY172,Рабочий!AY203,Рабочий!AX296),CHOOSE(Рабочий!$C$11,Рабочий!N172,Рабочий!N203,Рабочий!N296))*(1+'1. Выбор РС'!$I$1)*CHOOSE(Рабочий!$H$11,Рабочий!$I$11,Рабочий!$I$12)*CHOOSE(Рабочий!$L$11,CHOOSE(Рабочий!$P$11,Рабочий!$Q$11,Рабочий!$Q$12,Рабочий!$Q$13),Рабочий!$M$12),0))</f>
        <v>67</v>
      </c>
      <c r="N30" s="272">
        <f>IF(CHOOSE(Рабочий!$AC$11,CHOOSE(Рабочий!$C$11,Рабочий!AZ172,Рабочий!AZ203,Рабочий!AY296),CHOOSE(Рабочий!$C$11,Рабочий!O172,Рабочий!O203,Рабочий!O296))="","",ROUND(CHOOSE(Рабочий!$AC$11,CHOOSE(Рабочий!$C$11,Рабочий!AZ172,Рабочий!AZ203,Рабочий!AY296),CHOOSE(Рабочий!$C$11,Рабочий!O172,Рабочий!O203,Рабочий!O296)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O30" s="272">
        <f>IF(CHOOSE(Рабочий!$AC$11,CHOOSE(Рабочий!$C$11,Рабочий!BA172,Рабочий!BA203,Рабочий!AZ296),CHOOSE(Рабочий!$C$11,Рабочий!P172,Рабочий!P203,Рабочий!P296))="","",ROUND(CHOOSE(Рабочий!$AC$11,CHOOSE(Рабочий!$C$11,Рабочий!BA172,Рабочий!BA203,Рабочий!AZ296),CHOOSE(Рабочий!$C$11,Рабочий!P172,Рабочий!P203,Рабочий!P296)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P30" s="272">
        <f>IF(CHOOSE(Рабочий!$AC$11,CHOOSE(Рабочий!$C$11,Рабочий!BB172,Рабочий!BB203,Рабочий!BA296),CHOOSE(Рабочий!$C$11,Рабочий!Q172,Рабочий!Q203,Рабочий!Q296))="","",ROUND(CHOOSE(Рабочий!$AC$11,CHOOSE(Рабочий!$C$11,Рабочий!BB172,Рабочий!BB203,Рабочий!BA296),CHOOSE(Рабочий!$C$11,Рабочий!Q172,Рабочий!Q203,Рабочий!Q296))*(1+'1. Выбор РС'!$I$1)*CHOOSE(Рабочий!$H$11,Рабочий!$I$11,Рабочий!$I$12)*CHOOSE(Рабочий!$L$11,CHOOSE(Рабочий!$P$11,Рабочий!$Q$11,Рабочий!$Q$12,Рабочий!$Q$13),Рабочий!$M$12),0))</f>
        <v>65</v>
      </c>
      <c r="Q30" s="272">
        <f>IF(CHOOSE(Рабочий!$AC$11,CHOOSE(Рабочий!$C$11,Рабочий!BC172,Рабочий!BC203,Рабочий!BB296),CHOOSE(Рабочий!$C$11,Рабочий!R172,Рабочий!R203,Рабочий!R296))="","",ROUND(CHOOSE(Рабочий!$AC$11,CHOOSE(Рабочий!$C$11,Рабочий!BC172,Рабочий!BC203,Рабочий!BB296),CHOOSE(Рабочий!$C$11,Рабочий!R172,Рабочий!R203,Рабочий!R296))*(1+'1. Выбор РС'!$I$1)*CHOOSE(Рабочий!$H$11,Рабочий!$I$11,Рабочий!$I$12)*CHOOSE(Рабочий!$L$11,CHOOSE(Рабочий!$P$11,Рабочий!$Q$11,Рабочий!$Q$12,Рабочий!$Q$13),Рабочий!$M$12),0))</f>
        <v>65</v>
      </c>
      <c r="R30" s="272">
        <f>IF(CHOOSE(Рабочий!$AC$11,CHOOSE(Рабочий!$C$11,Рабочий!BD172,Рабочий!BD203,Рабочий!BC296),CHOOSE(Рабочий!$C$11,Рабочий!S172,Рабочий!S203,Рабочий!S296))="","",ROUND(CHOOSE(Рабочий!$AC$11,CHOOSE(Рабочий!$C$11,Рабочий!BD172,Рабочий!BD203,Рабочий!BC296),CHOOSE(Рабочий!$C$11,Рабочий!S172,Рабочий!S203,Рабочий!S296)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S30" s="272">
        <f>IF(CHOOSE(Рабочий!$AC$11,CHOOSE(Рабочий!$C$11,Рабочий!BE172,Рабочий!BE203,Рабочий!BD296),CHOOSE(Рабочий!$C$11,Рабочий!T172,Рабочий!T203,Рабочий!T296))="","",ROUND(CHOOSE(Рабочий!$AC$11,CHOOSE(Рабочий!$C$11,Рабочий!BE172,Рабочий!BE203,Рабочий!BD296),CHOOSE(Рабочий!$C$11,Рабочий!T172,Рабочий!T203,Рабочий!T296)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T30" s="272">
        <f>IF(CHOOSE(Рабочий!$AC$11,CHOOSE(Рабочий!$C$11,Рабочий!BF172,Рабочий!BF203,Рабочий!BE296),CHOOSE(Рабочий!$C$11,Рабочий!U172,Рабочий!U203,Рабочий!U296))="","",ROUND(CHOOSE(Рабочий!$AC$11,CHOOSE(Рабочий!$C$11,Рабочий!BF172,Рабочий!BF203,Рабочий!BE296),CHOOSE(Рабочий!$C$11,Рабочий!U172,Рабочий!U203,Рабочий!U296)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U30" s="272">
        <f>IF(CHOOSE(Рабочий!$AC$11,CHOOSE(Рабочий!$C$11,Рабочий!BG172,Рабочий!BG203,Рабочий!BF296),CHOOSE(Рабочий!$C$11,Рабочий!V172,Рабочий!V203,Рабочий!V296))="","",ROUND(CHOOSE(Рабочий!$AC$11,CHOOSE(Рабочий!$C$11,Рабочий!BG172,Рабочий!BG203,Рабочий!BF296),CHOOSE(Рабочий!$C$11,Рабочий!V172,Рабочий!V203,Рабочий!V296)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V30" s="272">
        <f>IF(CHOOSE(Рабочий!$AC$11,CHOOSE(Рабочий!$C$11,Рабочий!BH172,Рабочий!BH203,Рабочий!BG296),CHOOSE(Рабочий!$C$11,Рабочий!W172,Рабочий!W203,Рабочий!W296))="","",ROUND(CHOOSE(Рабочий!$AC$11,CHOOSE(Рабочий!$C$11,Рабочий!BH172,Рабочий!BH203,Рабочий!BG296),CHOOSE(Рабочий!$C$11,Рабочий!W172,Рабочий!W203,Рабочий!W296)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W30" s="272">
        <f>IF(CHOOSE(Рабочий!$AC$11,CHOOSE(Рабочий!$C$11,Рабочий!BI172,Рабочий!BI203,Рабочий!BH296),CHOOSE(Рабочий!$C$11,Рабочий!X172,Рабочий!X203,Рабочий!X296))="","",ROUND(CHOOSE(Рабочий!$AC$11,CHOOSE(Рабочий!$C$11,Рабочий!BI172,Рабочий!BI203,Рабочий!BH296),CHOOSE(Рабочий!$C$11,Рабочий!X172,Рабочий!X203,Рабочий!X296)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X30" s="272">
        <f>IF(CHOOSE(Рабочий!$AC$11,CHOOSE(Рабочий!$C$11,Рабочий!BJ172,Рабочий!BJ203,Рабочий!BI296),CHOOSE(Рабочий!$C$11,Рабочий!Y172,Рабочий!Y203,Рабочий!Y296))="","",ROUND(CHOOSE(Рабочий!$AC$11,CHOOSE(Рабочий!$C$11,Рабочий!BJ172,Рабочий!BJ203,Рабочий!BI296),CHOOSE(Рабочий!$C$11,Рабочий!Y172,Рабочий!Y203,Рабочий!Y296)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Y30" s="272">
        <f>IF(CHOOSE(Рабочий!$AC$11,CHOOSE(Рабочий!$C$11,Рабочий!BK172,Рабочий!BK203,Рабочий!BJ296),CHOOSE(Рабочий!$C$11,Рабочий!Z172,Рабочий!Z203,Рабочий!Z296))="","",ROUND(CHOOSE(Рабочий!$AC$11,CHOOSE(Рабочий!$C$11,Рабочий!BK172,Рабочий!BK203,Рабочий!BJ296),CHOOSE(Рабочий!$C$11,Рабочий!Z172,Рабочий!Z203,Рабочий!Z296)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Z30" s="272">
        <f>IF(CHOOSE(Рабочий!$AC$11,CHOOSE(Рабочий!$C$11,Рабочий!BL172,Рабочий!BL203,Рабочий!BK296),CHOOSE(Рабочий!$C$11,Рабочий!AA172,Рабочий!AA203,Рабочий!AA296))="","",ROUND(CHOOSE(Рабочий!$AC$11,CHOOSE(Рабочий!$C$11,Рабочий!BL172,Рабочий!BL203,Рабочий!BK296),CHOOSE(Рабочий!$C$11,Рабочий!AA172,Рабочий!AA203,Рабочий!AA296)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AA30" s="272">
        <f>IF(CHOOSE(Рабочий!$AC$11,CHOOSE(Рабочий!$C$11,Рабочий!BM172,Рабочий!BM203,Рабочий!BL296),CHOOSE(Рабочий!$C$11,Рабочий!AB172,Рабочий!AB203,Рабочий!AB296))="","",ROUND(CHOOSE(Рабочий!$AC$11,CHOOSE(Рабочий!$C$11,Рабочий!BM172,Рабочий!BM203,Рабочий!BL296),CHOOSE(Рабочий!$C$11,Рабочий!AB172,Рабочий!AB203,Рабочий!AB296)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AB30" s="272">
        <f>IF(CHOOSE(Рабочий!$AC$11,CHOOSE(Рабочий!$C$11,Рабочий!BN172,Рабочий!BN203,Рабочий!BM296),CHOOSE(Рабочий!$C$11,Рабочий!AC172,Рабочий!AC203,Рабочий!AC296))="","",ROUND(CHOOSE(Рабочий!$AC$11,CHOOSE(Рабочий!$C$11,Рабочий!BN172,Рабочий!BN203,Рабочий!BM296),CHOOSE(Рабочий!$C$11,Рабочий!AC172,Рабочий!AC203,Рабочий!AC296)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AC30" s="272">
        <f>IF(CHOOSE(Рабочий!$AC$11,CHOOSE(Рабочий!$C$11,Рабочий!BO172,Рабочий!BO203,Рабочий!BN296),CHOOSE(Рабочий!$C$11,Рабочий!AD172,Рабочий!AD203,Рабочий!AD296))="","",ROUND(CHOOSE(Рабочий!$AC$11,CHOOSE(Рабочий!$C$11,Рабочий!BO172,Рабочий!BO203,Рабочий!BN296),CHOOSE(Рабочий!$C$11,Рабочий!AD172,Рабочий!AD203,Рабочий!AD296)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AD30" s="272">
        <f>IF(CHOOSE(Рабочий!$AC$11,CHOOSE(Рабочий!$C$11,Рабочий!BP172,Рабочий!BP203,Рабочий!BO296),CHOOSE(Рабочий!$C$11,Рабочий!AE172,Рабочий!AE203,Рабочий!AE296))="","",ROUND(CHOOSE(Рабочий!$AC$11,CHOOSE(Рабочий!$C$11,Рабочий!BP172,Рабочий!BP203,Рабочий!BO296),CHOOSE(Рабочий!$C$11,Рабочий!AE172,Рабочий!AE203,Рабочий!AE296)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AE30" s="272" t="str">
        <f>IF(CHOOSE(Рабочий!$AC$11,CHOOSE(Рабочий!$C$11,Рабочий!BQ172,Рабочий!BQ203,Рабочий!BP296),CHOOSE(Рабочий!$C$11,Рабочий!AF172,Рабочий!AF203,Рабочий!AF296))="","",ROUND(CHOOSE(Рабочий!$AC$11,CHOOSE(Рабочий!$C$11,Рабочий!BQ172,Рабочий!BQ203,Рабочий!BP296),CHOOSE(Рабочий!$C$11,Рабочий!AF172,Рабочий!AF203,Рабочий!AF296)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30" s="272" t="str">
        <f>IF(CHOOSE(Рабочий!$AC$11,CHOOSE(Рабочий!$C$11,Рабочий!BR172,Рабочий!BR203,Рабочий!BQ296),CHOOSE(Рабочий!$C$11,Рабочий!AG172,Рабочий!AG203,Рабочий!AG296))="","",ROUND(CHOOSE(Рабочий!$AC$11,CHOOSE(Рабочий!$C$11,Рабочий!BR172,Рабочий!BR203,Рабочий!BQ296),CHOOSE(Рабочий!$C$11,Рабочий!AG172,Рабочий!AG203,Рабочий!AG296)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30" s="272" t="str">
        <f>IF(CHOOSE(Рабочий!$AC$11,CHOOSE(Рабочий!$C$11,Рабочий!BS172,Рабочий!BS203,Рабочий!BR296),CHOOSE(Рабочий!$C$11,Рабочий!AH172,Рабочий!AH203,Рабочий!AH296))="","",ROUND(CHOOSE(Рабочий!$AC$11,CHOOSE(Рабочий!$C$11,Рабочий!BS172,Рабочий!BS203,Рабочий!BR296),CHOOSE(Рабочий!$C$11,Рабочий!AH172,Рабочий!AH203,Рабочий!AH296)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30" s="272" t="str">
        <f>IF(CHOOSE(Рабочий!$AC$11,CHOOSE(Рабочий!$C$11,Рабочий!BT172,Рабочий!BT203,Рабочий!BS296),CHOOSE(Рабочий!$C$11,Рабочий!AI172,Рабочий!AI203,Рабочий!AI296))="","",ROUND(CHOOSE(Рабочий!$AC$11,CHOOSE(Рабочий!$C$11,Рабочий!BT172,Рабочий!BT203,Рабочий!BS296),CHOOSE(Рабочий!$C$11,Рабочий!AI172,Рабочий!AI203,Рабочий!AI296)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30" s="272" t="str">
        <f>IF(CHOOSE(Рабочий!$AC$11,CHOOSE(Рабочий!$C$11,Рабочий!BU172,Рабочий!BU203,Рабочий!BT296),CHOOSE(Рабочий!$C$11,Рабочий!AJ172,Рабочий!AJ203,Рабочий!AJ296))="","",ROUND(CHOOSE(Рабочий!$AC$11,CHOOSE(Рабочий!$C$11,Рабочий!BU172,Рабочий!BU203,Рабочий!BT296),CHOOSE(Рабочий!$C$11,Рабочий!AJ172,Рабочий!AJ203,Рабочий!AJ296)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30" s="210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</row>
    <row r="31" spans="1:53" s="193" customFormat="1">
      <c r="A31" s="212">
        <v>1400</v>
      </c>
      <c r="B31" s="272">
        <f>IF(CHOOSE(Рабочий!$AC$11,CHOOSE(Рабочий!$C$11,Рабочий!AN173,Рабочий!AN204,Рабочий!AM297),CHOOSE(Рабочий!$C$11,Рабочий!C173,Рабочий!C204,Рабочий!C297))="","",ROUND(CHOOSE(Рабочий!$AC$11,CHOOSE(Рабочий!$C$11,Рабочий!AN173,Рабочий!AN204,Рабочий!AM297),CHOOSE(Рабочий!$C$11,Рабочий!C173,Рабочий!C204,Рабочий!C297))*(1+'1. Выбор РС'!$I$1)*CHOOSE(Рабочий!$H$11,Рабочий!$I$11,Рабочий!$I$12)*CHOOSE(Рабочий!$L$11,CHOOSE(Рабочий!$P$11,Рабочий!$Q$11,Рабочий!$Q$12,Рабочий!$Q$13),Рабочий!$M$12),0))</f>
        <v>100</v>
      </c>
      <c r="C31" s="272">
        <f>IF(CHOOSE(Рабочий!$AC$11,CHOOSE(Рабочий!$C$11,Рабочий!AO173,Рабочий!AO204,Рабочий!AN297),CHOOSE(Рабочий!$C$11,Рабочий!D173,Рабочий!D204,Рабочий!D297))="","",ROUND(CHOOSE(Рабочий!$AC$11,CHOOSE(Рабочий!$C$11,Рабочий!AO173,Рабочий!AO204,Рабочий!AN297),CHOOSE(Рабочий!$C$11,Рабочий!D173,Рабочий!D204,Рабочий!D297))*(1+'1. Выбор РС'!$I$1)*CHOOSE(Рабочий!$H$11,Рабочий!$I$11,Рабочий!$I$12)*CHOOSE(Рабочий!$L$11,CHOOSE(Рабочий!$P$11,Рабочий!$Q$11,Рабочий!$Q$12,Рабочий!$Q$13),Рабочий!$M$12),0))</f>
        <v>89</v>
      </c>
      <c r="D31" s="272">
        <f>IF(CHOOSE(Рабочий!$AC$11,CHOOSE(Рабочий!$C$11,Рабочий!AP173,Рабочий!AP204,Рабочий!AO297),CHOOSE(Рабочий!$C$11,Рабочий!E173,Рабочий!E204,Рабочий!E297))="","",ROUND(CHOOSE(Рабочий!$AC$11,CHOOSE(Рабочий!$C$11,Рабочий!AP173,Рабочий!AP204,Рабочий!AO297),CHOOSE(Рабочий!$C$11,Рабочий!E173,Рабочий!E204,Рабочий!E297))*(1+'1. Выбор РС'!$I$1)*CHOOSE(Рабочий!$H$11,Рабочий!$I$11,Рабочий!$I$12)*CHOOSE(Рабочий!$L$11,CHOOSE(Рабочий!$P$11,Рабочий!$Q$11,Рабочий!$Q$12,Рабочий!$Q$13),Рабочий!$M$12),0))</f>
        <v>84</v>
      </c>
      <c r="E31" s="272">
        <f>IF(CHOOSE(Рабочий!$AC$11,CHOOSE(Рабочий!$C$11,Рабочий!AQ173,Рабочий!AQ204,Рабочий!AP297),CHOOSE(Рабочий!$C$11,Рабочий!F173,Рабочий!F204,Рабочий!F297))="","",ROUND(CHOOSE(Рабочий!$AC$11,CHOOSE(Рабочий!$C$11,Рабочий!AQ173,Рабочий!AQ204,Рабочий!AP297),CHOOSE(Рабочий!$C$11,Рабочий!F173,Рабочий!F204,Рабочий!F297))*(1+'1. Выбор РС'!$I$1)*CHOOSE(Рабочий!$H$11,Рабочий!$I$11,Рабочий!$I$12)*CHOOSE(Рабочий!$L$11,CHOOSE(Рабочий!$P$11,Рабочий!$Q$11,Рабочий!$Q$12,Рабочий!$Q$13),Рабочий!$M$12),0))</f>
        <v>79</v>
      </c>
      <c r="F31" s="272">
        <f>IF(CHOOSE(Рабочий!$AC$11,CHOOSE(Рабочий!$C$11,Рабочий!AR173,Рабочий!AR204,Рабочий!AQ297),CHOOSE(Рабочий!$C$11,Рабочий!G173,Рабочий!G204,Рабочий!G297))="","",ROUND(CHOOSE(Рабочий!$AC$11,CHOOSE(Рабочий!$C$11,Рабочий!AR173,Рабочий!AR204,Рабочий!AQ297),CHOOSE(Рабочий!$C$11,Рабочий!G173,Рабочий!G204,Рабочий!G297))*(1+'1. Выбор РС'!$I$1)*CHOOSE(Рабочий!$H$11,Рабочий!$I$11,Рабочий!$I$12)*CHOOSE(Рабочий!$L$11,CHOOSE(Рабочий!$P$11,Рабочий!$Q$11,Рабочий!$Q$12,Рабочий!$Q$13),Рабочий!$M$12),0))</f>
        <v>75</v>
      </c>
      <c r="G31" s="272">
        <f>IF(CHOOSE(Рабочий!$AC$11,CHOOSE(Рабочий!$C$11,Рабочий!AS173,Рабочий!AS204,Рабочий!AR297),CHOOSE(Рабочий!$C$11,Рабочий!H173,Рабочий!H204,Рабочий!H297))="","",ROUND(CHOOSE(Рабочий!$AC$11,CHOOSE(Рабочий!$C$11,Рабочий!AS173,Рабочий!AS204,Рабочий!AR297),CHOOSE(Рабочий!$C$11,Рабочий!H173,Рабочий!H204,Рабочий!H297))*(1+'1. Выбор РС'!$I$1)*CHOOSE(Рабочий!$H$11,Рабочий!$I$11,Рабочий!$I$12)*CHOOSE(Рабочий!$L$11,CHOOSE(Рабочий!$P$11,Рабочий!$Q$11,Рабочий!$Q$12,Рабочий!$Q$13),Рабочий!$M$12),0))</f>
        <v>73</v>
      </c>
      <c r="H31" s="272">
        <f>IF(CHOOSE(Рабочий!$AC$11,CHOOSE(Рабочий!$C$11,Рабочий!AT173,Рабочий!AT204,Рабочий!AS297),CHOOSE(Рабочий!$C$11,Рабочий!I173,Рабочий!I204,Рабочий!I297))="","",ROUND(CHOOSE(Рабочий!$AC$11,CHOOSE(Рабочий!$C$11,Рабочий!AT173,Рабочий!AT204,Рабочий!AS297),CHOOSE(Рабочий!$C$11,Рабочий!I173,Рабочий!I204,Рабочий!I297))*(1+'1. Выбор РС'!$I$1)*CHOOSE(Рабочий!$H$11,Рабочий!$I$11,Рабочий!$I$12)*CHOOSE(Рабочий!$L$11,CHOOSE(Рабочий!$P$11,Рабочий!$Q$11,Рабочий!$Q$12,Рабочий!$Q$13),Рабочий!$M$12),0))</f>
        <v>71</v>
      </c>
      <c r="I31" s="272">
        <f>IF(CHOOSE(Рабочий!$AC$11,CHOOSE(Рабочий!$C$11,Рабочий!AU173,Рабочий!AU204,Рабочий!AT297),CHOOSE(Рабочий!$C$11,Рабочий!J173,Рабочий!J204,Рабочий!J297))="","",ROUND(CHOOSE(Рабочий!$AC$11,CHOOSE(Рабочий!$C$11,Рабочий!AU173,Рабочий!AU204,Рабочий!AT297),CHOOSE(Рабочий!$C$11,Рабочий!J173,Рабочий!J204,Рабочий!J297)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J31" s="272">
        <f>IF(CHOOSE(Рабочий!$AC$11,CHOOSE(Рабочий!$C$11,Рабочий!AV173,Рабочий!AV204,Рабочий!AU297),CHOOSE(Рабочий!$C$11,Рабочий!K173,Рабочий!K204,Рабочий!K297))="","",ROUND(CHOOSE(Рабочий!$AC$11,CHOOSE(Рабочий!$C$11,Рабочий!AV173,Рабочий!AV204,Рабочий!AU297),CHOOSE(Рабочий!$C$11,Рабочий!K173,Рабочий!K204,Рабочий!K297)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K31" s="272">
        <f>IF(CHOOSE(Рабочий!$AC$11,CHOOSE(Рабочий!$C$11,Рабочий!AW173,Рабочий!AW204,Рабочий!AV297),CHOOSE(Рабочий!$C$11,Рабочий!L173,Рабочий!L204,Рабочий!L297))="","",ROUND(CHOOSE(Рабочий!$AC$11,CHOOSE(Рабочий!$C$11,Рабочий!AW173,Рабочий!AW204,Рабочий!AV297),CHOOSE(Рабочий!$C$11,Рабочий!L173,Рабочий!L204,Рабочий!L297)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L31" s="272">
        <f>IF(CHOOSE(Рабочий!$AC$11,CHOOSE(Рабочий!$C$11,Рабочий!AX173,Рабочий!AX204,Рабочий!AW297),CHOOSE(Рабочий!$C$11,Рабочий!M173,Рабочий!M204,Рабочий!M297))="","",ROUND(CHOOSE(Рабочий!$AC$11,CHOOSE(Рабочий!$C$11,Рабочий!AX173,Рабочий!AX204,Рабочий!AW297),CHOOSE(Рабочий!$C$11,Рабочий!M173,Рабочий!M204,Рабочий!M297)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M31" s="272">
        <f>IF(CHOOSE(Рабочий!$AC$11,CHOOSE(Рабочий!$C$11,Рабочий!AY173,Рабочий!AY204,Рабочий!AX297),CHOOSE(Рабочий!$C$11,Рабочий!N173,Рабочий!N204,Рабочий!N297))="","",ROUND(CHOOSE(Рабочий!$AC$11,CHOOSE(Рабочий!$C$11,Рабочий!AY173,Рабочий!AY204,Рабочий!AX297),CHOOSE(Рабочий!$C$11,Рабочий!N173,Рабочий!N204,Рабочий!N297))*(1+'1. Выбор РС'!$I$1)*CHOOSE(Рабочий!$H$11,Рабочий!$I$11,Рабочий!$I$12)*CHOOSE(Рабочий!$L$11,CHOOSE(Рабочий!$P$11,Рабочий!$Q$11,Рабочий!$Q$12,Рабочий!$Q$13),Рабочий!$M$12),0))</f>
        <v>65</v>
      </c>
      <c r="N31" s="272">
        <f>IF(CHOOSE(Рабочий!$AC$11,CHOOSE(Рабочий!$C$11,Рабочий!AZ173,Рабочий!AZ204,Рабочий!AY297),CHOOSE(Рабочий!$C$11,Рабочий!O173,Рабочий!O204,Рабочий!O297))="","",ROUND(CHOOSE(Рабочий!$AC$11,CHOOSE(Рабочий!$C$11,Рабочий!AZ173,Рабочий!AZ204,Рабочий!AY297),CHOOSE(Рабочий!$C$11,Рабочий!O173,Рабочий!O204,Рабочий!O297)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O31" s="272">
        <f>IF(CHOOSE(Рабочий!$AC$11,CHOOSE(Рабочий!$C$11,Рабочий!BA173,Рабочий!BA204,Рабочий!AZ297),CHOOSE(Рабочий!$C$11,Рабочий!P173,Рабочий!P204,Рабочий!P297))="","",ROUND(CHOOSE(Рабочий!$AC$11,CHOOSE(Рабочий!$C$11,Рабочий!BA173,Рабочий!BA204,Рабочий!AZ297),CHOOSE(Рабочий!$C$11,Рабочий!P173,Рабочий!P204,Рабочий!P297)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P31" s="272">
        <f>IF(CHOOSE(Рабочий!$AC$11,CHOOSE(Рабочий!$C$11,Рабочий!BB173,Рабочий!BB204,Рабочий!BA297),CHOOSE(Рабочий!$C$11,Рабочий!Q173,Рабочий!Q204,Рабочий!Q297))="","",ROUND(CHOOSE(Рабочий!$AC$11,CHOOSE(Рабочий!$C$11,Рабочий!BB173,Рабочий!BB204,Рабочий!BA297),CHOOSE(Рабочий!$C$11,Рабочий!Q173,Рабочий!Q204,Рабочий!Q297)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Q31" s="272">
        <f>IF(CHOOSE(Рабочий!$AC$11,CHOOSE(Рабочий!$C$11,Рабочий!BC173,Рабочий!BC204,Рабочий!BB297),CHOOSE(Рабочий!$C$11,Рабочий!R173,Рабочий!R204,Рабочий!R297))="","",ROUND(CHOOSE(Рабочий!$AC$11,CHOOSE(Рабочий!$C$11,Рабочий!BC173,Рабочий!BC204,Рабочий!BB297),CHOOSE(Рабочий!$C$11,Рабочий!R173,Рабочий!R204,Рабочий!R297)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R31" s="272">
        <f>IF(CHOOSE(Рабочий!$AC$11,CHOOSE(Рабочий!$C$11,Рабочий!BD173,Рабочий!BD204,Рабочий!BC297),CHOOSE(Рабочий!$C$11,Рабочий!S173,Рабочий!S204,Рабочий!S297))="","",ROUND(CHOOSE(Рабочий!$AC$11,CHOOSE(Рабочий!$C$11,Рабочий!BD173,Рабочий!BD204,Рабочий!BC297),CHOOSE(Рабочий!$C$11,Рабочий!S173,Рабочий!S204,Рабочий!S297)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S31" s="272">
        <f>IF(CHOOSE(Рабочий!$AC$11,CHOOSE(Рабочий!$C$11,Рабочий!BE173,Рабочий!BE204,Рабочий!BD297),CHOOSE(Рабочий!$C$11,Рабочий!T173,Рабочий!T204,Рабочий!T297))="","",ROUND(CHOOSE(Рабочий!$AC$11,CHOOSE(Рабочий!$C$11,Рабочий!BE173,Рабочий!BE204,Рабочий!BD297),CHOOSE(Рабочий!$C$11,Рабочий!T173,Рабочий!T204,Рабочий!T297)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T31" s="272">
        <f>IF(CHOOSE(Рабочий!$AC$11,CHOOSE(Рабочий!$C$11,Рабочий!BF173,Рабочий!BF204,Рабочий!BE297),CHOOSE(Рабочий!$C$11,Рабочий!U173,Рабочий!U204,Рабочий!U297))="","",ROUND(CHOOSE(Рабочий!$AC$11,CHOOSE(Рабочий!$C$11,Рабочий!BF173,Рабочий!BF204,Рабочий!BE297),CHOOSE(Рабочий!$C$11,Рабочий!U173,Рабочий!U204,Рабочий!U297)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U31" s="272">
        <f>IF(CHOOSE(Рабочий!$AC$11,CHOOSE(Рабочий!$C$11,Рабочий!BG173,Рабочий!BG204,Рабочий!BF297),CHOOSE(Рабочий!$C$11,Рабочий!V173,Рабочий!V204,Рабочий!V297))="","",ROUND(CHOOSE(Рабочий!$AC$11,CHOOSE(Рабочий!$C$11,Рабочий!BG173,Рабочий!BG204,Рабочий!BF297),CHOOSE(Рабочий!$C$11,Рабочий!V173,Рабочий!V204,Рабочий!V297)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V31" s="272">
        <f>IF(CHOOSE(Рабочий!$AC$11,CHOOSE(Рабочий!$C$11,Рабочий!BH173,Рабочий!BH204,Рабочий!BG297),CHOOSE(Рабочий!$C$11,Рабочий!W173,Рабочий!W204,Рабочий!W297))="","",ROUND(CHOOSE(Рабочий!$AC$11,CHOOSE(Рабочий!$C$11,Рабочий!BH173,Рабочий!BH204,Рабочий!BG297),CHOOSE(Рабочий!$C$11,Рабочий!W173,Рабочий!W204,Рабочий!W297)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W31" s="272">
        <f>IF(CHOOSE(Рабочий!$AC$11,CHOOSE(Рабочий!$C$11,Рабочий!BI173,Рабочий!BI204,Рабочий!BH297),CHOOSE(Рабочий!$C$11,Рабочий!X173,Рабочий!X204,Рабочий!X297))="","",ROUND(CHOOSE(Рабочий!$AC$11,CHOOSE(Рабочий!$C$11,Рабочий!BI173,Рабочий!BI204,Рабочий!BH297),CHOOSE(Рабочий!$C$11,Рабочий!X173,Рабочий!X204,Рабочий!X297)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X31" s="272">
        <f>IF(CHOOSE(Рабочий!$AC$11,CHOOSE(Рабочий!$C$11,Рабочий!BJ173,Рабочий!BJ204,Рабочий!BI297),CHOOSE(Рабочий!$C$11,Рабочий!Y173,Рабочий!Y204,Рабочий!Y297))="","",ROUND(CHOOSE(Рабочий!$AC$11,CHOOSE(Рабочий!$C$11,Рабочий!BJ173,Рабочий!BJ204,Рабочий!BI297),CHOOSE(Рабочий!$C$11,Рабочий!Y173,Рабочий!Y204,Рабочий!Y297)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Y31" s="272">
        <f>IF(CHOOSE(Рабочий!$AC$11,CHOOSE(Рабочий!$C$11,Рабочий!BK173,Рабочий!BK204,Рабочий!BJ297),CHOOSE(Рабочий!$C$11,Рабочий!Z173,Рабочий!Z204,Рабочий!Z297))="","",ROUND(CHOOSE(Рабочий!$AC$11,CHOOSE(Рабочий!$C$11,Рабочий!BK173,Рабочий!BK204,Рабочий!BJ297),CHOOSE(Рабочий!$C$11,Рабочий!Z173,Рабочий!Z204,Рабочий!Z297)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Z31" s="272">
        <f>IF(CHOOSE(Рабочий!$AC$11,CHOOSE(Рабочий!$C$11,Рабочий!BL173,Рабочий!BL204,Рабочий!BK297),CHOOSE(Рабочий!$C$11,Рабочий!AA173,Рабочий!AA204,Рабочий!AA297))="","",ROUND(CHOOSE(Рабочий!$AC$11,CHOOSE(Рабочий!$C$11,Рабочий!BL173,Рабочий!BL204,Рабочий!BK297),CHOOSE(Рабочий!$C$11,Рабочий!AA173,Рабочий!AA204,Рабочий!AA297)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AA31" s="272">
        <f>IF(CHOOSE(Рабочий!$AC$11,CHOOSE(Рабочий!$C$11,Рабочий!BM173,Рабочий!BM204,Рабочий!BL297),CHOOSE(Рабочий!$C$11,Рабочий!AB173,Рабочий!AB204,Рабочий!AB297))="","",ROUND(CHOOSE(Рабочий!$AC$11,CHOOSE(Рабочий!$C$11,Рабочий!BM173,Рабочий!BM204,Рабочий!BL297),CHOOSE(Рабочий!$C$11,Рабочий!AB173,Рабочий!AB204,Рабочий!AB297)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AB31" s="272">
        <f>IF(CHOOSE(Рабочий!$AC$11,CHOOSE(Рабочий!$C$11,Рабочий!BN173,Рабочий!BN204,Рабочий!BM297),CHOOSE(Рабочий!$C$11,Рабочий!AC173,Рабочий!AC204,Рабочий!AC297))="","",ROUND(CHOOSE(Рабочий!$AC$11,CHOOSE(Рабочий!$C$11,Рабочий!BN173,Рабочий!BN204,Рабочий!BM297),CHOOSE(Рабочий!$C$11,Рабочий!AC173,Рабочий!AC204,Рабочий!AC297)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AC31" s="272">
        <f>IF(CHOOSE(Рабочий!$AC$11,CHOOSE(Рабочий!$C$11,Рабочий!BO173,Рабочий!BO204,Рабочий!BN297),CHOOSE(Рабочий!$C$11,Рабочий!AD173,Рабочий!AD204,Рабочий!AD297))="","",ROUND(CHOOSE(Рабочий!$AC$11,CHOOSE(Рабочий!$C$11,Рабочий!BO173,Рабочий!BO204,Рабочий!BN297),CHOOSE(Рабочий!$C$11,Рабочий!AD173,Рабочий!AD204,Рабочий!AD297)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AD31" s="272">
        <f>IF(CHOOSE(Рабочий!$AC$11,CHOOSE(Рабочий!$C$11,Рабочий!BP173,Рабочий!BP204,Рабочий!BO297),CHOOSE(Рабочий!$C$11,Рабочий!AE173,Рабочий!AE204,Рабочий!AE297))="","",ROUND(CHOOSE(Рабочий!$AC$11,CHOOSE(Рабочий!$C$11,Рабочий!BP173,Рабочий!BP204,Рабочий!BO297),CHOOSE(Рабочий!$C$11,Рабочий!AE173,Рабочий!AE204,Рабочий!AE297)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AE31" s="272" t="str">
        <f>IF(CHOOSE(Рабочий!$AC$11,CHOOSE(Рабочий!$C$11,Рабочий!BQ173,Рабочий!BQ204,Рабочий!BP297),CHOOSE(Рабочий!$C$11,Рабочий!AF173,Рабочий!AF204,Рабочий!AF297))="","",ROUND(CHOOSE(Рабочий!$AC$11,CHOOSE(Рабочий!$C$11,Рабочий!BQ173,Рабочий!BQ204,Рабочий!BP297),CHOOSE(Рабочий!$C$11,Рабочий!AF173,Рабочий!AF204,Рабочий!AF297)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31" s="272" t="str">
        <f>IF(CHOOSE(Рабочий!$AC$11,CHOOSE(Рабочий!$C$11,Рабочий!BR173,Рабочий!BR204,Рабочий!BQ297),CHOOSE(Рабочий!$C$11,Рабочий!AG173,Рабочий!AG204,Рабочий!AG297))="","",ROUND(CHOOSE(Рабочий!$AC$11,CHOOSE(Рабочий!$C$11,Рабочий!BR173,Рабочий!BR204,Рабочий!BQ297),CHOOSE(Рабочий!$C$11,Рабочий!AG173,Рабочий!AG204,Рабочий!AG297)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31" s="272" t="str">
        <f>IF(CHOOSE(Рабочий!$AC$11,CHOOSE(Рабочий!$C$11,Рабочий!BS173,Рабочий!BS204,Рабочий!BR297),CHOOSE(Рабочий!$C$11,Рабочий!AH173,Рабочий!AH204,Рабочий!AH297))="","",ROUND(CHOOSE(Рабочий!$AC$11,CHOOSE(Рабочий!$C$11,Рабочий!BS173,Рабочий!BS204,Рабочий!BR297),CHOOSE(Рабочий!$C$11,Рабочий!AH173,Рабочий!AH204,Рабочий!AH297)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31" s="272" t="str">
        <f>IF(CHOOSE(Рабочий!$AC$11,CHOOSE(Рабочий!$C$11,Рабочий!BT173,Рабочий!BT204,Рабочий!BS297),CHOOSE(Рабочий!$C$11,Рабочий!AI173,Рабочий!AI204,Рабочий!AI297))="","",ROUND(CHOOSE(Рабочий!$AC$11,CHOOSE(Рабочий!$C$11,Рабочий!BT173,Рабочий!BT204,Рабочий!BS297),CHOOSE(Рабочий!$C$11,Рабочий!AI173,Рабочий!AI204,Рабочий!AI297)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31" s="272" t="str">
        <f>IF(CHOOSE(Рабочий!$AC$11,CHOOSE(Рабочий!$C$11,Рабочий!BU173,Рабочий!BU204,Рабочий!BT297),CHOOSE(Рабочий!$C$11,Рабочий!AJ173,Рабочий!AJ204,Рабочий!AJ297))="","",ROUND(CHOOSE(Рабочий!$AC$11,CHOOSE(Рабочий!$C$11,Рабочий!BU173,Рабочий!BU204,Рабочий!BT297),CHOOSE(Рабочий!$C$11,Рабочий!AJ173,Рабочий!AJ204,Рабочий!AJ297)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31" s="210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</row>
    <row r="32" spans="1:53" s="193" customFormat="1">
      <c r="A32" s="212">
        <v>1500</v>
      </c>
      <c r="B32" s="272">
        <f>IF(CHOOSE(Рабочий!$AC$11,CHOOSE(Рабочий!$C$11,Рабочий!AN174,Рабочий!AN205,Рабочий!AM298),CHOOSE(Рабочий!$C$11,Рабочий!C174,Рабочий!C205,Рабочий!C298))="","",ROUND(CHOOSE(Рабочий!$AC$11,CHOOSE(Рабочий!$C$11,Рабочий!AN174,Рабочий!AN205,Рабочий!AM298),CHOOSE(Рабочий!$C$11,Рабочий!C174,Рабочий!C205,Рабочий!C298))*(1+'1. Выбор РС'!$I$1)*CHOOSE(Рабочий!$H$11,Рабочий!$I$11,Рабочий!$I$12)*CHOOSE(Рабочий!$L$11,CHOOSE(Рабочий!$P$11,Рабочий!$Q$11,Рабочий!$Q$12,Рабочий!$Q$13),Рабочий!$M$12),0))</f>
        <v>97</v>
      </c>
      <c r="C32" s="272">
        <f>IF(CHOOSE(Рабочий!$AC$11,CHOOSE(Рабочий!$C$11,Рабочий!AO174,Рабочий!AO205,Рабочий!AN298),CHOOSE(Рабочий!$C$11,Рабочий!D174,Рабочий!D205,Рабочий!D298))="","",ROUND(CHOOSE(Рабочий!$AC$11,CHOOSE(Рабочий!$C$11,Рабочий!AO174,Рабочий!AO205,Рабочий!AN298),CHOOSE(Рабочий!$C$11,Рабочий!D174,Рабочий!D205,Рабочий!D298))*(1+'1. Выбор РС'!$I$1)*CHOOSE(Рабочий!$H$11,Рабочий!$I$11,Рабочий!$I$12)*CHOOSE(Рабочий!$L$11,CHOOSE(Рабочий!$P$11,Рабочий!$Q$11,Рабочий!$Q$12,Рабочий!$Q$13),Рабочий!$M$12),0))</f>
        <v>88</v>
      </c>
      <c r="D32" s="272">
        <f>IF(CHOOSE(Рабочий!$AC$11,CHOOSE(Рабочий!$C$11,Рабочий!AP174,Рабочий!AP205,Рабочий!AO298),CHOOSE(Рабочий!$C$11,Рабочий!E174,Рабочий!E205,Рабочий!E298))="","",ROUND(CHOOSE(Рабочий!$AC$11,CHOOSE(Рабочий!$C$11,Рабочий!AP174,Рабочий!AP205,Рабочий!AO298),CHOOSE(Рабочий!$C$11,Рабочий!E174,Рабочий!E205,Рабочий!E298))*(1+'1. Выбор РС'!$I$1)*CHOOSE(Рабочий!$H$11,Рабочий!$I$11,Рабочий!$I$12)*CHOOSE(Рабочий!$L$11,CHOOSE(Рабочий!$P$11,Рабочий!$Q$11,Рабочий!$Q$12,Рабочий!$Q$13),Рабочий!$M$12),0))</f>
        <v>82</v>
      </c>
      <c r="E32" s="272">
        <f>IF(CHOOSE(Рабочий!$AC$11,CHOOSE(Рабочий!$C$11,Рабочий!AQ174,Рабочий!AQ205,Рабочий!AP298),CHOOSE(Рабочий!$C$11,Рабочий!F174,Рабочий!F205,Рабочий!F298))="","",ROUND(CHOOSE(Рабочий!$AC$11,CHOOSE(Рабочий!$C$11,Рабочий!AQ174,Рабочий!AQ205,Рабочий!AP298),CHOOSE(Рабочий!$C$11,Рабочий!F174,Рабочий!F205,Рабочий!F298))*(1+'1. Выбор РС'!$I$1)*CHOOSE(Рабочий!$H$11,Рабочий!$I$11,Рабочий!$I$12)*CHOOSE(Рабочий!$L$11,CHOOSE(Рабочий!$P$11,Рабочий!$Q$11,Рабочий!$Q$12,Рабочий!$Q$13),Рабочий!$M$12),0))</f>
        <v>78</v>
      </c>
      <c r="F32" s="272">
        <f>IF(CHOOSE(Рабочий!$AC$11,CHOOSE(Рабочий!$C$11,Рабочий!AR174,Рабочий!AR205,Рабочий!AQ298),CHOOSE(Рабочий!$C$11,Рабочий!G174,Рабочий!G205,Рабочий!G298))="","",ROUND(CHOOSE(Рабочий!$AC$11,CHOOSE(Рабочий!$C$11,Рабочий!AR174,Рабочий!AR205,Рабочий!AQ298),CHOOSE(Рабочий!$C$11,Рабочий!G174,Рабочий!G205,Рабочий!G298))*(1+'1. Выбор РС'!$I$1)*CHOOSE(Рабочий!$H$11,Рабочий!$I$11,Рабочий!$I$12)*CHOOSE(Рабочий!$L$11,CHOOSE(Рабочий!$P$11,Рабочий!$Q$11,Рабочий!$Q$12,Рабочий!$Q$13),Рабочий!$M$12),0))</f>
        <v>74</v>
      </c>
      <c r="G32" s="272">
        <f>IF(CHOOSE(Рабочий!$AC$11,CHOOSE(Рабочий!$C$11,Рабочий!AS174,Рабочий!AS205,Рабочий!AR298),CHOOSE(Рабочий!$C$11,Рабочий!H174,Рабочий!H205,Рабочий!H298))="","",ROUND(CHOOSE(Рабочий!$AC$11,CHOOSE(Рабочий!$C$11,Рабочий!AS174,Рабочий!AS205,Рабочий!AR298),CHOOSE(Рабочий!$C$11,Рабочий!H174,Рабочий!H205,Рабочий!H298))*(1+'1. Выбор РС'!$I$1)*CHOOSE(Рабочий!$H$11,Рабочий!$I$11,Рабочий!$I$12)*CHOOSE(Рабочий!$L$11,CHOOSE(Рабочий!$P$11,Рабочий!$Q$11,Рабочий!$Q$12,Рабочий!$Q$13),Рабочий!$M$12),0))</f>
        <v>72</v>
      </c>
      <c r="H32" s="272">
        <f>IF(CHOOSE(Рабочий!$AC$11,CHOOSE(Рабочий!$C$11,Рабочий!AT174,Рабочий!AT205,Рабочий!AS298),CHOOSE(Рабочий!$C$11,Рабочий!I174,Рабочий!I205,Рабочий!I298))="","",ROUND(CHOOSE(Рабочий!$AC$11,CHOOSE(Рабочий!$C$11,Рабочий!AT174,Рабочий!AT205,Рабочий!AS298),CHOOSE(Рабочий!$C$11,Рабочий!I174,Рабочий!I205,Рабочий!I298))*(1+'1. Выбор РС'!$I$1)*CHOOSE(Рабочий!$H$11,Рабочий!$I$11,Рабочий!$I$12)*CHOOSE(Рабочий!$L$11,CHOOSE(Рабочий!$P$11,Рабочий!$Q$11,Рабочий!$Q$12,Рабочий!$Q$13),Рабочий!$M$12),0))</f>
        <v>70</v>
      </c>
      <c r="I32" s="272">
        <f>IF(CHOOSE(Рабочий!$AC$11,CHOOSE(Рабочий!$C$11,Рабочий!AU174,Рабочий!AU205,Рабочий!AT298),CHOOSE(Рабочий!$C$11,Рабочий!J174,Рабочий!J205,Рабочий!J298))="","",ROUND(CHOOSE(Рабочий!$AC$11,CHOOSE(Рабочий!$C$11,Рабочий!AU174,Рабочий!AU205,Рабочий!AT298),CHOOSE(Рабочий!$C$11,Рабочий!J174,Рабочий!J205,Рабочий!J298))*(1+'1. Выбор РС'!$I$1)*CHOOSE(Рабочий!$H$11,Рабочий!$I$11,Рабочий!$I$12)*CHOOSE(Рабочий!$L$11,CHOOSE(Рабочий!$P$11,Рабочий!$Q$11,Рабочий!$Q$12,Рабочий!$Q$13),Рабочий!$M$12),0))</f>
        <v>67</v>
      </c>
      <c r="J32" s="272">
        <f>IF(CHOOSE(Рабочий!$AC$11,CHOOSE(Рабочий!$C$11,Рабочий!AV174,Рабочий!AV205,Рабочий!AU298),CHOOSE(Рабочий!$C$11,Рабочий!K174,Рабочий!K205,Рабочий!K298))="","",ROUND(CHOOSE(Рабочий!$AC$11,CHOOSE(Рабочий!$C$11,Рабочий!AV174,Рабочий!AV205,Рабочий!AU298),CHOOSE(Рабочий!$C$11,Рабочий!K174,Рабочий!K205,Рабочий!K298))*(1+'1. Выбор РС'!$I$1)*CHOOSE(Рабочий!$H$11,Рабочий!$I$11,Рабочий!$I$12)*CHOOSE(Рабочий!$L$11,CHOOSE(Рабочий!$P$11,Рабочий!$Q$11,Рабочий!$Q$12,Рабочий!$Q$13),Рабочий!$M$12),0))</f>
        <v>67</v>
      </c>
      <c r="K32" s="272">
        <f>IF(CHOOSE(Рабочий!$AC$11,CHOOSE(Рабочий!$C$11,Рабочий!AW174,Рабочий!AW205,Рабочий!AV298),CHOOSE(Рабочий!$C$11,Рабочий!L174,Рабочий!L205,Рабочий!L298))="","",ROUND(CHOOSE(Рабочий!$AC$11,CHOOSE(Рабочий!$C$11,Рабочий!AW174,Рабочий!AW205,Рабочий!AV298),CHOOSE(Рабочий!$C$11,Рабочий!L174,Рабочий!L205,Рабочий!L298))*(1+'1. Выбор РС'!$I$1)*CHOOSE(Рабочий!$H$11,Рабочий!$I$11,Рабочий!$I$12)*CHOOSE(Рабочий!$L$11,CHOOSE(Рабочий!$P$11,Рабочий!$Q$11,Рабочий!$Q$12,Рабочий!$Q$13),Рабочий!$M$12),0))</f>
        <v>65</v>
      </c>
      <c r="L32" s="272">
        <f>IF(CHOOSE(Рабочий!$AC$11,CHOOSE(Рабочий!$C$11,Рабочий!AX174,Рабочий!AX205,Рабочий!AW298),CHOOSE(Рабочий!$C$11,Рабочий!M174,Рабочий!M205,Рабочий!M298))="","",ROUND(CHOOSE(Рабочий!$AC$11,CHOOSE(Рабочий!$C$11,Рабочий!AX174,Рабочий!AX205,Рабочий!AW298),CHOOSE(Рабочий!$C$11,Рабочий!M174,Рабочий!M205,Рабочий!M298))*(1+'1. Выбор РС'!$I$1)*CHOOSE(Рабочий!$H$11,Рабочий!$I$11,Рабочий!$I$12)*CHOOSE(Рабочий!$L$11,CHOOSE(Рабочий!$P$11,Рабочий!$Q$11,Рабочий!$Q$12,Рабочий!$Q$13),Рабочий!$M$12),0))</f>
        <v>65</v>
      </c>
      <c r="M32" s="272">
        <f>IF(CHOOSE(Рабочий!$AC$11,CHOOSE(Рабочий!$C$11,Рабочий!AY174,Рабочий!AY205,Рабочий!AX298),CHOOSE(Рабочий!$C$11,Рабочий!N174,Рабочий!N205,Рабочий!N298))="","",ROUND(CHOOSE(Рабочий!$AC$11,CHOOSE(Рабочий!$C$11,Рабочий!AY174,Рабочий!AY205,Рабочий!AX298),CHOOSE(Рабочий!$C$11,Рабочий!N174,Рабочий!N205,Рабочий!N298)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N32" s="272">
        <f>IF(CHOOSE(Рабочий!$AC$11,CHOOSE(Рабочий!$C$11,Рабочий!AZ174,Рабочий!AZ205,Рабочий!AY298),CHOOSE(Рабочий!$C$11,Рабочий!O174,Рабочий!O205,Рабочий!O298))="","",ROUND(CHOOSE(Рабочий!$AC$11,CHOOSE(Рабочий!$C$11,Рабочий!AZ174,Рабочий!AZ205,Рабочий!AY298),CHOOSE(Рабочий!$C$11,Рабочий!O174,Рабочий!O205,Рабочий!O298)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O32" s="272">
        <f>IF(CHOOSE(Рабочий!$AC$11,CHOOSE(Рабочий!$C$11,Рабочий!BA174,Рабочий!BA205,Рабочий!AZ298),CHOOSE(Рабочий!$C$11,Рабочий!P174,Рабочий!P205,Рабочий!P298))="","",ROUND(CHOOSE(Рабочий!$AC$11,CHOOSE(Рабочий!$C$11,Рабочий!BA174,Рабочий!BA205,Рабочий!AZ298),CHOOSE(Рабочий!$C$11,Рабочий!P174,Рабочий!P205,Рабочий!P298)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P32" s="272">
        <f>IF(CHOOSE(Рабочий!$AC$11,CHOOSE(Рабочий!$C$11,Рабочий!BB174,Рабочий!BB205,Рабочий!BA298),CHOOSE(Рабочий!$C$11,Рабочий!Q174,Рабочий!Q205,Рабочий!Q298))="","",ROUND(CHOOSE(Рабочий!$AC$11,CHOOSE(Рабочий!$C$11,Рабочий!BB174,Рабочий!BB205,Рабочий!BA298),CHOOSE(Рабочий!$C$11,Рабочий!Q174,Рабочий!Q205,Рабочий!Q298)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Q32" s="272">
        <f>IF(CHOOSE(Рабочий!$AC$11,CHOOSE(Рабочий!$C$11,Рабочий!BC174,Рабочий!BC205,Рабочий!BB298),CHOOSE(Рабочий!$C$11,Рабочий!R174,Рабочий!R205,Рабочий!R298))="","",ROUND(CHOOSE(Рабочий!$AC$11,CHOOSE(Рабочий!$C$11,Рабочий!BC174,Рабочий!BC205,Рабочий!BB298),CHOOSE(Рабочий!$C$11,Рабочий!R174,Рабочий!R205,Рабочий!R298)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R32" s="272">
        <f>IF(CHOOSE(Рабочий!$AC$11,CHOOSE(Рабочий!$C$11,Рабочий!BD174,Рабочий!BD205,Рабочий!BC298),CHOOSE(Рабочий!$C$11,Рабочий!S174,Рабочий!S205,Рабочий!S298))="","",ROUND(CHOOSE(Рабочий!$AC$11,CHOOSE(Рабочий!$C$11,Рабочий!BD174,Рабочий!BD205,Рабочий!BC298),CHOOSE(Рабочий!$C$11,Рабочий!S174,Рабочий!S205,Рабочий!S298)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S32" s="272">
        <f>IF(CHOOSE(Рабочий!$AC$11,CHOOSE(Рабочий!$C$11,Рабочий!BE174,Рабочий!BE205,Рабочий!BD298),CHOOSE(Рабочий!$C$11,Рабочий!T174,Рабочий!T205,Рабочий!T298))="","",ROUND(CHOOSE(Рабочий!$AC$11,CHOOSE(Рабочий!$C$11,Рабочий!BE174,Рабочий!BE205,Рабочий!BD298),CHOOSE(Рабочий!$C$11,Рабочий!T174,Рабочий!T205,Рабочий!T298)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T32" s="272">
        <f>IF(CHOOSE(Рабочий!$AC$11,CHOOSE(Рабочий!$C$11,Рабочий!BF174,Рабочий!BF205,Рабочий!BE298),CHOOSE(Рабочий!$C$11,Рабочий!U174,Рабочий!U205,Рабочий!U298))="","",ROUND(CHOOSE(Рабочий!$AC$11,CHOOSE(Рабочий!$C$11,Рабочий!BF174,Рабочий!BF205,Рабочий!BE298),CHOOSE(Рабочий!$C$11,Рабочий!U174,Рабочий!U205,Рабочий!U298)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U32" s="272">
        <f>IF(CHOOSE(Рабочий!$AC$11,CHOOSE(Рабочий!$C$11,Рабочий!BG174,Рабочий!BG205,Рабочий!BF298),CHOOSE(Рабочий!$C$11,Рабочий!V174,Рабочий!V205,Рабочий!V298))="","",ROUND(CHOOSE(Рабочий!$AC$11,CHOOSE(Рабочий!$C$11,Рабочий!BG174,Рабочий!BG205,Рабочий!BF298),CHOOSE(Рабочий!$C$11,Рабочий!V174,Рабочий!V205,Рабочий!V298)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V32" s="272">
        <f>IF(CHOOSE(Рабочий!$AC$11,CHOOSE(Рабочий!$C$11,Рабочий!BH174,Рабочий!BH205,Рабочий!BG298),CHOOSE(Рабочий!$C$11,Рабочий!W174,Рабочий!W205,Рабочий!W298))="","",ROUND(CHOOSE(Рабочий!$AC$11,CHOOSE(Рабочий!$C$11,Рабочий!BH174,Рабочий!BH205,Рабочий!BG298),CHOOSE(Рабочий!$C$11,Рабочий!W174,Рабочий!W205,Рабочий!W298)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W32" s="272">
        <f>IF(CHOOSE(Рабочий!$AC$11,CHOOSE(Рабочий!$C$11,Рабочий!BI174,Рабочий!BI205,Рабочий!BH298),CHOOSE(Рабочий!$C$11,Рабочий!X174,Рабочий!X205,Рабочий!X298))="","",ROUND(CHOOSE(Рабочий!$AC$11,CHOOSE(Рабочий!$C$11,Рабочий!BI174,Рабочий!BI205,Рабочий!BH298),CHOOSE(Рабочий!$C$11,Рабочий!X174,Рабочий!X205,Рабочий!X298)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X32" s="272">
        <f>IF(CHOOSE(Рабочий!$AC$11,CHOOSE(Рабочий!$C$11,Рабочий!BJ174,Рабочий!BJ205,Рабочий!BI298),CHOOSE(Рабочий!$C$11,Рабочий!Y174,Рабочий!Y205,Рабочий!Y298))="","",ROUND(CHOOSE(Рабочий!$AC$11,CHOOSE(Рабочий!$C$11,Рабочий!BJ174,Рабочий!BJ205,Рабочий!BI298),CHOOSE(Рабочий!$C$11,Рабочий!Y174,Рабочий!Y205,Рабочий!Y298)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Y32" s="272">
        <f>IF(CHOOSE(Рабочий!$AC$11,CHOOSE(Рабочий!$C$11,Рабочий!BK174,Рабочий!BK205,Рабочий!BJ298),CHOOSE(Рабочий!$C$11,Рабочий!Z174,Рабочий!Z205,Рабочий!Z298))="","",ROUND(CHOOSE(Рабочий!$AC$11,CHOOSE(Рабочий!$C$11,Рабочий!BK174,Рабочий!BK205,Рабочий!BJ298),CHOOSE(Рабочий!$C$11,Рабочий!Z174,Рабочий!Z205,Рабочий!Z298)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Z32" s="272">
        <f>IF(CHOOSE(Рабочий!$AC$11,CHOOSE(Рабочий!$C$11,Рабочий!BL174,Рабочий!BL205,Рабочий!BK298),CHOOSE(Рабочий!$C$11,Рабочий!AA174,Рабочий!AA205,Рабочий!AA298))="","",ROUND(CHOOSE(Рабочий!$AC$11,CHOOSE(Рабочий!$C$11,Рабочий!BL174,Рабочий!BL205,Рабочий!BK298),CHOOSE(Рабочий!$C$11,Рабочий!AA174,Рабочий!AA205,Рабочий!AA298)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AA32" s="272">
        <f>IF(CHOOSE(Рабочий!$AC$11,CHOOSE(Рабочий!$C$11,Рабочий!BM174,Рабочий!BM205,Рабочий!BL298),CHOOSE(Рабочий!$C$11,Рабочий!AB174,Рабочий!AB205,Рабочий!AB298))="","",ROUND(CHOOSE(Рабочий!$AC$11,CHOOSE(Рабочий!$C$11,Рабочий!BM174,Рабочий!BM205,Рабочий!BL298),CHOOSE(Рабочий!$C$11,Рабочий!AB174,Рабочий!AB205,Рабочий!AB298)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AB32" s="272">
        <f>IF(CHOOSE(Рабочий!$AC$11,CHOOSE(Рабочий!$C$11,Рабочий!BN174,Рабочий!BN205,Рабочий!BM298),CHOOSE(Рабочий!$C$11,Рабочий!AC174,Рабочий!AC205,Рабочий!AC298))="","",ROUND(CHOOSE(Рабочий!$AC$11,CHOOSE(Рабочий!$C$11,Рабочий!BN174,Рабочий!BN205,Рабочий!BM298),CHOOSE(Рабочий!$C$11,Рабочий!AC174,Рабочий!AC205,Рабочий!AC298)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AC32" s="272">
        <f>IF(CHOOSE(Рабочий!$AC$11,CHOOSE(Рабочий!$C$11,Рабочий!BO174,Рабочий!BO205,Рабочий!BN298),CHOOSE(Рабочий!$C$11,Рабочий!AD174,Рабочий!AD205,Рабочий!AD298))="","",ROUND(CHOOSE(Рабочий!$AC$11,CHOOSE(Рабочий!$C$11,Рабочий!BO174,Рабочий!BO205,Рабочий!BN298),CHOOSE(Рабочий!$C$11,Рабочий!AD174,Рабочий!AD205,Рабочий!AD298)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AD32" s="272">
        <f>IF(CHOOSE(Рабочий!$AC$11,CHOOSE(Рабочий!$C$11,Рабочий!BP174,Рабочий!BP205,Рабочий!BO298),CHOOSE(Рабочий!$C$11,Рабочий!AE174,Рабочий!AE205,Рабочий!AE298))="","",ROUND(CHOOSE(Рабочий!$AC$11,CHOOSE(Рабочий!$C$11,Рабочий!BP174,Рабочий!BP205,Рабочий!BO298),CHOOSE(Рабочий!$C$11,Рабочий!AE174,Рабочий!AE205,Рабочий!AE298)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AE32" s="272" t="str">
        <f>IF(CHOOSE(Рабочий!$AC$11,CHOOSE(Рабочий!$C$11,Рабочий!BQ174,Рабочий!BQ205,Рабочий!BP298),CHOOSE(Рабочий!$C$11,Рабочий!AF174,Рабочий!AF205,Рабочий!AF298))="","",ROUND(CHOOSE(Рабочий!$AC$11,CHOOSE(Рабочий!$C$11,Рабочий!BQ174,Рабочий!BQ205,Рабочий!BP298),CHOOSE(Рабочий!$C$11,Рабочий!AF174,Рабочий!AF205,Рабочий!AF298)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32" s="272" t="str">
        <f>IF(CHOOSE(Рабочий!$AC$11,CHOOSE(Рабочий!$C$11,Рабочий!BR174,Рабочий!BR205,Рабочий!BQ298),CHOOSE(Рабочий!$C$11,Рабочий!AG174,Рабочий!AG205,Рабочий!AG298))="","",ROUND(CHOOSE(Рабочий!$AC$11,CHOOSE(Рабочий!$C$11,Рабочий!BR174,Рабочий!BR205,Рабочий!BQ298),CHOOSE(Рабочий!$C$11,Рабочий!AG174,Рабочий!AG205,Рабочий!AG298)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32" s="272" t="str">
        <f>IF(CHOOSE(Рабочий!$AC$11,CHOOSE(Рабочий!$C$11,Рабочий!BS174,Рабочий!BS205,Рабочий!BR298),CHOOSE(Рабочий!$C$11,Рабочий!AH174,Рабочий!AH205,Рабочий!AH298))="","",ROUND(CHOOSE(Рабочий!$AC$11,CHOOSE(Рабочий!$C$11,Рабочий!BS174,Рабочий!BS205,Рабочий!BR298),CHOOSE(Рабочий!$C$11,Рабочий!AH174,Рабочий!AH205,Рабочий!AH298)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32" s="272" t="str">
        <f>IF(CHOOSE(Рабочий!$AC$11,CHOOSE(Рабочий!$C$11,Рабочий!BT174,Рабочий!BT205,Рабочий!BS298),CHOOSE(Рабочий!$C$11,Рабочий!AI174,Рабочий!AI205,Рабочий!AI298))="","",ROUND(CHOOSE(Рабочий!$AC$11,CHOOSE(Рабочий!$C$11,Рабочий!BT174,Рабочий!BT205,Рабочий!BS298),CHOOSE(Рабочий!$C$11,Рабочий!AI174,Рабочий!AI205,Рабочий!AI298)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32" s="272" t="str">
        <f>IF(CHOOSE(Рабочий!$AC$11,CHOOSE(Рабочий!$C$11,Рабочий!BU174,Рабочий!BU205,Рабочий!BT298),CHOOSE(Рабочий!$C$11,Рабочий!AJ174,Рабочий!AJ205,Рабочий!AJ298))="","",ROUND(CHOOSE(Рабочий!$AC$11,CHOOSE(Рабочий!$C$11,Рабочий!BU174,Рабочий!BU205,Рабочий!BT298),CHOOSE(Рабочий!$C$11,Рабочий!AJ174,Рабочий!AJ205,Рабочий!AJ298)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32" s="210"/>
      <c r="AK32" s="211"/>
      <c r="AL32" s="211"/>
      <c r="AM32" s="211"/>
      <c r="AN32" s="211"/>
      <c r="AO32" s="211"/>
      <c r="AP32" s="211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</row>
    <row r="33" spans="1:53" s="193" customFormat="1">
      <c r="A33" s="212">
        <v>1600</v>
      </c>
      <c r="B33" s="272">
        <f>IF(CHOOSE(Рабочий!$AC$11,CHOOSE(Рабочий!$C$11,Рабочий!AN175,Рабочий!AN206,Рабочий!AM299),CHOOSE(Рабочий!$C$11,Рабочий!C175,Рабочий!C206,Рабочий!C299))="","",ROUND(CHOOSE(Рабочий!$AC$11,CHOOSE(Рабочий!$C$11,Рабочий!AN175,Рабочий!AN206,Рабочий!AM299),CHOOSE(Рабочий!$C$11,Рабочий!C175,Рабочий!C206,Рабочий!C299))*(1+'1. Выбор РС'!$I$1)*CHOOSE(Рабочий!$H$11,Рабочий!$I$11,Рабочий!$I$12)*CHOOSE(Рабочий!$L$11,CHOOSE(Рабочий!$P$11,Рабочий!$Q$11,Рабочий!$Q$12,Рабочий!$Q$13),Рабочий!$M$12),0))</f>
        <v>95</v>
      </c>
      <c r="C33" s="272">
        <f>IF(CHOOSE(Рабочий!$AC$11,CHOOSE(Рабочий!$C$11,Рабочий!AO175,Рабочий!AO206,Рабочий!AN299),CHOOSE(Рабочий!$C$11,Рабочий!D175,Рабочий!D206,Рабочий!D299))="","",ROUND(CHOOSE(Рабочий!$AC$11,CHOOSE(Рабочий!$C$11,Рабочий!AO175,Рабочий!AO206,Рабочий!AN299),CHOOSE(Рабочий!$C$11,Рабочий!D175,Рабочий!D206,Рабочий!D299))*(1+'1. Выбор РС'!$I$1)*CHOOSE(Рабочий!$H$11,Рабочий!$I$11,Рабочий!$I$12)*CHOOSE(Рабочий!$L$11,CHOOSE(Рабочий!$P$11,Рабочий!$Q$11,Рабочий!$Q$12,Рабочий!$Q$13),Рабочий!$M$12),0))</f>
        <v>86</v>
      </c>
      <c r="D33" s="272">
        <f>IF(CHOOSE(Рабочий!$AC$11,CHOOSE(Рабочий!$C$11,Рабочий!AP175,Рабочий!AP206,Рабочий!AO299),CHOOSE(Рабочий!$C$11,Рабочий!E175,Рабочий!E206,Рабочий!E299))="","",ROUND(CHOOSE(Рабочий!$AC$11,CHOOSE(Рабочий!$C$11,Рабочий!AP175,Рабочий!AP206,Рабочий!AO299),CHOOSE(Рабочий!$C$11,Рабочий!E175,Рабочий!E206,Рабочий!E299))*(1+'1. Выбор РС'!$I$1)*CHOOSE(Рабочий!$H$11,Рабочий!$I$11,Рабочий!$I$12)*CHOOSE(Рабочий!$L$11,CHOOSE(Рабочий!$P$11,Рабочий!$Q$11,Рабочий!$Q$12,Рабочий!$Q$13),Рабочий!$M$12),0))</f>
        <v>80</v>
      </c>
      <c r="E33" s="272">
        <f>IF(CHOOSE(Рабочий!$AC$11,CHOOSE(Рабочий!$C$11,Рабочий!AQ175,Рабочий!AQ206,Рабочий!AP299),CHOOSE(Рабочий!$C$11,Рабочий!F175,Рабочий!F206,Рабочий!F299))="","",ROUND(CHOOSE(Рабочий!$AC$11,CHOOSE(Рабочий!$C$11,Рабочий!AQ175,Рабочий!AQ206,Рабочий!AP299),CHOOSE(Рабочий!$C$11,Рабочий!F175,Рабочий!F206,Рабочий!F299))*(1+'1. Выбор РС'!$I$1)*CHOOSE(Рабочий!$H$11,Рабочий!$I$11,Рабочий!$I$12)*CHOOSE(Рабочий!$L$11,CHOOSE(Рабочий!$P$11,Рабочий!$Q$11,Рабочий!$Q$12,Рабочий!$Q$13),Рабочий!$M$12),0))</f>
        <v>75</v>
      </c>
      <c r="F33" s="272">
        <f>IF(CHOOSE(Рабочий!$AC$11,CHOOSE(Рабочий!$C$11,Рабочий!AR175,Рабочий!AR206,Рабочий!AQ299),CHOOSE(Рабочий!$C$11,Рабочий!G175,Рабочий!G206,Рабочий!G299))="","",ROUND(CHOOSE(Рабочий!$AC$11,CHOOSE(Рабочий!$C$11,Рабочий!AR175,Рабочий!AR206,Рабочий!AQ299),CHOOSE(Рабочий!$C$11,Рабочий!G175,Рабочий!G206,Рабочий!G299))*(1+'1. Выбор РС'!$I$1)*CHOOSE(Рабочий!$H$11,Рабочий!$I$11,Рабочий!$I$12)*CHOOSE(Рабочий!$L$11,CHOOSE(Рабочий!$P$11,Рабочий!$Q$11,Рабочий!$Q$12,Рабочий!$Q$13),Рабочий!$M$12),0))</f>
        <v>72</v>
      </c>
      <c r="G33" s="272">
        <f>IF(CHOOSE(Рабочий!$AC$11,CHOOSE(Рабочий!$C$11,Рабочий!AS175,Рабочий!AS206,Рабочий!AR299),CHOOSE(Рабочий!$C$11,Рабочий!H175,Рабочий!H206,Рабочий!H299))="","",ROUND(CHOOSE(Рабочий!$AC$11,CHOOSE(Рабочий!$C$11,Рабочий!AS175,Рабочий!AS206,Рабочий!AR299),CHOOSE(Рабочий!$C$11,Рабочий!H175,Рабочий!H206,Рабочий!H299))*(1+'1. Выбор РС'!$I$1)*CHOOSE(Рабочий!$H$11,Рабочий!$I$11,Рабочий!$I$12)*CHOOSE(Рабочий!$L$11,CHOOSE(Рабочий!$P$11,Рабочий!$Q$11,Рабочий!$Q$12,Рабочий!$Q$13),Рабочий!$M$12),0))</f>
        <v>70</v>
      </c>
      <c r="H33" s="272">
        <f>IF(CHOOSE(Рабочий!$AC$11,CHOOSE(Рабочий!$C$11,Рабочий!AT175,Рабочий!AT206,Рабочий!AS299),CHOOSE(Рабочий!$C$11,Рабочий!I175,Рабочий!I206,Рабочий!I299))="","",ROUND(CHOOSE(Рабочий!$AC$11,CHOOSE(Рабочий!$C$11,Рабочий!AT175,Рабочий!AT206,Рабочий!AS299),CHOOSE(Рабочий!$C$11,Рабочий!I175,Рабочий!I206,Рабочий!I299))*(1+'1. Выбор РС'!$I$1)*CHOOSE(Рабочий!$H$11,Рабочий!$I$11,Рабочий!$I$12)*CHOOSE(Рабочий!$L$11,CHOOSE(Рабочий!$P$11,Рабочий!$Q$11,Рабочий!$Q$12,Рабочий!$Q$13),Рабочий!$M$12),0))</f>
        <v>67</v>
      </c>
      <c r="I33" s="272">
        <f>IF(CHOOSE(Рабочий!$AC$11,CHOOSE(Рабочий!$C$11,Рабочий!AU175,Рабочий!AU206,Рабочий!AT299),CHOOSE(Рабочий!$C$11,Рабочий!J175,Рабочий!J206,Рабочий!J299))="","",ROUND(CHOOSE(Рабочий!$AC$11,CHOOSE(Рабочий!$C$11,Рабочий!AU175,Рабочий!AU206,Рабочий!AT299),CHOOSE(Рабочий!$C$11,Рабочий!J175,Рабочий!J206,Рабочий!J299)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J33" s="272">
        <f>IF(CHOOSE(Рабочий!$AC$11,CHOOSE(Рабочий!$C$11,Рабочий!AV175,Рабочий!AV206,Рабочий!AU299),CHOOSE(Рабочий!$C$11,Рабочий!K175,Рабочий!K206,Рабочий!K299))="","",ROUND(CHOOSE(Рабочий!$AC$11,CHOOSE(Рабочий!$C$11,Рабочий!AV175,Рабочий!AV206,Рабочий!AU299),CHOOSE(Рабочий!$C$11,Рабочий!K175,Рабочий!K206,Рабочий!K299))*(1+'1. Выбор РС'!$I$1)*CHOOSE(Рабочий!$H$11,Рабочий!$I$11,Рабочий!$I$12)*CHOOSE(Рабочий!$L$11,CHOOSE(Рабочий!$P$11,Рабочий!$Q$11,Рабочий!$Q$12,Рабочий!$Q$13),Рабочий!$M$12),0))</f>
        <v>65</v>
      </c>
      <c r="K33" s="272">
        <f>IF(CHOOSE(Рабочий!$AC$11,CHOOSE(Рабочий!$C$11,Рабочий!AW175,Рабочий!AW206,Рабочий!AV299),CHOOSE(Рабочий!$C$11,Рабочий!L175,Рабочий!L206,Рабочий!L299))="","",ROUND(CHOOSE(Рабочий!$AC$11,CHOOSE(Рабочий!$C$11,Рабочий!AW175,Рабочий!AW206,Рабочий!AV299),CHOOSE(Рабочий!$C$11,Рабочий!L175,Рабочий!L206,Рабочий!L299)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L33" s="272">
        <f>IF(CHOOSE(Рабочий!$AC$11,CHOOSE(Рабочий!$C$11,Рабочий!AX175,Рабочий!AX206,Рабочий!AW299),CHOOSE(Рабочий!$C$11,Рабочий!M175,Рабочий!M206,Рабочий!M299))="","",ROUND(CHOOSE(Рабочий!$AC$11,CHOOSE(Рабочий!$C$11,Рабочий!AX175,Рабочий!AX206,Рабочий!AW299),CHOOSE(Рабочий!$C$11,Рабочий!M175,Рабочий!M206,Рабочий!M299)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M33" s="272">
        <f>IF(CHOOSE(Рабочий!$AC$11,CHOOSE(Рабочий!$C$11,Рабочий!AY175,Рабочий!AY206,Рабочий!AX299),CHOOSE(Рабочий!$C$11,Рабочий!N175,Рабочий!N206,Рабочий!N299))="","",ROUND(CHOOSE(Рабочий!$AC$11,CHOOSE(Рабочий!$C$11,Рабочий!AY175,Рабочий!AY206,Рабочий!AX299),CHOOSE(Рабочий!$C$11,Рабочий!N175,Рабочий!N206,Рабочий!N299)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N33" s="272">
        <f>IF(CHOOSE(Рабочий!$AC$11,CHOOSE(Рабочий!$C$11,Рабочий!AZ175,Рабочий!AZ206,Рабочий!AY299),CHOOSE(Рабочий!$C$11,Рабочий!O175,Рабочий!O206,Рабочий!O299))="","",ROUND(CHOOSE(Рабочий!$AC$11,CHOOSE(Рабочий!$C$11,Рабочий!AZ175,Рабочий!AZ206,Рабочий!AY299),CHOOSE(Рабочий!$C$11,Рабочий!O175,Рабочий!O206,Рабочий!O299)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O33" s="272">
        <f>IF(CHOOSE(Рабочий!$AC$11,CHOOSE(Рабочий!$C$11,Рабочий!BA175,Рабочий!BA206,Рабочий!AZ299),CHOOSE(Рабочий!$C$11,Рабочий!P175,Рабочий!P206,Рабочий!P299))="","",ROUND(CHOOSE(Рабочий!$AC$11,CHOOSE(Рабочий!$C$11,Рабочий!BA175,Рабочий!BA206,Рабочий!AZ299),CHOOSE(Рабочий!$C$11,Рабочий!P175,Рабочий!P206,Рабочий!P299)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P33" s="272">
        <f>IF(CHOOSE(Рабочий!$AC$11,CHOOSE(Рабочий!$C$11,Рабочий!BB175,Рабочий!BB206,Рабочий!BA299),CHOOSE(Рабочий!$C$11,Рабочий!Q175,Рабочий!Q206,Рабочий!Q299))="","",ROUND(CHOOSE(Рабочий!$AC$11,CHOOSE(Рабочий!$C$11,Рабочий!BB175,Рабочий!BB206,Рабочий!BA299),CHOOSE(Рабочий!$C$11,Рабочий!Q175,Рабочий!Q206,Рабочий!Q299)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Q33" s="272">
        <f>IF(CHOOSE(Рабочий!$AC$11,CHOOSE(Рабочий!$C$11,Рабочий!BC175,Рабочий!BC206,Рабочий!BB299),CHOOSE(Рабочий!$C$11,Рабочий!R175,Рабочий!R206,Рабочий!R299))="","",ROUND(CHOOSE(Рабочий!$AC$11,CHOOSE(Рабочий!$C$11,Рабочий!BC175,Рабочий!BC206,Рабочий!BB299),CHOOSE(Рабочий!$C$11,Рабочий!R175,Рабочий!R206,Рабочий!R299)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R33" s="272">
        <f>IF(CHOOSE(Рабочий!$AC$11,CHOOSE(Рабочий!$C$11,Рабочий!BD175,Рабочий!BD206,Рабочий!BC299),CHOOSE(Рабочий!$C$11,Рабочий!S175,Рабочий!S206,Рабочий!S299))="","",ROUND(CHOOSE(Рабочий!$AC$11,CHOOSE(Рабочий!$C$11,Рабочий!BD175,Рабочий!BD206,Рабочий!BC299),CHOOSE(Рабочий!$C$11,Рабочий!S175,Рабочий!S206,Рабочий!S299)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S33" s="272">
        <f>IF(CHOOSE(Рабочий!$AC$11,CHOOSE(Рабочий!$C$11,Рабочий!BE175,Рабочий!BE206,Рабочий!BD299),CHOOSE(Рабочий!$C$11,Рабочий!T175,Рабочий!T206,Рабочий!T299))="","",ROUND(CHOOSE(Рабочий!$AC$11,CHOOSE(Рабочий!$C$11,Рабочий!BE175,Рабочий!BE206,Рабочий!BD299),CHOOSE(Рабочий!$C$11,Рабочий!T175,Рабочий!T206,Рабочий!T299)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T33" s="272">
        <f>IF(CHOOSE(Рабочий!$AC$11,CHOOSE(Рабочий!$C$11,Рабочий!BF175,Рабочий!BF206,Рабочий!BE299),CHOOSE(Рабочий!$C$11,Рабочий!U175,Рабочий!U206,Рабочий!U299))="","",ROUND(CHOOSE(Рабочий!$AC$11,CHOOSE(Рабочий!$C$11,Рабочий!BF175,Рабочий!BF206,Рабочий!BE299),CHOOSE(Рабочий!$C$11,Рабочий!U175,Рабочий!U206,Рабочий!U299)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U33" s="272">
        <f>IF(CHOOSE(Рабочий!$AC$11,CHOOSE(Рабочий!$C$11,Рабочий!BG175,Рабочий!BG206,Рабочий!BF299),CHOOSE(Рабочий!$C$11,Рабочий!V175,Рабочий!V206,Рабочий!V299))="","",ROUND(CHOOSE(Рабочий!$AC$11,CHOOSE(Рабочий!$C$11,Рабочий!BG175,Рабочий!BG206,Рабочий!BF299),CHOOSE(Рабочий!$C$11,Рабочий!V175,Рабочий!V206,Рабочий!V299)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V33" s="272">
        <f>IF(CHOOSE(Рабочий!$AC$11,CHOOSE(Рабочий!$C$11,Рабочий!BH175,Рабочий!BH206,Рабочий!BG299),CHOOSE(Рабочий!$C$11,Рабочий!W175,Рабочий!W206,Рабочий!W299))="","",ROUND(CHOOSE(Рабочий!$AC$11,CHOOSE(Рабочий!$C$11,Рабочий!BH175,Рабочий!BH206,Рабочий!BG299),CHOOSE(Рабочий!$C$11,Рабочий!W175,Рабочий!W206,Рабочий!W299)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W33" s="272">
        <f>IF(CHOOSE(Рабочий!$AC$11,CHOOSE(Рабочий!$C$11,Рабочий!BI175,Рабочий!BI206,Рабочий!BH299),CHOOSE(Рабочий!$C$11,Рабочий!X175,Рабочий!X206,Рабочий!X299))="","",ROUND(CHOOSE(Рабочий!$AC$11,CHOOSE(Рабочий!$C$11,Рабочий!BI175,Рабочий!BI206,Рабочий!BH299),CHOOSE(Рабочий!$C$11,Рабочий!X175,Рабочий!X206,Рабочий!X299)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X33" s="272">
        <f>IF(CHOOSE(Рабочий!$AC$11,CHOOSE(Рабочий!$C$11,Рабочий!BJ175,Рабочий!BJ206,Рабочий!BI299),CHOOSE(Рабочий!$C$11,Рабочий!Y175,Рабочий!Y206,Рабочий!Y299))="","",ROUND(CHOOSE(Рабочий!$AC$11,CHOOSE(Рабочий!$C$11,Рабочий!BJ175,Рабочий!BJ206,Рабочий!BI299),CHOOSE(Рабочий!$C$11,Рабочий!Y175,Рабочий!Y206,Рабочий!Y299)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Y33" s="272">
        <f>IF(CHOOSE(Рабочий!$AC$11,CHOOSE(Рабочий!$C$11,Рабочий!BK175,Рабочий!BK206,Рабочий!BJ299),CHOOSE(Рабочий!$C$11,Рабочий!Z175,Рабочий!Z206,Рабочий!Z299))="","",ROUND(CHOOSE(Рабочий!$AC$11,CHOOSE(Рабочий!$C$11,Рабочий!BK175,Рабочий!BK206,Рабочий!BJ299),CHOOSE(Рабочий!$C$11,Рабочий!Z175,Рабочий!Z206,Рабочий!Z299)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Z33" s="272">
        <f>IF(CHOOSE(Рабочий!$AC$11,CHOOSE(Рабочий!$C$11,Рабочий!BL175,Рабочий!BL206,Рабочий!BK299),CHOOSE(Рабочий!$C$11,Рабочий!AA175,Рабочий!AA206,Рабочий!AA299))="","",ROUND(CHOOSE(Рабочий!$AC$11,CHOOSE(Рабочий!$C$11,Рабочий!BL175,Рабочий!BL206,Рабочий!BK299),CHOOSE(Рабочий!$C$11,Рабочий!AA175,Рабочий!AA206,Рабочий!AA299)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AA33" s="272">
        <f>IF(CHOOSE(Рабочий!$AC$11,CHOOSE(Рабочий!$C$11,Рабочий!BM175,Рабочий!BM206,Рабочий!BL299),CHOOSE(Рабочий!$C$11,Рабочий!AB175,Рабочий!AB206,Рабочий!AB299))="","",ROUND(CHOOSE(Рабочий!$AC$11,CHOOSE(Рабочий!$C$11,Рабочий!BM175,Рабочий!BM206,Рабочий!BL299),CHOOSE(Рабочий!$C$11,Рабочий!AB175,Рабочий!AB206,Рабочий!AB299)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AB33" s="272">
        <f>IF(CHOOSE(Рабочий!$AC$11,CHOOSE(Рабочий!$C$11,Рабочий!BN175,Рабочий!BN206,Рабочий!BM299),CHOOSE(Рабочий!$C$11,Рабочий!AC175,Рабочий!AC206,Рабочий!AC299))="","",ROUND(CHOOSE(Рабочий!$AC$11,CHOOSE(Рабочий!$C$11,Рабочий!BN175,Рабочий!BN206,Рабочий!BM299),CHOOSE(Рабочий!$C$11,Рабочий!AC175,Рабочий!AC206,Рабочий!AC299)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AC33" s="272">
        <f>IF(CHOOSE(Рабочий!$AC$11,CHOOSE(Рабочий!$C$11,Рабочий!BO175,Рабочий!BO206,Рабочий!BN299),CHOOSE(Рабочий!$C$11,Рабочий!AD175,Рабочий!AD206,Рабочий!AD299))="","",ROUND(CHOOSE(Рабочий!$AC$11,CHOOSE(Рабочий!$C$11,Рабочий!BO175,Рабочий!BO206,Рабочий!BN299),CHOOSE(Рабочий!$C$11,Рабочий!AD175,Рабочий!AD206,Рабочий!AD299)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AD33" s="272">
        <f>IF(CHOOSE(Рабочий!$AC$11,CHOOSE(Рабочий!$C$11,Рабочий!BP175,Рабочий!BP206,Рабочий!BO299),CHOOSE(Рабочий!$C$11,Рабочий!AE175,Рабочий!AE206,Рабочий!AE299))="","",ROUND(CHOOSE(Рабочий!$AC$11,CHOOSE(Рабочий!$C$11,Рабочий!BP175,Рабочий!BP206,Рабочий!BO299),CHOOSE(Рабочий!$C$11,Рабочий!AE175,Рабочий!AE206,Рабочий!AE299)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AE33" s="272" t="str">
        <f>IF(CHOOSE(Рабочий!$AC$11,CHOOSE(Рабочий!$C$11,Рабочий!BQ175,Рабочий!BQ206,Рабочий!BP299),CHOOSE(Рабочий!$C$11,Рабочий!AF175,Рабочий!AF206,Рабочий!AF299))="","",ROUND(CHOOSE(Рабочий!$AC$11,CHOOSE(Рабочий!$C$11,Рабочий!BQ175,Рабочий!BQ206,Рабочий!BP299),CHOOSE(Рабочий!$C$11,Рабочий!AF175,Рабочий!AF206,Рабочий!AF299)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33" s="272" t="str">
        <f>IF(CHOOSE(Рабочий!$AC$11,CHOOSE(Рабочий!$C$11,Рабочий!BR175,Рабочий!BR206,Рабочий!BQ299),CHOOSE(Рабочий!$C$11,Рабочий!AG175,Рабочий!AG206,Рабочий!AG299))="","",ROUND(CHOOSE(Рабочий!$AC$11,CHOOSE(Рабочий!$C$11,Рабочий!BR175,Рабочий!BR206,Рабочий!BQ299),CHOOSE(Рабочий!$C$11,Рабочий!AG175,Рабочий!AG206,Рабочий!AG299)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33" s="272" t="str">
        <f>IF(CHOOSE(Рабочий!$AC$11,CHOOSE(Рабочий!$C$11,Рабочий!BS175,Рабочий!BS206,Рабочий!BR299),CHOOSE(Рабочий!$C$11,Рабочий!AH175,Рабочий!AH206,Рабочий!AH299))="","",ROUND(CHOOSE(Рабочий!$AC$11,CHOOSE(Рабочий!$C$11,Рабочий!BS175,Рабочий!BS206,Рабочий!BR299),CHOOSE(Рабочий!$C$11,Рабочий!AH175,Рабочий!AH206,Рабочий!AH299)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33" s="272" t="str">
        <f>IF(CHOOSE(Рабочий!$AC$11,CHOOSE(Рабочий!$C$11,Рабочий!BT175,Рабочий!BT206,Рабочий!BS299),CHOOSE(Рабочий!$C$11,Рабочий!AI175,Рабочий!AI206,Рабочий!AI299))="","",ROUND(CHOOSE(Рабочий!$AC$11,CHOOSE(Рабочий!$C$11,Рабочий!BT175,Рабочий!BT206,Рабочий!BS299),CHOOSE(Рабочий!$C$11,Рабочий!AI175,Рабочий!AI206,Рабочий!AI299)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33" s="272" t="str">
        <f>IF(CHOOSE(Рабочий!$AC$11,CHOOSE(Рабочий!$C$11,Рабочий!BU175,Рабочий!BU206,Рабочий!BT299),CHOOSE(Рабочий!$C$11,Рабочий!AJ175,Рабочий!AJ206,Рабочий!AJ299))="","",ROUND(CHOOSE(Рабочий!$AC$11,CHOOSE(Рабочий!$C$11,Рабочий!BU175,Рабочий!BU206,Рабочий!BT299),CHOOSE(Рабочий!$C$11,Рабочий!AJ175,Рабочий!AJ206,Рабочий!AJ299)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33" s="210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</row>
    <row r="34" spans="1:53" s="193" customFormat="1">
      <c r="A34" s="212">
        <v>1700</v>
      </c>
      <c r="B34" s="272">
        <f>IF(CHOOSE(Рабочий!$AC$11,CHOOSE(Рабочий!$C$11,Рабочий!AN176,Рабочий!AN207,Рабочий!AM300),CHOOSE(Рабочий!$C$11,Рабочий!C176,Рабочий!C207,Рабочий!C300))="","",ROUND(CHOOSE(Рабочий!$AC$11,CHOOSE(Рабочий!$C$11,Рабочий!AN176,Рабочий!AN207,Рабочий!AM300),CHOOSE(Рабочий!$C$11,Рабочий!C176,Рабочий!C207,Рабочий!C300))*(1+'1. Выбор РС'!$I$1)*CHOOSE(Рабочий!$H$11,Рабочий!$I$11,Рабочий!$I$12)*CHOOSE(Рабочий!$L$11,CHOOSE(Рабочий!$P$11,Рабочий!$Q$11,Рабочий!$Q$12,Рабочий!$Q$13),Рабочий!$M$12),0))</f>
        <v>94</v>
      </c>
      <c r="C34" s="272">
        <f>IF(CHOOSE(Рабочий!$AC$11,CHOOSE(Рабочий!$C$11,Рабочий!AO176,Рабочий!AO207,Рабочий!AN300),CHOOSE(Рабочий!$C$11,Рабочий!D176,Рабочий!D207,Рабочий!D300))="","",ROUND(CHOOSE(Рабочий!$AC$11,CHOOSE(Рабочий!$C$11,Рабочий!AO176,Рабочий!AO207,Рабочий!AN300),CHOOSE(Рабочий!$C$11,Рабочий!D176,Рабочий!D207,Рабочий!D300))*(1+'1. Выбор РС'!$I$1)*CHOOSE(Рабочий!$H$11,Рабочий!$I$11,Рабочий!$I$12)*CHOOSE(Рабочий!$L$11,CHOOSE(Рабочий!$P$11,Рабочий!$Q$11,Рабочий!$Q$12,Рабочий!$Q$13),Рабочий!$M$12),0))</f>
        <v>85</v>
      </c>
      <c r="D34" s="272">
        <f>IF(CHOOSE(Рабочий!$AC$11,CHOOSE(Рабочий!$C$11,Рабочий!AP176,Рабочий!AP207,Рабочий!AO300),CHOOSE(Рабочий!$C$11,Рабочий!E176,Рабочий!E207,Рабочий!E300))="","",ROUND(CHOOSE(Рабочий!$AC$11,CHOOSE(Рабочий!$C$11,Рабочий!AP176,Рабочий!AP207,Рабочий!AO300),CHOOSE(Рабочий!$C$11,Рабочий!E176,Рабочий!E207,Рабочий!E300))*(1+'1. Выбор РС'!$I$1)*CHOOSE(Рабочий!$H$11,Рабочий!$I$11,Рабочий!$I$12)*CHOOSE(Рабочий!$L$11,CHOOSE(Рабочий!$P$11,Рабочий!$Q$11,Рабочий!$Q$12,Рабочий!$Q$13),Рабочий!$M$12),0))</f>
        <v>79</v>
      </c>
      <c r="E34" s="272">
        <f>IF(CHOOSE(Рабочий!$AC$11,CHOOSE(Рабочий!$C$11,Рабочий!AQ176,Рабочий!AQ207,Рабочий!AP300),CHOOSE(Рабочий!$C$11,Рабочий!F176,Рабочий!F207,Рабочий!F300))="","",ROUND(CHOOSE(Рабочий!$AC$11,CHOOSE(Рабочий!$C$11,Рабочий!AQ176,Рабочий!AQ207,Рабочий!AP300),CHOOSE(Рабочий!$C$11,Рабочий!F176,Рабочий!F207,Рабочий!F300))*(1+'1. Выбор РС'!$I$1)*CHOOSE(Рабочий!$H$11,Рабочий!$I$11,Рабочий!$I$12)*CHOOSE(Рабочий!$L$11,CHOOSE(Рабочий!$P$11,Рабочий!$Q$11,Рабочий!$Q$12,Рабочий!$Q$13),Рабочий!$M$12),0))</f>
        <v>74</v>
      </c>
      <c r="F34" s="272">
        <f>IF(CHOOSE(Рабочий!$AC$11,CHOOSE(Рабочий!$C$11,Рабочий!AR176,Рабочий!AR207,Рабочий!AQ300),CHOOSE(Рабочий!$C$11,Рабочий!G176,Рабочий!G207,Рабочий!G300))="","",ROUND(CHOOSE(Рабочий!$AC$11,CHOOSE(Рабочий!$C$11,Рабочий!AR176,Рабочий!AR207,Рабочий!AQ300),CHOOSE(Рабочий!$C$11,Рабочий!G176,Рабочий!G207,Рабочий!G300))*(1+'1. Выбор РС'!$I$1)*CHOOSE(Рабочий!$H$11,Рабочий!$I$11,Рабочий!$I$12)*CHOOSE(Рабочий!$L$11,CHOOSE(Рабочий!$P$11,Рабочий!$Q$11,Рабочий!$Q$12,Рабочий!$Q$13),Рабочий!$M$12),0))</f>
        <v>72</v>
      </c>
      <c r="G34" s="272">
        <f>IF(CHOOSE(Рабочий!$AC$11,CHOOSE(Рабочий!$C$11,Рабочий!AS176,Рабочий!AS207,Рабочий!AR300),CHOOSE(Рабочий!$C$11,Рабочий!H176,Рабочий!H207,Рабочий!H300))="","",ROUND(CHOOSE(Рабочий!$AC$11,CHOOSE(Рабочий!$C$11,Рабочий!AS176,Рабочий!AS207,Рабочий!AR300),CHOOSE(Рабочий!$C$11,Рабочий!H176,Рабочий!H207,Рабочий!H300)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H34" s="272">
        <f>IF(CHOOSE(Рабочий!$AC$11,CHOOSE(Рабочий!$C$11,Рабочий!AT176,Рабочий!AT207,Рабочий!AS300),CHOOSE(Рабочий!$C$11,Рабочий!I176,Рабочий!I207,Рабочий!I300))="","",ROUND(CHOOSE(Рабочий!$AC$11,CHOOSE(Рабочий!$C$11,Рабочий!AT176,Рабочий!AT207,Рабочий!AS300),CHOOSE(Рабочий!$C$11,Рабочий!I176,Рабочий!I207,Рабочий!I300))*(1+'1. Выбор РС'!$I$1)*CHOOSE(Рабочий!$H$11,Рабочий!$I$11,Рабочий!$I$12)*CHOOSE(Рабочий!$L$11,CHOOSE(Рабочий!$P$11,Рабочий!$Q$11,Рабочий!$Q$12,Рабочий!$Q$13),Рабочий!$M$12),0))</f>
        <v>67</v>
      </c>
      <c r="I34" s="272">
        <f>IF(CHOOSE(Рабочий!$AC$11,CHOOSE(Рабочий!$C$11,Рабочий!AU176,Рабочий!AU207,Рабочий!AT300),CHOOSE(Рабочий!$C$11,Рабочий!J176,Рабочий!J207,Рабочий!J300))="","",ROUND(CHOOSE(Рабочий!$AC$11,CHOOSE(Рабочий!$C$11,Рабочий!AU176,Рабочий!AU207,Рабочий!AT300),CHOOSE(Рабочий!$C$11,Рабочий!J176,Рабочий!J207,Рабочий!J300))*(1+'1. Выбор РС'!$I$1)*CHOOSE(Рабочий!$H$11,Рабочий!$I$11,Рабочий!$I$12)*CHOOSE(Рабочий!$L$11,CHOOSE(Рабочий!$P$11,Рабочий!$Q$11,Рабочий!$Q$12,Рабочий!$Q$13),Рабочий!$M$12),0))</f>
        <v>65</v>
      </c>
      <c r="J34" s="272">
        <f>IF(CHOOSE(Рабочий!$AC$11,CHOOSE(Рабочий!$C$11,Рабочий!AV176,Рабочий!AV207,Рабочий!AU300),CHOOSE(Рабочий!$C$11,Рабочий!K176,Рабочий!K207,Рабочий!K300))="","",ROUND(CHOOSE(Рабочий!$AC$11,CHOOSE(Рабочий!$C$11,Рабочий!AV176,Рабочий!AV207,Рабочий!AU300),CHOOSE(Рабочий!$C$11,Рабочий!K176,Рабочий!K207,Рабочий!K300))*(1+'1. Выбор РС'!$I$1)*CHOOSE(Рабочий!$H$11,Рабочий!$I$11,Рабочий!$I$12)*CHOOSE(Рабочий!$L$11,CHOOSE(Рабочий!$P$11,Рабочий!$Q$11,Рабочий!$Q$12,Рабочий!$Q$13),Рабочий!$M$12),0))</f>
        <v>65</v>
      </c>
      <c r="K34" s="272">
        <f>IF(CHOOSE(Рабочий!$AC$11,CHOOSE(Рабочий!$C$11,Рабочий!AW176,Рабочий!AW207,Рабочий!AV300),CHOOSE(Рабочий!$C$11,Рабочий!L176,Рабочий!L207,Рабочий!L300))="","",ROUND(CHOOSE(Рабочий!$AC$11,CHOOSE(Рабочий!$C$11,Рабочий!AW176,Рабочий!AW207,Рабочий!AV300),CHOOSE(Рабочий!$C$11,Рабочий!L176,Рабочий!L207,Рабочий!L300)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L34" s="272">
        <f>IF(CHOOSE(Рабочий!$AC$11,CHOOSE(Рабочий!$C$11,Рабочий!AX176,Рабочий!AX207,Рабочий!AW300),CHOOSE(Рабочий!$C$11,Рабочий!M176,Рабочий!M207,Рабочий!M300))="","",ROUND(CHOOSE(Рабочий!$AC$11,CHOOSE(Рабочий!$C$11,Рабочий!AX176,Рабочий!AX207,Рабочий!AW300),CHOOSE(Рабочий!$C$11,Рабочий!M176,Рабочий!M207,Рабочий!M300)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M34" s="272">
        <f>IF(CHOOSE(Рабочий!$AC$11,CHOOSE(Рабочий!$C$11,Рабочий!AY176,Рабочий!AY207,Рабочий!AX300),CHOOSE(Рабочий!$C$11,Рабочий!N176,Рабочий!N207,Рабочий!N300))="","",ROUND(CHOOSE(Рабочий!$AC$11,CHOOSE(Рабочий!$C$11,Рабочий!AY176,Рабочий!AY207,Рабочий!AX300),CHOOSE(Рабочий!$C$11,Рабочий!N176,Рабочий!N207,Рабочий!N300)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N34" s="272">
        <f>IF(CHOOSE(Рабочий!$AC$11,CHOOSE(Рабочий!$C$11,Рабочий!AZ176,Рабочий!AZ207,Рабочий!AY300),CHOOSE(Рабочий!$C$11,Рабочий!O176,Рабочий!O207,Рабочий!O300))="","",ROUND(CHOOSE(Рабочий!$AC$11,CHOOSE(Рабочий!$C$11,Рабочий!AZ176,Рабочий!AZ207,Рабочий!AY300),CHOOSE(Рабочий!$C$11,Рабочий!O176,Рабочий!O207,Рабочий!O300)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O34" s="272">
        <f>IF(CHOOSE(Рабочий!$AC$11,CHOOSE(Рабочий!$C$11,Рабочий!BA176,Рабочий!BA207,Рабочий!AZ300),CHOOSE(Рабочий!$C$11,Рабочий!P176,Рабочий!P207,Рабочий!P300))="","",ROUND(CHOOSE(Рабочий!$AC$11,CHOOSE(Рабочий!$C$11,Рабочий!BA176,Рабочий!BA207,Рабочий!AZ300),CHOOSE(Рабочий!$C$11,Рабочий!P176,Рабочий!P207,Рабочий!P300)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P34" s="272">
        <f>IF(CHOOSE(Рабочий!$AC$11,CHOOSE(Рабочий!$C$11,Рабочий!BB176,Рабочий!BB207,Рабочий!BA300),CHOOSE(Рабочий!$C$11,Рабочий!Q176,Рабочий!Q207,Рабочий!Q300))="","",ROUND(CHOOSE(Рабочий!$AC$11,CHOOSE(Рабочий!$C$11,Рабочий!BB176,Рабочий!BB207,Рабочий!BA300),CHOOSE(Рабочий!$C$11,Рабочий!Q176,Рабочий!Q207,Рабочий!Q300)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Q34" s="272">
        <f>IF(CHOOSE(Рабочий!$AC$11,CHOOSE(Рабочий!$C$11,Рабочий!BC176,Рабочий!BC207,Рабочий!BB300),CHOOSE(Рабочий!$C$11,Рабочий!R176,Рабочий!R207,Рабочий!R300))="","",ROUND(CHOOSE(Рабочий!$AC$11,CHOOSE(Рабочий!$C$11,Рабочий!BC176,Рабочий!BC207,Рабочий!BB300),CHOOSE(Рабочий!$C$11,Рабочий!R176,Рабочий!R207,Рабочий!R300)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R34" s="272">
        <f>IF(CHOOSE(Рабочий!$AC$11,CHOOSE(Рабочий!$C$11,Рабочий!BD176,Рабочий!BD207,Рабочий!BC300),CHOOSE(Рабочий!$C$11,Рабочий!S176,Рабочий!S207,Рабочий!S300))="","",ROUND(CHOOSE(Рабочий!$AC$11,CHOOSE(Рабочий!$C$11,Рабочий!BD176,Рабочий!BD207,Рабочий!BC300),CHOOSE(Рабочий!$C$11,Рабочий!S176,Рабочий!S207,Рабочий!S300)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S34" s="272">
        <f>IF(CHOOSE(Рабочий!$AC$11,CHOOSE(Рабочий!$C$11,Рабочий!BE176,Рабочий!BE207,Рабочий!BD300),CHOOSE(Рабочий!$C$11,Рабочий!T176,Рабочий!T207,Рабочий!T300))="","",ROUND(CHOOSE(Рабочий!$AC$11,CHOOSE(Рабочий!$C$11,Рабочий!BE176,Рабочий!BE207,Рабочий!BD300),CHOOSE(Рабочий!$C$11,Рабочий!T176,Рабочий!T207,Рабочий!T300)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T34" s="272">
        <f>IF(CHOOSE(Рабочий!$AC$11,CHOOSE(Рабочий!$C$11,Рабочий!BF176,Рабочий!BF207,Рабочий!BE300),CHOOSE(Рабочий!$C$11,Рабочий!U176,Рабочий!U207,Рабочий!U300))="","",ROUND(CHOOSE(Рабочий!$AC$11,CHOOSE(Рабочий!$C$11,Рабочий!BF176,Рабочий!BF207,Рабочий!BE300),CHOOSE(Рабочий!$C$11,Рабочий!U176,Рабочий!U207,Рабочий!U300)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U34" s="272">
        <f>IF(CHOOSE(Рабочий!$AC$11,CHOOSE(Рабочий!$C$11,Рабочий!BG176,Рабочий!BG207,Рабочий!BF300),CHOOSE(Рабочий!$C$11,Рабочий!V176,Рабочий!V207,Рабочий!V300))="","",ROUND(CHOOSE(Рабочий!$AC$11,CHOOSE(Рабочий!$C$11,Рабочий!BG176,Рабочий!BG207,Рабочий!BF300),CHOOSE(Рабочий!$C$11,Рабочий!V176,Рабочий!V207,Рабочий!V300)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V34" s="272">
        <f>IF(CHOOSE(Рабочий!$AC$11,CHOOSE(Рабочий!$C$11,Рабочий!BH176,Рабочий!BH207,Рабочий!BG300),CHOOSE(Рабочий!$C$11,Рабочий!W176,Рабочий!W207,Рабочий!W300))="","",ROUND(CHOOSE(Рабочий!$AC$11,CHOOSE(Рабочий!$C$11,Рабочий!BH176,Рабочий!BH207,Рабочий!BG300),CHOOSE(Рабочий!$C$11,Рабочий!W176,Рабочий!W207,Рабочий!W300)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W34" s="272">
        <f>IF(CHOOSE(Рабочий!$AC$11,CHOOSE(Рабочий!$C$11,Рабочий!BI176,Рабочий!BI207,Рабочий!BH300),CHOOSE(Рабочий!$C$11,Рабочий!X176,Рабочий!X207,Рабочий!X300))="","",ROUND(CHOOSE(Рабочий!$AC$11,CHOOSE(Рабочий!$C$11,Рабочий!BI176,Рабочий!BI207,Рабочий!BH300),CHOOSE(Рабочий!$C$11,Рабочий!X176,Рабочий!X207,Рабочий!X300)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X34" s="272">
        <f>IF(CHOOSE(Рабочий!$AC$11,CHOOSE(Рабочий!$C$11,Рабочий!BJ176,Рабочий!BJ207,Рабочий!BI300),CHOOSE(Рабочий!$C$11,Рабочий!Y176,Рабочий!Y207,Рабочий!Y300))="","",ROUND(CHOOSE(Рабочий!$AC$11,CHOOSE(Рабочий!$C$11,Рабочий!BJ176,Рабочий!BJ207,Рабочий!BI300),CHOOSE(Рабочий!$C$11,Рабочий!Y176,Рабочий!Y207,Рабочий!Y300)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Y34" s="272">
        <f>IF(CHOOSE(Рабочий!$AC$11,CHOOSE(Рабочий!$C$11,Рабочий!BK176,Рабочий!BK207,Рабочий!BJ300),CHOOSE(Рабочий!$C$11,Рабочий!Z176,Рабочий!Z207,Рабочий!Z300))="","",ROUND(CHOOSE(Рабочий!$AC$11,CHOOSE(Рабочий!$C$11,Рабочий!BK176,Рабочий!BK207,Рабочий!BJ300),CHOOSE(Рабочий!$C$11,Рабочий!Z176,Рабочий!Z207,Рабочий!Z300)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Z34" s="272">
        <f>IF(CHOOSE(Рабочий!$AC$11,CHOOSE(Рабочий!$C$11,Рабочий!BL176,Рабочий!BL207,Рабочий!BK300),CHOOSE(Рабочий!$C$11,Рабочий!AA176,Рабочий!AA207,Рабочий!AA300))="","",ROUND(CHOOSE(Рабочий!$AC$11,CHOOSE(Рабочий!$C$11,Рабочий!BL176,Рабочий!BL207,Рабочий!BK300),CHOOSE(Рабочий!$C$11,Рабочий!AA176,Рабочий!AA207,Рабочий!AA300)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AA34" s="272">
        <f>IF(CHOOSE(Рабочий!$AC$11,CHOOSE(Рабочий!$C$11,Рабочий!BM176,Рабочий!BM207,Рабочий!BL300),CHOOSE(Рабочий!$C$11,Рабочий!AB176,Рабочий!AB207,Рабочий!AB300))="","",ROUND(CHOOSE(Рабочий!$AC$11,CHOOSE(Рабочий!$C$11,Рабочий!BM176,Рабочий!BM207,Рабочий!BL300),CHOOSE(Рабочий!$C$11,Рабочий!AB176,Рабочий!AB207,Рабочий!AB300)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AB34" s="272">
        <f>IF(CHOOSE(Рабочий!$AC$11,CHOOSE(Рабочий!$C$11,Рабочий!BN176,Рабочий!BN207,Рабочий!BM300),CHOOSE(Рабочий!$C$11,Рабочий!AC176,Рабочий!AC207,Рабочий!AC300))="","",ROUND(CHOOSE(Рабочий!$AC$11,CHOOSE(Рабочий!$C$11,Рабочий!BN176,Рабочий!BN207,Рабочий!BM300),CHOOSE(Рабочий!$C$11,Рабочий!AC176,Рабочий!AC207,Рабочий!AC300)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AC34" s="272">
        <f>IF(CHOOSE(Рабочий!$AC$11,CHOOSE(Рабочий!$C$11,Рабочий!BO176,Рабочий!BO207,Рабочий!BN300),CHOOSE(Рабочий!$C$11,Рабочий!AD176,Рабочий!AD207,Рабочий!AD300))="","",ROUND(CHOOSE(Рабочий!$AC$11,CHOOSE(Рабочий!$C$11,Рабочий!BO176,Рабочий!BO207,Рабочий!BN300),CHOOSE(Рабочий!$C$11,Рабочий!AD176,Рабочий!AD207,Рабочий!AD300)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AD34" s="272">
        <f>IF(CHOOSE(Рабочий!$AC$11,CHOOSE(Рабочий!$C$11,Рабочий!BP176,Рабочий!BP207,Рабочий!BO300),CHOOSE(Рабочий!$C$11,Рабочий!AE176,Рабочий!AE207,Рабочий!AE300))="","",ROUND(CHOOSE(Рабочий!$AC$11,CHOOSE(Рабочий!$C$11,Рабочий!BP176,Рабочий!BP207,Рабочий!BO300),CHOOSE(Рабочий!$C$11,Рабочий!AE176,Рабочий!AE207,Рабочий!AE300)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AE34" s="272" t="str">
        <f>IF(CHOOSE(Рабочий!$AC$11,CHOOSE(Рабочий!$C$11,Рабочий!BQ176,Рабочий!BQ207,Рабочий!BP300),CHOOSE(Рабочий!$C$11,Рабочий!AF176,Рабочий!AF207,Рабочий!AF300))="","",ROUND(CHOOSE(Рабочий!$AC$11,CHOOSE(Рабочий!$C$11,Рабочий!BQ176,Рабочий!BQ207,Рабочий!BP300),CHOOSE(Рабочий!$C$11,Рабочий!AF176,Рабочий!AF207,Рабочий!AF300)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34" s="272" t="str">
        <f>IF(CHOOSE(Рабочий!$AC$11,CHOOSE(Рабочий!$C$11,Рабочий!BR176,Рабочий!BR207,Рабочий!BQ300),CHOOSE(Рабочий!$C$11,Рабочий!AG176,Рабочий!AG207,Рабочий!AG300))="","",ROUND(CHOOSE(Рабочий!$AC$11,CHOOSE(Рабочий!$C$11,Рабочий!BR176,Рабочий!BR207,Рабочий!BQ300),CHOOSE(Рабочий!$C$11,Рабочий!AG176,Рабочий!AG207,Рабочий!AG300)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34" s="272" t="str">
        <f>IF(CHOOSE(Рабочий!$AC$11,CHOOSE(Рабочий!$C$11,Рабочий!BS176,Рабочий!BS207,Рабочий!BR300),CHOOSE(Рабочий!$C$11,Рабочий!AH176,Рабочий!AH207,Рабочий!AH300))="","",ROUND(CHOOSE(Рабочий!$AC$11,CHOOSE(Рабочий!$C$11,Рабочий!BS176,Рабочий!BS207,Рабочий!BR300),CHOOSE(Рабочий!$C$11,Рабочий!AH176,Рабочий!AH207,Рабочий!AH300)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34" s="272" t="str">
        <f>IF(CHOOSE(Рабочий!$AC$11,CHOOSE(Рабочий!$C$11,Рабочий!BT176,Рабочий!BT207,Рабочий!BS300),CHOOSE(Рабочий!$C$11,Рабочий!AI176,Рабочий!AI207,Рабочий!AI300))="","",ROUND(CHOOSE(Рабочий!$AC$11,CHOOSE(Рабочий!$C$11,Рабочий!BT176,Рабочий!BT207,Рабочий!BS300),CHOOSE(Рабочий!$C$11,Рабочий!AI176,Рабочий!AI207,Рабочий!AI300)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34" s="272" t="str">
        <f>IF(CHOOSE(Рабочий!$AC$11,CHOOSE(Рабочий!$C$11,Рабочий!BU176,Рабочий!BU207,Рабочий!BT300),CHOOSE(Рабочий!$C$11,Рабочий!AJ176,Рабочий!AJ207,Рабочий!AJ300))="","",ROUND(CHOOSE(Рабочий!$AC$11,CHOOSE(Рабочий!$C$11,Рабочий!BU176,Рабочий!BU207,Рабочий!BT300),CHOOSE(Рабочий!$C$11,Рабочий!AJ176,Рабочий!AJ207,Рабочий!AJ300)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34" s="210"/>
      <c r="AK34" s="211"/>
      <c r="AL34" s="211"/>
      <c r="AM34" s="211"/>
      <c r="AN34" s="211"/>
      <c r="AO34" s="211"/>
      <c r="AP34" s="211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</row>
    <row r="35" spans="1:53" s="193" customFormat="1">
      <c r="A35" s="212">
        <v>1800</v>
      </c>
      <c r="B35" s="272">
        <f>IF(CHOOSE(Рабочий!$AC$11,CHOOSE(Рабочий!$C$11,Рабочий!AN177,Рабочий!AN208,Рабочий!AM301),CHOOSE(Рабочий!$C$11,Рабочий!C177,Рабочий!C208,Рабочий!C301))="","",ROUND(CHOOSE(Рабочий!$AC$11,CHOOSE(Рабочий!$C$11,Рабочий!AN177,Рабочий!AN208,Рабочий!AM301),CHOOSE(Рабочий!$C$11,Рабочий!C177,Рабочий!C208,Рабочий!C301))*(1+'1. Выбор РС'!$I$1)*CHOOSE(Рабочий!$H$11,Рабочий!$I$11,Рабочий!$I$12)*CHOOSE(Рабочий!$L$11,CHOOSE(Рабочий!$P$11,Рабочий!$Q$11,Рабочий!$Q$12,Рабочий!$Q$13),Рабочий!$M$12),0))</f>
        <v>92</v>
      </c>
      <c r="C35" s="272">
        <f>IF(CHOOSE(Рабочий!$AC$11,CHOOSE(Рабочий!$C$11,Рабочий!AO177,Рабочий!AO208,Рабочий!AN301),CHOOSE(Рабочий!$C$11,Рабочий!D177,Рабочий!D208,Рабочий!D301))="","",ROUND(CHOOSE(Рабочий!$AC$11,CHOOSE(Рабочий!$C$11,Рабочий!AO177,Рабочий!AO208,Рабочий!AN301),CHOOSE(Рабочий!$C$11,Рабочий!D177,Рабочий!D208,Рабочий!D301))*(1+'1. Выбор РС'!$I$1)*CHOOSE(Рабочий!$H$11,Рабочий!$I$11,Рабочий!$I$12)*CHOOSE(Рабочий!$L$11,CHOOSE(Рабочий!$P$11,Рабочий!$Q$11,Рабочий!$Q$12,Рабочий!$Q$13),Рабочий!$M$12),0))</f>
        <v>82</v>
      </c>
      <c r="D35" s="272">
        <f>IF(CHOOSE(Рабочий!$AC$11,CHOOSE(Рабочий!$C$11,Рабочий!AP177,Рабочий!AP208,Рабочий!AO301),CHOOSE(Рабочий!$C$11,Рабочий!E177,Рабочий!E208,Рабочий!E301))="","",ROUND(CHOOSE(Рабочий!$AC$11,CHOOSE(Рабочий!$C$11,Рабочий!AP177,Рабочий!AP208,Рабочий!AO301),CHOOSE(Рабочий!$C$11,Рабочий!E177,Рабочий!E208,Рабочий!E301))*(1+'1. Выбор РС'!$I$1)*CHOOSE(Рабочий!$H$11,Рабочий!$I$11,Рабочий!$I$12)*CHOOSE(Рабочий!$L$11,CHOOSE(Рабочий!$P$11,Рабочий!$Q$11,Рабочий!$Q$12,Рабочий!$Q$13),Рабочий!$M$12),0))</f>
        <v>77</v>
      </c>
      <c r="E35" s="272">
        <f>IF(CHOOSE(Рабочий!$AC$11,CHOOSE(Рабочий!$C$11,Рабочий!AQ177,Рабочий!AQ208,Рабочий!AP301),CHOOSE(Рабочий!$C$11,Рабочий!F177,Рабочий!F208,Рабочий!F301))="","",ROUND(CHOOSE(Рабочий!$AC$11,CHOOSE(Рабочий!$C$11,Рабочий!AQ177,Рабочий!AQ208,Рабочий!AP301),CHOOSE(Рабочий!$C$11,Рабочий!F177,Рабочий!F208,Рабочий!F301))*(1+'1. Выбор РС'!$I$1)*CHOOSE(Рабочий!$H$11,Рабочий!$I$11,Рабочий!$I$12)*CHOOSE(Рабочий!$L$11,CHOOSE(Рабочий!$P$11,Рабочий!$Q$11,Рабочий!$Q$12,Рабочий!$Q$13),Рабочий!$M$12),0))</f>
        <v>73</v>
      </c>
      <c r="F35" s="272">
        <f>IF(CHOOSE(Рабочий!$AC$11,CHOOSE(Рабочий!$C$11,Рабочий!AR177,Рабочий!AR208,Рабочий!AQ301),CHOOSE(Рабочий!$C$11,Рабочий!G177,Рабочий!G208,Рабочий!G301))="","",ROUND(CHOOSE(Рабочий!$AC$11,CHOOSE(Рабочий!$C$11,Рабочий!AR177,Рабочий!AR208,Рабочий!AQ301),CHOOSE(Рабочий!$C$11,Рабочий!G177,Рабочий!G208,Рабочий!G301))*(1+'1. Выбор РС'!$I$1)*CHOOSE(Рабочий!$H$11,Рабочий!$I$11,Рабочий!$I$12)*CHOOSE(Рабочий!$L$11,CHOOSE(Рабочий!$P$11,Рабочий!$Q$11,Рабочий!$Q$12,Рабочий!$Q$13),Рабочий!$M$12),0))</f>
        <v>70</v>
      </c>
      <c r="G35" s="272">
        <f>IF(CHOOSE(Рабочий!$AC$11,CHOOSE(Рабочий!$C$11,Рабочий!AS177,Рабочий!AS208,Рабочий!AR301),CHOOSE(Рабочий!$C$11,Рабочий!H177,Рабочий!H208,Рабочий!H301))="","",ROUND(CHOOSE(Рабочий!$AC$11,CHOOSE(Рабочий!$C$11,Рабочий!AS177,Рабочий!AS208,Рабочий!AR301),CHOOSE(Рабочий!$C$11,Рабочий!H177,Рабочий!H208,Рабочий!H301))*(1+'1. Выбор РС'!$I$1)*CHOOSE(Рабочий!$H$11,Рабочий!$I$11,Рабочий!$I$12)*CHOOSE(Рабочий!$L$11,CHOOSE(Рабочий!$P$11,Рабочий!$Q$11,Рабочий!$Q$12,Рабочий!$Q$13),Рабочий!$M$12),0))</f>
        <v>67</v>
      </c>
      <c r="H35" s="272">
        <f>IF(CHOOSE(Рабочий!$AC$11,CHOOSE(Рабочий!$C$11,Рабочий!AT177,Рабочий!AT208,Рабочий!AS301),CHOOSE(Рабочий!$C$11,Рабочий!I177,Рабочий!I208,Рабочий!I301))="","",ROUND(CHOOSE(Рабочий!$AC$11,CHOOSE(Рабочий!$C$11,Рабочий!AT177,Рабочий!AT208,Рабочий!AS301),CHOOSE(Рабочий!$C$11,Рабочий!I177,Рабочий!I208,Рабочий!I301))*(1+'1. Выбор РС'!$I$1)*CHOOSE(Рабочий!$H$11,Рабочий!$I$11,Рабочий!$I$12)*CHOOSE(Рабочий!$L$11,CHOOSE(Рабочий!$P$11,Рабочий!$Q$11,Рабочий!$Q$12,Рабочий!$Q$13),Рабочий!$M$12),0))</f>
        <v>65</v>
      </c>
      <c r="I35" s="272">
        <f>IF(CHOOSE(Рабочий!$AC$11,CHOOSE(Рабочий!$C$11,Рабочий!AU177,Рабочий!AU208,Рабочий!AT301),CHOOSE(Рабочий!$C$11,Рабочий!J177,Рабочий!J208,Рабочий!J301))="","",ROUND(CHOOSE(Рабочий!$AC$11,CHOOSE(Рабочий!$C$11,Рабочий!AU177,Рабочий!AU208,Рабочий!AT301),CHOOSE(Рабочий!$C$11,Рабочий!J177,Рабочий!J208,Рабочий!J301)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J35" s="272">
        <f>IF(CHOOSE(Рабочий!$AC$11,CHOOSE(Рабочий!$C$11,Рабочий!AV177,Рабочий!AV208,Рабочий!AU301),CHOOSE(Рабочий!$C$11,Рабочий!K177,Рабочий!K208,Рабочий!K301))="","",ROUND(CHOOSE(Рабочий!$AC$11,CHOOSE(Рабочий!$C$11,Рабочий!AV177,Рабочий!AV208,Рабочий!AU301),CHOOSE(Рабочий!$C$11,Рабочий!K177,Рабочий!K208,Рабочий!K301)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K35" s="272">
        <f>IF(CHOOSE(Рабочий!$AC$11,CHOOSE(Рабочий!$C$11,Рабочий!AW177,Рабочий!AW208,Рабочий!AV301),CHOOSE(Рабочий!$C$11,Рабочий!L177,Рабочий!L208,Рабочий!L301))="","",ROUND(CHOOSE(Рабочий!$AC$11,CHOOSE(Рабочий!$C$11,Рабочий!AW177,Рабочий!AW208,Рабочий!AV301),CHOOSE(Рабочий!$C$11,Рабочий!L177,Рабочий!L208,Рабочий!L301)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L35" s="272">
        <f>IF(CHOOSE(Рабочий!$AC$11,CHOOSE(Рабочий!$C$11,Рабочий!AX177,Рабочий!AX208,Рабочий!AW301),CHOOSE(Рабочий!$C$11,Рабочий!M177,Рабочий!M208,Рабочий!M301))="","",ROUND(CHOOSE(Рабочий!$AC$11,CHOOSE(Рабочий!$C$11,Рабочий!AX177,Рабочий!AX208,Рабочий!AW301),CHOOSE(Рабочий!$C$11,Рабочий!M177,Рабочий!M208,Рабочий!M301)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M35" s="272">
        <f>IF(CHOOSE(Рабочий!$AC$11,CHOOSE(Рабочий!$C$11,Рабочий!AY177,Рабочий!AY208,Рабочий!AX301),CHOOSE(Рабочий!$C$11,Рабочий!N177,Рабочий!N208,Рабочий!N301))="","",ROUND(CHOOSE(Рабочий!$AC$11,CHOOSE(Рабочий!$C$11,Рабочий!AY177,Рабочий!AY208,Рабочий!AX301),CHOOSE(Рабочий!$C$11,Рабочий!N177,Рабочий!N208,Рабочий!N301)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N35" s="272">
        <f>IF(CHOOSE(Рабочий!$AC$11,CHOOSE(Рабочий!$C$11,Рабочий!AZ177,Рабочий!AZ208,Рабочий!AY301),CHOOSE(Рабочий!$C$11,Рабочий!O177,Рабочий!O208,Рабочий!O301))="","",ROUND(CHOOSE(Рабочий!$AC$11,CHOOSE(Рабочий!$C$11,Рабочий!AZ177,Рабочий!AZ208,Рабочий!AY301),CHOOSE(Рабочий!$C$11,Рабочий!O177,Рабочий!O208,Рабочий!O301)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O35" s="272">
        <f>IF(CHOOSE(Рабочий!$AC$11,CHOOSE(Рабочий!$C$11,Рабочий!BA177,Рабочий!BA208,Рабочий!AZ301),CHOOSE(Рабочий!$C$11,Рабочий!P177,Рабочий!P208,Рабочий!P301))="","",ROUND(CHOOSE(Рабочий!$AC$11,CHOOSE(Рабочий!$C$11,Рабочий!BA177,Рабочий!BA208,Рабочий!AZ301),CHOOSE(Рабочий!$C$11,Рабочий!P177,Рабочий!P208,Рабочий!P301)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P35" s="272">
        <f>IF(CHOOSE(Рабочий!$AC$11,CHOOSE(Рабочий!$C$11,Рабочий!BB177,Рабочий!BB208,Рабочий!BA301),CHOOSE(Рабочий!$C$11,Рабочий!Q177,Рабочий!Q208,Рабочий!Q301))="","",ROUND(CHOOSE(Рабочий!$AC$11,CHOOSE(Рабочий!$C$11,Рабочий!BB177,Рабочий!BB208,Рабочий!BA301),CHOOSE(Рабочий!$C$11,Рабочий!Q177,Рабочий!Q208,Рабочий!Q301)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Q35" s="272">
        <f>IF(CHOOSE(Рабочий!$AC$11,CHOOSE(Рабочий!$C$11,Рабочий!BC177,Рабочий!BC208,Рабочий!BB301),CHOOSE(Рабочий!$C$11,Рабочий!R177,Рабочий!R208,Рабочий!R301))="","",ROUND(CHOOSE(Рабочий!$AC$11,CHOOSE(Рабочий!$C$11,Рабочий!BC177,Рабочий!BC208,Рабочий!BB301),CHOOSE(Рабочий!$C$11,Рабочий!R177,Рабочий!R208,Рабочий!R301)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R35" s="272">
        <f>IF(CHOOSE(Рабочий!$AC$11,CHOOSE(Рабочий!$C$11,Рабочий!BD177,Рабочий!BD208,Рабочий!BC301),CHOOSE(Рабочий!$C$11,Рабочий!S177,Рабочий!S208,Рабочий!S301))="","",ROUND(CHOOSE(Рабочий!$AC$11,CHOOSE(Рабочий!$C$11,Рабочий!BD177,Рабочий!BD208,Рабочий!BC301),CHOOSE(Рабочий!$C$11,Рабочий!S177,Рабочий!S208,Рабочий!S301)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S35" s="272">
        <f>IF(CHOOSE(Рабочий!$AC$11,CHOOSE(Рабочий!$C$11,Рабочий!BE177,Рабочий!BE208,Рабочий!BD301),CHOOSE(Рабочий!$C$11,Рабочий!T177,Рабочий!T208,Рабочий!T301))="","",ROUND(CHOOSE(Рабочий!$AC$11,CHOOSE(Рабочий!$C$11,Рабочий!BE177,Рабочий!BE208,Рабочий!BD301),CHOOSE(Рабочий!$C$11,Рабочий!T177,Рабочий!T208,Рабочий!T301)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T35" s="272">
        <f>IF(CHOOSE(Рабочий!$AC$11,CHOOSE(Рабочий!$C$11,Рабочий!BF177,Рабочий!BF208,Рабочий!BE301),CHOOSE(Рабочий!$C$11,Рабочий!U177,Рабочий!U208,Рабочий!U301))="","",ROUND(CHOOSE(Рабочий!$AC$11,CHOOSE(Рабочий!$C$11,Рабочий!BF177,Рабочий!BF208,Рабочий!BE301),CHOOSE(Рабочий!$C$11,Рабочий!U177,Рабочий!U208,Рабочий!U301)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U35" s="272">
        <f>IF(CHOOSE(Рабочий!$AC$11,CHOOSE(Рабочий!$C$11,Рабочий!BG177,Рабочий!BG208,Рабочий!BF301),CHOOSE(Рабочий!$C$11,Рабочий!V177,Рабочий!V208,Рабочий!V301))="","",ROUND(CHOOSE(Рабочий!$AC$11,CHOOSE(Рабочий!$C$11,Рабочий!BG177,Рабочий!BG208,Рабочий!BF301),CHOOSE(Рабочий!$C$11,Рабочий!V177,Рабочий!V208,Рабочий!V301)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V35" s="272">
        <f>IF(CHOOSE(Рабочий!$AC$11,CHOOSE(Рабочий!$C$11,Рабочий!BH177,Рабочий!BH208,Рабочий!BG301),CHOOSE(Рабочий!$C$11,Рабочий!W177,Рабочий!W208,Рабочий!W301))="","",ROUND(CHOOSE(Рабочий!$AC$11,CHOOSE(Рабочий!$C$11,Рабочий!BH177,Рабочий!BH208,Рабочий!BG301),CHOOSE(Рабочий!$C$11,Рабочий!W177,Рабочий!W208,Рабочий!W301)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W35" s="272">
        <f>IF(CHOOSE(Рабочий!$AC$11,CHOOSE(Рабочий!$C$11,Рабочий!BI177,Рабочий!BI208,Рабочий!BH301),CHOOSE(Рабочий!$C$11,Рабочий!X177,Рабочий!X208,Рабочий!X301))="","",ROUND(CHOOSE(Рабочий!$AC$11,CHOOSE(Рабочий!$C$11,Рабочий!BI177,Рабочий!BI208,Рабочий!BH301),CHOOSE(Рабочий!$C$11,Рабочий!X177,Рабочий!X208,Рабочий!X301)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X35" s="272">
        <f>IF(CHOOSE(Рабочий!$AC$11,CHOOSE(Рабочий!$C$11,Рабочий!BJ177,Рабочий!BJ208,Рабочий!BI301),CHOOSE(Рабочий!$C$11,Рабочий!Y177,Рабочий!Y208,Рабочий!Y301))="","",ROUND(CHOOSE(Рабочий!$AC$11,CHOOSE(Рабочий!$C$11,Рабочий!BJ177,Рабочий!BJ208,Рабочий!BI301),CHOOSE(Рабочий!$C$11,Рабочий!Y177,Рабочий!Y208,Рабочий!Y301)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Y35" s="272">
        <f>IF(CHOOSE(Рабочий!$AC$11,CHOOSE(Рабочий!$C$11,Рабочий!BK177,Рабочий!BK208,Рабочий!BJ301),CHOOSE(Рабочий!$C$11,Рабочий!Z177,Рабочий!Z208,Рабочий!Z301))="","",ROUND(CHOOSE(Рабочий!$AC$11,CHOOSE(Рабочий!$C$11,Рабочий!BK177,Рабочий!BK208,Рабочий!BJ301),CHOOSE(Рабочий!$C$11,Рабочий!Z177,Рабочий!Z208,Рабочий!Z301)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Z35" s="272">
        <f>IF(CHOOSE(Рабочий!$AC$11,CHOOSE(Рабочий!$C$11,Рабочий!BL177,Рабочий!BL208,Рабочий!BK301),CHOOSE(Рабочий!$C$11,Рабочий!AA177,Рабочий!AA208,Рабочий!AA301))="","",ROUND(CHOOSE(Рабочий!$AC$11,CHOOSE(Рабочий!$C$11,Рабочий!BL177,Рабочий!BL208,Рабочий!BK301),CHOOSE(Рабочий!$C$11,Рабочий!AA177,Рабочий!AA208,Рабочий!AA301)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AA35" s="272">
        <f>IF(CHOOSE(Рабочий!$AC$11,CHOOSE(Рабочий!$C$11,Рабочий!BM177,Рабочий!BM208,Рабочий!BL301),CHOOSE(Рабочий!$C$11,Рабочий!AB177,Рабочий!AB208,Рабочий!AB301))="","",ROUND(CHOOSE(Рабочий!$AC$11,CHOOSE(Рабочий!$C$11,Рабочий!BM177,Рабочий!BM208,Рабочий!BL301),CHOOSE(Рабочий!$C$11,Рабочий!AB177,Рабочий!AB208,Рабочий!AB301)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AB35" s="272">
        <f>IF(CHOOSE(Рабочий!$AC$11,CHOOSE(Рабочий!$C$11,Рабочий!BN177,Рабочий!BN208,Рабочий!BM301),CHOOSE(Рабочий!$C$11,Рабочий!AC177,Рабочий!AC208,Рабочий!AC301))="","",ROUND(CHOOSE(Рабочий!$AC$11,CHOOSE(Рабочий!$C$11,Рабочий!BN177,Рабочий!BN208,Рабочий!BM301),CHOOSE(Рабочий!$C$11,Рабочий!AC177,Рабочий!AC208,Рабочий!AC301)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AC35" s="272">
        <f>IF(CHOOSE(Рабочий!$AC$11,CHOOSE(Рабочий!$C$11,Рабочий!BO177,Рабочий!BO208,Рабочий!BN301),CHOOSE(Рабочий!$C$11,Рабочий!AD177,Рабочий!AD208,Рабочий!AD301))="","",ROUND(CHOOSE(Рабочий!$AC$11,CHOOSE(Рабочий!$C$11,Рабочий!BO177,Рабочий!BO208,Рабочий!BN301),CHOOSE(Рабочий!$C$11,Рабочий!AD177,Рабочий!AD208,Рабочий!AD301)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AD35" s="272">
        <f>IF(CHOOSE(Рабочий!$AC$11,CHOOSE(Рабочий!$C$11,Рабочий!BP177,Рабочий!BP208,Рабочий!BO301),CHOOSE(Рабочий!$C$11,Рабочий!AE177,Рабочий!AE208,Рабочий!AE301))="","",ROUND(CHOOSE(Рабочий!$AC$11,CHOOSE(Рабочий!$C$11,Рабочий!BP177,Рабочий!BP208,Рабочий!BO301),CHOOSE(Рабочий!$C$11,Рабочий!AE177,Рабочий!AE208,Рабочий!AE301)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AE35" s="272" t="str">
        <f>IF(CHOOSE(Рабочий!$AC$11,CHOOSE(Рабочий!$C$11,Рабочий!BQ177,Рабочий!BQ208,Рабочий!BP301),CHOOSE(Рабочий!$C$11,Рабочий!AF177,Рабочий!AF208,Рабочий!AF301))="","",ROUND(CHOOSE(Рабочий!$AC$11,CHOOSE(Рабочий!$C$11,Рабочий!BQ177,Рабочий!BQ208,Рабочий!BP301),CHOOSE(Рабочий!$C$11,Рабочий!AF177,Рабочий!AF208,Рабочий!AF301)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35" s="272" t="str">
        <f>IF(CHOOSE(Рабочий!$AC$11,CHOOSE(Рабочий!$C$11,Рабочий!BR177,Рабочий!BR208,Рабочий!BQ301),CHOOSE(Рабочий!$C$11,Рабочий!AG177,Рабочий!AG208,Рабочий!AG301))="","",ROUND(CHOOSE(Рабочий!$AC$11,CHOOSE(Рабочий!$C$11,Рабочий!BR177,Рабочий!BR208,Рабочий!BQ301),CHOOSE(Рабочий!$C$11,Рабочий!AG177,Рабочий!AG208,Рабочий!AG301)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35" s="272" t="str">
        <f>IF(CHOOSE(Рабочий!$AC$11,CHOOSE(Рабочий!$C$11,Рабочий!BS177,Рабочий!BS208,Рабочий!BR301),CHOOSE(Рабочий!$C$11,Рабочий!AH177,Рабочий!AH208,Рабочий!AH301))="","",ROUND(CHOOSE(Рабочий!$AC$11,CHOOSE(Рабочий!$C$11,Рабочий!BS177,Рабочий!BS208,Рабочий!BR301),CHOOSE(Рабочий!$C$11,Рабочий!AH177,Рабочий!AH208,Рабочий!AH301)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35" s="272" t="str">
        <f>IF(CHOOSE(Рабочий!$AC$11,CHOOSE(Рабочий!$C$11,Рабочий!BT177,Рабочий!BT208,Рабочий!BS301),CHOOSE(Рабочий!$C$11,Рабочий!AI177,Рабочий!AI208,Рабочий!AI301))="","",ROUND(CHOOSE(Рабочий!$AC$11,CHOOSE(Рабочий!$C$11,Рабочий!BT177,Рабочий!BT208,Рабочий!BS301),CHOOSE(Рабочий!$C$11,Рабочий!AI177,Рабочий!AI208,Рабочий!AI301)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35" s="272" t="str">
        <f>IF(CHOOSE(Рабочий!$AC$11,CHOOSE(Рабочий!$C$11,Рабочий!BU177,Рабочий!BU208,Рабочий!BT301),CHOOSE(Рабочий!$C$11,Рабочий!AJ177,Рабочий!AJ208,Рабочий!AJ301))="","",ROUND(CHOOSE(Рабочий!$AC$11,CHOOSE(Рабочий!$C$11,Рабочий!BU177,Рабочий!BU208,Рабочий!BT301),CHOOSE(Рабочий!$C$11,Рабочий!AJ177,Рабочий!AJ208,Рабочий!AJ301)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35" s="210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</row>
    <row r="36" spans="1:53" s="193" customFormat="1">
      <c r="A36" s="212">
        <v>1900</v>
      </c>
      <c r="B36" s="272">
        <f>IF(CHOOSE(Рабочий!$AC$11,CHOOSE(Рабочий!$C$11,Рабочий!AN178,Рабочий!AN209,Рабочий!AM302),CHOOSE(Рабочий!$C$11,Рабочий!C178,Рабочий!C209,Рабочий!C302))="","",ROUND(CHOOSE(Рабочий!$AC$11,CHOOSE(Рабочий!$C$11,Рабочий!AN178,Рабочий!AN209,Рабочий!AM302),CHOOSE(Рабочий!$C$11,Рабочий!C178,Рабочий!C209,Рабочий!C302))*(1+'1. Выбор РС'!$I$1)*CHOOSE(Рабочий!$H$11,Рабочий!$I$11,Рабочий!$I$12)*CHOOSE(Рабочий!$L$11,CHOOSE(Рабочий!$P$11,Рабочий!$Q$11,Рабочий!$Q$12,Рабочий!$Q$13),Рабочий!$M$12),0))</f>
        <v>90</v>
      </c>
      <c r="C36" s="272">
        <f>IF(CHOOSE(Рабочий!$AC$11,CHOOSE(Рабочий!$C$11,Рабочий!AO178,Рабочий!AO209,Рабочий!AN302),CHOOSE(Рабочий!$C$11,Рабочий!D178,Рабочий!D209,Рабочий!D302))="","",ROUND(CHOOSE(Рабочий!$AC$11,CHOOSE(Рабочий!$C$11,Рабочий!AO178,Рабочий!AO209,Рабочий!AN302),CHOOSE(Рабочий!$C$11,Рабочий!D178,Рабочий!D209,Рабочий!D302))*(1+'1. Выбор РС'!$I$1)*CHOOSE(Рабочий!$H$11,Рабочий!$I$11,Рабочий!$I$12)*CHOOSE(Рабочий!$L$11,CHOOSE(Рабочий!$P$11,Рабочий!$Q$11,Рабочий!$Q$12,Рабочий!$Q$13),Рабочий!$M$12),0))</f>
        <v>82</v>
      </c>
      <c r="D36" s="272">
        <f>IF(CHOOSE(Рабочий!$AC$11,CHOOSE(Рабочий!$C$11,Рабочий!AP178,Рабочий!AP209,Рабочий!AO302),CHOOSE(Рабочий!$C$11,Рабочий!E178,Рабочий!E209,Рабочий!E302))="","",ROUND(CHOOSE(Рабочий!$AC$11,CHOOSE(Рабочий!$C$11,Рабочий!AP178,Рабочий!AP209,Рабочий!AO302),CHOOSE(Рабочий!$C$11,Рабочий!E178,Рабочий!E209,Рабочий!E302))*(1+'1. Выбор РС'!$I$1)*CHOOSE(Рабочий!$H$11,Рабочий!$I$11,Рабочий!$I$12)*CHOOSE(Рабочий!$L$11,CHOOSE(Рабочий!$P$11,Рабочий!$Q$11,Рабочий!$Q$12,Рабочий!$Q$13),Рабочий!$M$12),0))</f>
        <v>77</v>
      </c>
      <c r="E36" s="272">
        <f>IF(CHOOSE(Рабочий!$AC$11,CHOOSE(Рабочий!$C$11,Рабочий!AQ178,Рабочий!AQ209,Рабочий!AP302),CHOOSE(Рабочий!$C$11,Рабочий!F178,Рабочий!F209,Рабочий!F302))="","",ROUND(CHOOSE(Рабочий!$AC$11,CHOOSE(Рабочий!$C$11,Рабочий!AQ178,Рабочий!AQ209,Рабочий!AP302),CHOOSE(Рабочий!$C$11,Рабочий!F178,Рабочий!F209,Рабочий!F302))*(1+'1. Выбор РС'!$I$1)*CHOOSE(Рабочий!$H$11,Рабочий!$I$11,Рабочий!$I$12)*CHOOSE(Рабочий!$L$11,CHOOSE(Рабочий!$P$11,Рабочий!$Q$11,Рабочий!$Q$12,Рабочий!$Q$13),Рабочий!$M$12),0))</f>
        <v>72</v>
      </c>
      <c r="F36" s="272">
        <f>IF(CHOOSE(Рабочий!$AC$11,CHOOSE(Рабочий!$C$11,Рабочий!AR178,Рабочий!AR209,Рабочий!AQ302),CHOOSE(Рабочий!$C$11,Рабочий!G178,Рабочий!G209,Рабочий!G302))="","",ROUND(CHOOSE(Рабочий!$AC$11,CHOOSE(Рабочий!$C$11,Рабочий!AR178,Рабочий!AR209,Рабочий!AQ302),CHOOSE(Рабочий!$C$11,Рабочий!G178,Рабочий!G209,Рабочий!G302))*(1+'1. Выбор РС'!$I$1)*CHOOSE(Рабочий!$H$11,Рабочий!$I$11,Рабочий!$I$12)*CHOOSE(Рабочий!$L$11,CHOOSE(Рабочий!$P$11,Рабочий!$Q$11,Рабочий!$Q$12,Рабочий!$Q$13),Рабочий!$M$12),0))</f>
        <v>70</v>
      </c>
      <c r="G36" s="272">
        <f>IF(CHOOSE(Рабочий!$AC$11,CHOOSE(Рабочий!$C$11,Рабочий!AS178,Рабочий!AS209,Рабочий!AR302),CHOOSE(Рабочий!$C$11,Рабочий!H178,Рабочий!H209,Рабочий!H302))="","",ROUND(CHOOSE(Рабочий!$AC$11,CHOOSE(Рабочий!$C$11,Рабочий!AS178,Рабочий!AS209,Рабочий!AR302),CHOOSE(Рабочий!$C$11,Рабочий!H178,Рабочий!H209,Рабочий!H302)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H36" s="272">
        <f>IF(CHOOSE(Рабочий!$AC$11,CHOOSE(Рабочий!$C$11,Рабочий!AT178,Рабочий!AT209,Рабочий!AS302),CHOOSE(Рабочий!$C$11,Рабочий!I178,Рабочий!I209,Рабочий!I302))="","",ROUND(CHOOSE(Рабочий!$AC$11,CHOOSE(Рабочий!$C$11,Рабочий!AT178,Рабочий!AT209,Рабочий!AS302),CHOOSE(Рабочий!$C$11,Рабочий!I178,Рабочий!I209,Рабочий!I302))*(1+'1. Выбор РС'!$I$1)*CHOOSE(Рабочий!$H$11,Рабочий!$I$11,Рабочий!$I$12)*CHOOSE(Рабочий!$L$11,CHOOSE(Рабочий!$P$11,Рабочий!$Q$11,Рабочий!$Q$12,Рабочий!$Q$13),Рабочий!$M$12),0))</f>
        <v>65</v>
      </c>
      <c r="I36" s="272">
        <f>IF(CHOOSE(Рабочий!$AC$11,CHOOSE(Рабочий!$C$11,Рабочий!AU178,Рабочий!AU209,Рабочий!AT302),CHOOSE(Рабочий!$C$11,Рабочий!J178,Рабочий!J209,Рабочий!J302))="","",ROUND(CHOOSE(Рабочий!$AC$11,CHOOSE(Рабочий!$C$11,Рабочий!AU178,Рабочий!AU209,Рабочий!AT302),CHOOSE(Рабочий!$C$11,Рабочий!J178,Рабочий!J209,Рабочий!J302)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J36" s="272">
        <f>IF(CHOOSE(Рабочий!$AC$11,CHOOSE(Рабочий!$C$11,Рабочий!AV178,Рабочий!AV209,Рабочий!AU302),CHOOSE(Рабочий!$C$11,Рабочий!K178,Рабочий!K209,Рабочий!K302))="","",ROUND(CHOOSE(Рабочий!$AC$11,CHOOSE(Рабочий!$C$11,Рабочий!AV178,Рабочий!AV209,Рабочий!AU302),CHOOSE(Рабочий!$C$11,Рабочий!K178,Рабочий!K209,Рабочий!K302)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K36" s="272">
        <f>IF(CHOOSE(Рабочий!$AC$11,CHOOSE(Рабочий!$C$11,Рабочий!AW178,Рабочий!AW209,Рабочий!AV302),CHOOSE(Рабочий!$C$11,Рабочий!L178,Рабочий!L209,Рабочий!L302))="","",ROUND(CHOOSE(Рабочий!$AC$11,CHOOSE(Рабочий!$C$11,Рабочий!AW178,Рабочий!AW209,Рабочий!AV302),CHOOSE(Рабочий!$C$11,Рабочий!L178,Рабочий!L209,Рабочий!L302)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L36" s="272">
        <f>IF(CHOOSE(Рабочий!$AC$11,CHOOSE(Рабочий!$C$11,Рабочий!AX178,Рабочий!AX209,Рабочий!AW302),CHOOSE(Рабочий!$C$11,Рабочий!M178,Рабочий!M209,Рабочий!M302))="","",ROUND(CHOOSE(Рабочий!$AC$11,CHOOSE(Рабочий!$C$11,Рабочий!AX178,Рабочий!AX209,Рабочий!AW302),CHOOSE(Рабочий!$C$11,Рабочий!M178,Рабочий!M209,Рабочий!M302)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M36" s="272">
        <f>IF(CHOOSE(Рабочий!$AC$11,CHOOSE(Рабочий!$C$11,Рабочий!AY178,Рабочий!AY209,Рабочий!AX302),CHOOSE(Рабочий!$C$11,Рабочий!N178,Рабочий!N209,Рабочий!N302))="","",ROUND(CHOOSE(Рабочий!$AC$11,CHOOSE(Рабочий!$C$11,Рабочий!AY178,Рабочий!AY209,Рабочий!AX302),CHOOSE(Рабочий!$C$11,Рабочий!N178,Рабочий!N209,Рабочий!N302)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N36" s="272">
        <f>IF(CHOOSE(Рабочий!$AC$11,CHOOSE(Рабочий!$C$11,Рабочий!AZ178,Рабочий!AZ209,Рабочий!AY302),CHOOSE(Рабочий!$C$11,Рабочий!O178,Рабочий!O209,Рабочий!O302))="","",ROUND(CHOOSE(Рабочий!$AC$11,CHOOSE(Рабочий!$C$11,Рабочий!AZ178,Рабочий!AZ209,Рабочий!AY302),CHOOSE(Рабочий!$C$11,Рабочий!O178,Рабочий!O209,Рабочий!O302)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O36" s="272">
        <f>IF(CHOOSE(Рабочий!$AC$11,CHOOSE(Рабочий!$C$11,Рабочий!BA178,Рабочий!BA209,Рабочий!AZ302),CHOOSE(Рабочий!$C$11,Рабочий!P178,Рабочий!P209,Рабочий!P302))="","",ROUND(CHOOSE(Рабочий!$AC$11,CHOOSE(Рабочий!$C$11,Рабочий!BA178,Рабочий!BA209,Рабочий!AZ302),CHOOSE(Рабочий!$C$11,Рабочий!P178,Рабочий!P209,Рабочий!P302)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P36" s="272">
        <f>IF(CHOOSE(Рабочий!$AC$11,CHOOSE(Рабочий!$C$11,Рабочий!BB178,Рабочий!BB209,Рабочий!BA302),CHOOSE(Рабочий!$C$11,Рабочий!Q178,Рабочий!Q209,Рабочий!Q302))="","",ROUND(CHOOSE(Рабочий!$AC$11,CHOOSE(Рабочий!$C$11,Рабочий!BB178,Рабочий!BB209,Рабочий!BA302),CHOOSE(Рабочий!$C$11,Рабочий!Q178,Рабочий!Q209,Рабочий!Q302)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Q36" s="272">
        <f>IF(CHOOSE(Рабочий!$AC$11,CHOOSE(Рабочий!$C$11,Рабочий!BC178,Рабочий!BC209,Рабочий!BB302),CHOOSE(Рабочий!$C$11,Рабочий!R178,Рабочий!R209,Рабочий!R302))="","",ROUND(CHOOSE(Рабочий!$AC$11,CHOOSE(Рабочий!$C$11,Рабочий!BC178,Рабочий!BC209,Рабочий!BB302),CHOOSE(Рабочий!$C$11,Рабочий!R178,Рабочий!R209,Рабочий!R302)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R36" s="272">
        <f>IF(CHOOSE(Рабочий!$AC$11,CHOOSE(Рабочий!$C$11,Рабочий!BD178,Рабочий!BD209,Рабочий!BC302),CHOOSE(Рабочий!$C$11,Рабочий!S178,Рабочий!S209,Рабочий!S302))="","",ROUND(CHOOSE(Рабочий!$AC$11,CHOOSE(Рабочий!$C$11,Рабочий!BD178,Рабочий!BD209,Рабочий!BC302),CHOOSE(Рабочий!$C$11,Рабочий!S178,Рабочий!S209,Рабочий!S302)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S36" s="272">
        <f>IF(CHOOSE(Рабочий!$AC$11,CHOOSE(Рабочий!$C$11,Рабочий!BE178,Рабочий!BE209,Рабочий!BD302),CHOOSE(Рабочий!$C$11,Рабочий!T178,Рабочий!T209,Рабочий!T302))="","",ROUND(CHOOSE(Рабочий!$AC$11,CHOOSE(Рабочий!$C$11,Рабочий!BE178,Рабочий!BE209,Рабочий!BD302),CHOOSE(Рабочий!$C$11,Рабочий!T178,Рабочий!T209,Рабочий!T302)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T36" s="272">
        <f>IF(CHOOSE(Рабочий!$AC$11,CHOOSE(Рабочий!$C$11,Рабочий!BF178,Рабочий!BF209,Рабочий!BE302),CHOOSE(Рабочий!$C$11,Рабочий!U178,Рабочий!U209,Рабочий!U302))="","",ROUND(CHOOSE(Рабочий!$AC$11,CHOOSE(Рабочий!$C$11,Рабочий!BF178,Рабочий!BF209,Рабочий!BE302),CHOOSE(Рабочий!$C$11,Рабочий!U178,Рабочий!U209,Рабочий!U302)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U36" s="272">
        <f>IF(CHOOSE(Рабочий!$AC$11,CHOOSE(Рабочий!$C$11,Рабочий!BG178,Рабочий!BG209,Рабочий!BF302),CHOOSE(Рабочий!$C$11,Рабочий!V178,Рабочий!V209,Рабочий!V302))="","",ROUND(CHOOSE(Рабочий!$AC$11,CHOOSE(Рабочий!$C$11,Рабочий!BG178,Рабочий!BG209,Рабочий!BF302),CHOOSE(Рабочий!$C$11,Рабочий!V178,Рабочий!V209,Рабочий!V302)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V36" s="272">
        <f>IF(CHOOSE(Рабочий!$AC$11,CHOOSE(Рабочий!$C$11,Рабочий!BH178,Рабочий!BH209,Рабочий!BG302),CHOOSE(Рабочий!$C$11,Рабочий!W178,Рабочий!W209,Рабочий!W302))="","",ROUND(CHOOSE(Рабочий!$AC$11,CHOOSE(Рабочий!$C$11,Рабочий!BH178,Рабочий!BH209,Рабочий!BG302),CHOOSE(Рабочий!$C$11,Рабочий!W178,Рабочий!W209,Рабочий!W302)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W36" s="272">
        <f>IF(CHOOSE(Рабочий!$AC$11,CHOOSE(Рабочий!$C$11,Рабочий!BI178,Рабочий!BI209,Рабочий!BH302),CHOOSE(Рабочий!$C$11,Рабочий!X178,Рабочий!X209,Рабочий!X302))="","",ROUND(CHOOSE(Рабочий!$AC$11,CHOOSE(Рабочий!$C$11,Рабочий!BI178,Рабочий!BI209,Рабочий!BH302),CHOOSE(Рабочий!$C$11,Рабочий!X178,Рабочий!X209,Рабочий!X302)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X36" s="272">
        <f>IF(CHOOSE(Рабочий!$AC$11,CHOOSE(Рабочий!$C$11,Рабочий!BJ178,Рабочий!BJ209,Рабочий!BI302),CHOOSE(Рабочий!$C$11,Рабочий!Y178,Рабочий!Y209,Рабочий!Y302))="","",ROUND(CHOOSE(Рабочий!$AC$11,CHOOSE(Рабочий!$C$11,Рабочий!BJ178,Рабочий!BJ209,Рабочий!BI302),CHOOSE(Рабочий!$C$11,Рабочий!Y178,Рабочий!Y209,Рабочий!Y302)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Y36" s="272">
        <f>IF(CHOOSE(Рабочий!$AC$11,CHOOSE(Рабочий!$C$11,Рабочий!BK178,Рабочий!BK209,Рабочий!BJ302),CHOOSE(Рабочий!$C$11,Рабочий!Z178,Рабочий!Z209,Рабочий!Z302))="","",ROUND(CHOOSE(Рабочий!$AC$11,CHOOSE(Рабочий!$C$11,Рабочий!BK178,Рабочий!BK209,Рабочий!BJ302),CHOOSE(Рабочий!$C$11,Рабочий!Z178,Рабочий!Z209,Рабочий!Z302)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Z36" s="272">
        <f>IF(CHOOSE(Рабочий!$AC$11,CHOOSE(Рабочий!$C$11,Рабочий!BL178,Рабочий!BL209,Рабочий!BK302),CHOOSE(Рабочий!$C$11,Рабочий!AA178,Рабочий!AA209,Рабочий!AA302))="","",ROUND(CHOOSE(Рабочий!$AC$11,CHOOSE(Рабочий!$C$11,Рабочий!BL178,Рабочий!BL209,Рабочий!BK302),CHOOSE(Рабочий!$C$11,Рабочий!AA178,Рабочий!AA209,Рабочий!AA302)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AA36" s="272">
        <f>IF(CHOOSE(Рабочий!$AC$11,CHOOSE(Рабочий!$C$11,Рабочий!BM178,Рабочий!BM209,Рабочий!BL302),CHOOSE(Рабочий!$C$11,Рабочий!AB178,Рабочий!AB209,Рабочий!AB302))="","",ROUND(CHOOSE(Рабочий!$AC$11,CHOOSE(Рабочий!$C$11,Рабочий!BM178,Рабочий!BM209,Рабочий!BL302),CHOOSE(Рабочий!$C$11,Рабочий!AB178,Рабочий!AB209,Рабочий!AB302)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AB36" s="272">
        <f>IF(CHOOSE(Рабочий!$AC$11,CHOOSE(Рабочий!$C$11,Рабочий!BN178,Рабочий!BN209,Рабочий!BM302),CHOOSE(Рабочий!$C$11,Рабочий!AC178,Рабочий!AC209,Рабочий!AC302))="","",ROUND(CHOOSE(Рабочий!$AC$11,CHOOSE(Рабочий!$C$11,Рабочий!BN178,Рабочий!BN209,Рабочий!BM302),CHOOSE(Рабочий!$C$11,Рабочий!AC178,Рабочий!AC209,Рабочий!AC302)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AC36" s="272">
        <f>IF(CHOOSE(Рабочий!$AC$11,CHOOSE(Рабочий!$C$11,Рабочий!BO178,Рабочий!BO209,Рабочий!BN302),CHOOSE(Рабочий!$C$11,Рабочий!AD178,Рабочий!AD209,Рабочий!AD302))="","",ROUND(CHOOSE(Рабочий!$AC$11,CHOOSE(Рабочий!$C$11,Рабочий!BO178,Рабочий!BO209,Рабочий!BN302),CHOOSE(Рабочий!$C$11,Рабочий!AD178,Рабочий!AD209,Рабочий!AD302)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AD36" s="272">
        <f>IF(CHOOSE(Рабочий!$AC$11,CHOOSE(Рабочий!$C$11,Рабочий!BP178,Рабочий!BP209,Рабочий!BO302),CHOOSE(Рабочий!$C$11,Рабочий!AE178,Рабочий!AE209,Рабочий!AE302))="","",ROUND(CHOOSE(Рабочий!$AC$11,CHOOSE(Рабочий!$C$11,Рабочий!BP178,Рабочий!BP209,Рабочий!BO302),CHOOSE(Рабочий!$C$11,Рабочий!AE178,Рабочий!AE209,Рабочий!AE302)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AE36" s="272" t="str">
        <f>IF(CHOOSE(Рабочий!$AC$11,CHOOSE(Рабочий!$C$11,Рабочий!BQ178,Рабочий!BQ209,Рабочий!BP302),CHOOSE(Рабочий!$C$11,Рабочий!AF178,Рабочий!AF209,Рабочий!AF302))="","",ROUND(CHOOSE(Рабочий!$AC$11,CHOOSE(Рабочий!$C$11,Рабочий!BQ178,Рабочий!BQ209,Рабочий!BP302),CHOOSE(Рабочий!$C$11,Рабочий!AF178,Рабочий!AF209,Рабочий!AF302)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36" s="272" t="str">
        <f>IF(CHOOSE(Рабочий!$AC$11,CHOOSE(Рабочий!$C$11,Рабочий!BR178,Рабочий!BR209,Рабочий!BQ302),CHOOSE(Рабочий!$C$11,Рабочий!AG178,Рабочий!AG209,Рабочий!AG302))="","",ROUND(CHOOSE(Рабочий!$AC$11,CHOOSE(Рабочий!$C$11,Рабочий!BR178,Рабочий!BR209,Рабочий!BQ302),CHOOSE(Рабочий!$C$11,Рабочий!AG178,Рабочий!AG209,Рабочий!AG302)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36" s="272" t="str">
        <f>IF(CHOOSE(Рабочий!$AC$11,CHOOSE(Рабочий!$C$11,Рабочий!BS178,Рабочий!BS209,Рабочий!BR302),CHOOSE(Рабочий!$C$11,Рабочий!AH178,Рабочий!AH209,Рабочий!AH302))="","",ROUND(CHOOSE(Рабочий!$AC$11,CHOOSE(Рабочий!$C$11,Рабочий!BS178,Рабочий!BS209,Рабочий!BR302),CHOOSE(Рабочий!$C$11,Рабочий!AH178,Рабочий!AH209,Рабочий!AH302)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36" s="272" t="str">
        <f>IF(CHOOSE(Рабочий!$AC$11,CHOOSE(Рабочий!$C$11,Рабочий!BT178,Рабочий!BT209,Рабочий!BS302),CHOOSE(Рабочий!$C$11,Рабочий!AI178,Рабочий!AI209,Рабочий!AI302))="","",ROUND(CHOOSE(Рабочий!$AC$11,CHOOSE(Рабочий!$C$11,Рабочий!BT178,Рабочий!BT209,Рабочий!BS302),CHOOSE(Рабочий!$C$11,Рабочий!AI178,Рабочий!AI209,Рабочий!AI302)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36" s="272" t="str">
        <f>IF(CHOOSE(Рабочий!$AC$11,CHOOSE(Рабочий!$C$11,Рабочий!BU178,Рабочий!BU209,Рабочий!BT302),CHOOSE(Рабочий!$C$11,Рабочий!AJ178,Рабочий!AJ209,Рабочий!AJ302))="","",ROUND(CHOOSE(Рабочий!$AC$11,CHOOSE(Рабочий!$C$11,Рабочий!BU178,Рабочий!BU209,Рабочий!BT302),CHOOSE(Рабочий!$C$11,Рабочий!AJ178,Рабочий!AJ209,Рабочий!AJ302)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36" s="210"/>
      <c r="AK36" s="211"/>
      <c r="AL36" s="211"/>
      <c r="AM36" s="211"/>
      <c r="AN36" s="211"/>
      <c r="AO36" s="211"/>
      <c r="AP36" s="211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</row>
    <row r="37" spans="1:53" s="193" customFormat="1">
      <c r="A37" s="212">
        <v>2000</v>
      </c>
      <c r="B37" s="272">
        <f>IF(CHOOSE(Рабочий!$AC$11,CHOOSE(Рабочий!$C$11,Рабочий!AN179,Рабочий!AN210,Рабочий!AM303),CHOOSE(Рабочий!$C$11,Рабочий!C179,Рабочий!C210,Рабочий!C303))="","",ROUND(CHOOSE(Рабочий!$AC$11,CHOOSE(Рабочий!$C$11,Рабочий!AN179,Рабочий!AN210,Рабочий!AM303),CHOOSE(Рабочий!$C$11,Рабочий!C179,Рабочий!C210,Рабочий!C303))*(1+'1. Выбор РС'!$I$1)*CHOOSE(Рабочий!$H$11,Рабочий!$I$11,Рабочий!$I$12)*CHOOSE(Рабочий!$L$11,CHOOSE(Рабочий!$P$11,Рабочий!$Q$11,Рабочий!$Q$12,Рабочий!$Q$13),Рабочий!$M$12),0))</f>
        <v>89</v>
      </c>
      <c r="C37" s="272">
        <f>IF(CHOOSE(Рабочий!$AC$11,CHOOSE(Рабочий!$C$11,Рабочий!AO179,Рабочий!AO210,Рабочий!AN303),CHOOSE(Рабочий!$C$11,Рабочий!D179,Рабочий!D210,Рабочий!D303))="","",ROUND(CHOOSE(Рабочий!$AC$11,CHOOSE(Рабочий!$C$11,Рабочий!AO179,Рабочий!AO210,Рабочий!AN303),CHOOSE(Рабочий!$C$11,Рабочий!D179,Рабочий!D210,Рабочий!D303))*(1+'1. Выбор РС'!$I$1)*CHOOSE(Рабочий!$H$11,Рабочий!$I$11,Рабочий!$I$12)*CHOOSE(Рабочий!$L$11,CHOOSE(Рабочий!$P$11,Рабочий!$Q$11,Рабочий!$Q$12,Рабочий!$Q$13),Рабочий!$M$12),0))</f>
        <v>81</v>
      </c>
      <c r="D37" s="272">
        <f>IF(CHOOSE(Рабочий!$AC$11,CHOOSE(Рабочий!$C$11,Рабочий!AP179,Рабочий!AP210,Рабочий!AO303),CHOOSE(Рабочий!$C$11,Рабочий!E179,Рабочий!E210,Рабочий!E303))="","",ROUND(CHOOSE(Рабочий!$AC$11,CHOOSE(Рабочий!$C$11,Рабочий!AP179,Рабочий!AP210,Рабочий!AO303),CHOOSE(Рабочий!$C$11,Рабочий!E179,Рабочий!E210,Рабочий!E303))*(1+'1. Выбор РС'!$I$1)*CHOOSE(Рабочий!$H$11,Рабочий!$I$11,Рабочий!$I$12)*CHOOSE(Рабочий!$L$11,CHOOSE(Рабочий!$P$11,Рабочий!$Q$11,Рабочий!$Q$12,Рабочий!$Q$13),Рабочий!$M$12),0))</f>
        <v>75</v>
      </c>
      <c r="E37" s="272">
        <f>IF(CHOOSE(Рабочий!$AC$11,CHOOSE(Рабочий!$C$11,Рабочий!AQ179,Рабочий!AQ210,Рабочий!AP303),CHOOSE(Рабочий!$C$11,Рабочий!F179,Рабочий!F210,Рабочий!F303))="","",ROUND(CHOOSE(Рабочий!$AC$11,CHOOSE(Рабочий!$C$11,Рабочий!AQ179,Рабочий!AQ210,Рабочий!AP303),CHOOSE(Рабочий!$C$11,Рабочий!F179,Рабочий!F210,Рабочий!F303))*(1+'1. Выбор РС'!$I$1)*CHOOSE(Рабочий!$H$11,Рабочий!$I$11,Рабочий!$I$12)*CHOOSE(Рабочий!$L$11,CHOOSE(Рабочий!$P$11,Рабочий!$Q$11,Рабочий!$Q$12,Рабочий!$Q$13),Рабочий!$M$12),0))</f>
        <v>72</v>
      </c>
      <c r="F37" s="272">
        <f>IF(CHOOSE(Рабочий!$AC$11,CHOOSE(Рабочий!$C$11,Рабочий!AR179,Рабочий!AR210,Рабочий!AQ303),CHOOSE(Рабочий!$C$11,Рабочий!G179,Рабочий!G210,Рабочий!G303))="","",ROUND(CHOOSE(Рабочий!$AC$11,CHOOSE(Рабочий!$C$11,Рабочий!AR179,Рабочий!AR210,Рабочий!AQ303),CHOOSE(Рабочий!$C$11,Рабочий!G179,Рабочий!G210,Рабочий!G303)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G37" s="272">
        <f>IF(CHOOSE(Рабочий!$AC$11,CHOOSE(Рабочий!$C$11,Рабочий!AS179,Рабочий!AS210,Рабочий!AR303),CHOOSE(Рабочий!$C$11,Рабочий!H179,Рабочий!H210,Рабочий!H303))="","",ROUND(CHOOSE(Рабочий!$AC$11,CHOOSE(Рабочий!$C$11,Рабочий!AS179,Рабочий!AS210,Рабочий!AR303),CHOOSE(Рабочий!$C$11,Рабочий!H179,Рабочий!H210,Рабочий!H303)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H37" s="272">
        <f>IF(CHOOSE(Рабочий!$AC$11,CHOOSE(Рабочий!$C$11,Рабочий!AT179,Рабочий!AT210,Рабочий!AS303),CHOOSE(Рабочий!$C$11,Рабочий!I179,Рабочий!I210,Рабочий!I303))="","",ROUND(CHOOSE(Рабочий!$AC$11,CHOOSE(Рабочий!$C$11,Рабочий!AT179,Рабочий!AT210,Рабочий!AS303),CHOOSE(Рабочий!$C$11,Рабочий!I179,Рабочий!I210,Рабочий!I303)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I37" s="272">
        <f>IF(CHOOSE(Рабочий!$AC$11,CHOOSE(Рабочий!$C$11,Рабочий!AU179,Рабочий!AU210,Рабочий!AT303),CHOOSE(Рабочий!$C$11,Рабочий!J179,Рабочий!J210,Рабочий!J303))="","",ROUND(CHOOSE(Рабочий!$AC$11,CHOOSE(Рабочий!$C$11,Рабочий!AU179,Рабочий!AU210,Рабочий!AT303),CHOOSE(Рабочий!$C$11,Рабочий!J179,Рабочий!J210,Рабочий!J303)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J37" s="272">
        <f>IF(CHOOSE(Рабочий!$AC$11,CHOOSE(Рабочий!$C$11,Рабочий!AV179,Рабочий!AV210,Рабочий!AU303),CHOOSE(Рабочий!$C$11,Рабочий!K179,Рабочий!K210,Рабочий!K303))="","",ROUND(CHOOSE(Рабочий!$AC$11,CHOOSE(Рабочий!$C$11,Рабочий!AV179,Рабочий!AV210,Рабочий!AU303),CHOOSE(Рабочий!$C$11,Рабочий!K179,Рабочий!K210,Рабочий!K303)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K37" s="272">
        <f>IF(CHOOSE(Рабочий!$AC$11,CHOOSE(Рабочий!$C$11,Рабочий!AW179,Рабочий!AW210,Рабочий!AV303),CHOOSE(Рабочий!$C$11,Рабочий!L179,Рабочий!L210,Рабочий!L303))="","",ROUND(CHOOSE(Рабочий!$AC$11,CHOOSE(Рабочий!$C$11,Рабочий!AW179,Рабочий!AW210,Рабочий!AV303),CHOOSE(Рабочий!$C$11,Рабочий!L179,Рабочий!L210,Рабочий!L303)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L37" s="272">
        <f>IF(CHOOSE(Рабочий!$AC$11,CHOOSE(Рабочий!$C$11,Рабочий!AX179,Рабочий!AX210,Рабочий!AW303),CHOOSE(Рабочий!$C$11,Рабочий!M179,Рабочий!M210,Рабочий!M303))="","",ROUND(CHOOSE(Рабочий!$AC$11,CHOOSE(Рабочий!$C$11,Рабочий!AX179,Рабочий!AX210,Рабочий!AW303),CHOOSE(Рабочий!$C$11,Рабочий!M179,Рабочий!M210,Рабочий!M303)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M37" s="272">
        <f>IF(CHOOSE(Рабочий!$AC$11,CHOOSE(Рабочий!$C$11,Рабочий!AY179,Рабочий!AY210,Рабочий!AX303),CHOOSE(Рабочий!$C$11,Рабочий!N179,Рабочий!N210,Рабочий!N303))="","",ROUND(CHOOSE(Рабочий!$AC$11,CHOOSE(Рабочий!$C$11,Рабочий!AY179,Рабочий!AY210,Рабочий!AX303),CHOOSE(Рабочий!$C$11,Рабочий!N179,Рабочий!N210,Рабочий!N303)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N37" s="272">
        <f>IF(CHOOSE(Рабочий!$AC$11,CHOOSE(Рабочий!$C$11,Рабочий!AZ179,Рабочий!AZ210,Рабочий!AY303),CHOOSE(Рабочий!$C$11,Рабочий!O179,Рабочий!O210,Рабочий!O303))="","",ROUND(CHOOSE(Рабочий!$AC$11,CHOOSE(Рабочий!$C$11,Рабочий!AZ179,Рабочий!AZ210,Рабочий!AY303),CHOOSE(Рабочий!$C$11,Рабочий!O179,Рабочий!O210,Рабочий!O303)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O37" s="272">
        <f>IF(CHOOSE(Рабочий!$AC$11,CHOOSE(Рабочий!$C$11,Рабочий!BA179,Рабочий!BA210,Рабочий!AZ303),CHOOSE(Рабочий!$C$11,Рабочий!P179,Рабочий!P210,Рабочий!P303))="","",ROUND(CHOOSE(Рабочий!$AC$11,CHOOSE(Рабочий!$C$11,Рабочий!BA179,Рабочий!BA210,Рабочий!AZ303),CHOOSE(Рабочий!$C$11,Рабочий!P179,Рабочий!P210,Рабочий!P303)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P37" s="272">
        <f>IF(CHOOSE(Рабочий!$AC$11,CHOOSE(Рабочий!$C$11,Рабочий!BB179,Рабочий!BB210,Рабочий!BA303),CHOOSE(Рабочий!$C$11,Рабочий!Q179,Рабочий!Q210,Рабочий!Q303))="","",ROUND(CHOOSE(Рабочий!$AC$11,CHOOSE(Рабочий!$C$11,Рабочий!BB179,Рабочий!BB210,Рабочий!BA303),CHOOSE(Рабочий!$C$11,Рабочий!Q179,Рабочий!Q210,Рабочий!Q303)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Q37" s="272">
        <f>IF(CHOOSE(Рабочий!$AC$11,CHOOSE(Рабочий!$C$11,Рабочий!BC179,Рабочий!BC210,Рабочий!BB303),CHOOSE(Рабочий!$C$11,Рабочий!R179,Рабочий!R210,Рабочий!R303))="","",ROUND(CHOOSE(Рабочий!$AC$11,CHOOSE(Рабочий!$C$11,Рабочий!BC179,Рабочий!BC210,Рабочий!BB303),CHOOSE(Рабочий!$C$11,Рабочий!R179,Рабочий!R210,Рабочий!R303)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R37" s="272">
        <f>IF(CHOOSE(Рабочий!$AC$11,CHOOSE(Рабочий!$C$11,Рабочий!BD179,Рабочий!BD210,Рабочий!BC303),CHOOSE(Рабочий!$C$11,Рабочий!S179,Рабочий!S210,Рабочий!S303))="","",ROUND(CHOOSE(Рабочий!$AC$11,CHOOSE(Рабочий!$C$11,Рабочий!BD179,Рабочий!BD210,Рабочий!BC303),CHOOSE(Рабочий!$C$11,Рабочий!S179,Рабочий!S210,Рабочий!S303)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S37" s="272">
        <f>IF(CHOOSE(Рабочий!$AC$11,CHOOSE(Рабочий!$C$11,Рабочий!BE179,Рабочий!BE210,Рабочий!BD303),CHOOSE(Рабочий!$C$11,Рабочий!T179,Рабочий!T210,Рабочий!T303))="","",ROUND(CHOOSE(Рабочий!$AC$11,CHOOSE(Рабочий!$C$11,Рабочий!BE179,Рабочий!BE210,Рабочий!BD303),CHOOSE(Рабочий!$C$11,Рабочий!T179,Рабочий!T210,Рабочий!T303)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T37" s="272">
        <f>IF(CHOOSE(Рабочий!$AC$11,CHOOSE(Рабочий!$C$11,Рабочий!BF179,Рабочий!BF210,Рабочий!BE303),CHOOSE(Рабочий!$C$11,Рабочий!U179,Рабочий!U210,Рабочий!U303))="","",ROUND(CHOOSE(Рабочий!$AC$11,CHOOSE(Рабочий!$C$11,Рабочий!BF179,Рабочий!BF210,Рабочий!BE303),CHOOSE(Рабочий!$C$11,Рабочий!U179,Рабочий!U210,Рабочий!U303)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U37" s="272">
        <f>IF(CHOOSE(Рабочий!$AC$11,CHOOSE(Рабочий!$C$11,Рабочий!BG179,Рабочий!BG210,Рабочий!BF303),CHOOSE(Рабочий!$C$11,Рабочий!V179,Рабочий!V210,Рабочий!V303))="","",ROUND(CHOOSE(Рабочий!$AC$11,CHOOSE(Рабочий!$C$11,Рабочий!BG179,Рабочий!BG210,Рабочий!BF303),CHOOSE(Рабочий!$C$11,Рабочий!V179,Рабочий!V210,Рабочий!V303)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V37" s="272">
        <f>IF(CHOOSE(Рабочий!$AC$11,CHOOSE(Рабочий!$C$11,Рабочий!BH179,Рабочий!BH210,Рабочий!BG303),CHOOSE(Рабочий!$C$11,Рабочий!W179,Рабочий!W210,Рабочий!W303))="","",ROUND(CHOOSE(Рабочий!$AC$11,CHOOSE(Рабочий!$C$11,Рабочий!BH179,Рабочий!BH210,Рабочий!BG303),CHOOSE(Рабочий!$C$11,Рабочий!W179,Рабочий!W210,Рабочий!W303)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W37" s="272">
        <f>IF(CHOOSE(Рабочий!$AC$11,CHOOSE(Рабочий!$C$11,Рабочий!BI179,Рабочий!BI210,Рабочий!BH303),CHOOSE(Рабочий!$C$11,Рабочий!X179,Рабочий!X210,Рабочий!X303))="","",ROUND(CHOOSE(Рабочий!$AC$11,CHOOSE(Рабочий!$C$11,Рабочий!BI179,Рабочий!BI210,Рабочий!BH303),CHOOSE(Рабочий!$C$11,Рабочий!X179,Рабочий!X210,Рабочий!X303)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X37" s="272">
        <f>IF(CHOOSE(Рабочий!$AC$11,CHOOSE(Рабочий!$C$11,Рабочий!BJ179,Рабочий!BJ210,Рабочий!BI303),CHOOSE(Рабочий!$C$11,Рабочий!Y179,Рабочий!Y210,Рабочий!Y303))="","",ROUND(CHOOSE(Рабочий!$AC$11,CHOOSE(Рабочий!$C$11,Рабочий!BJ179,Рабочий!BJ210,Рабочий!BI303),CHOOSE(Рабочий!$C$11,Рабочий!Y179,Рабочий!Y210,Рабочий!Y303)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Y37" s="272">
        <f>IF(CHOOSE(Рабочий!$AC$11,CHOOSE(Рабочий!$C$11,Рабочий!BK179,Рабочий!BK210,Рабочий!BJ303),CHOOSE(Рабочий!$C$11,Рабочий!Z179,Рабочий!Z210,Рабочий!Z303))="","",ROUND(CHOOSE(Рабочий!$AC$11,CHOOSE(Рабочий!$C$11,Рабочий!BK179,Рабочий!BK210,Рабочий!BJ303),CHOOSE(Рабочий!$C$11,Рабочий!Z179,Рабочий!Z210,Рабочий!Z303)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Z37" s="272">
        <f>IF(CHOOSE(Рабочий!$AC$11,CHOOSE(Рабочий!$C$11,Рабочий!BL179,Рабочий!BL210,Рабочий!BK303),CHOOSE(Рабочий!$C$11,Рабочий!AA179,Рабочий!AA210,Рабочий!AA303))="","",ROUND(CHOOSE(Рабочий!$AC$11,CHOOSE(Рабочий!$C$11,Рабочий!BL179,Рабочий!BL210,Рабочий!BK303),CHOOSE(Рабочий!$C$11,Рабочий!AA179,Рабочий!AA210,Рабочий!AA303)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AA37" s="272">
        <f>IF(CHOOSE(Рабочий!$AC$11,CHOOSE(Рабочий!$C$11,Рабочий!BM179,Рабочий!BM210,Рабочий!BL303),CHOOSE(Рабочий!$C$11,Рабочий!AB179,Рабочий!AB210,Рабочий!AB303))="","",ROUND(CHOOSE(Рабочий!$AC$11,CHOOSE(Рабочий!$C$11,Рабочий!BM179,Рабочий!BM210,Рабочий!BL303),CHOOSE(Рабочий!$C$11,Рабочий!AB179,Рабочий!AB210,Рабочий!AB303)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AB37" s="272">
        <f>IF(CHOOSE(Рабочий!$AC$11,CHOOSE(Рабочий!$C$11,Рабочий!BN179,Рабочий!BN210,Рабочий!BM303),CHOOSE(Рабочий!$C$11,Рабочий!AC179,Рабочий!AC210,Рабочий!AC303))="","",ROUND(CHOOSE(Рабочий!$AC$11,CHOOSE(Рабочий!$C$11,Рабочий!BN179,Рабочий!BN210,Рабочий!BM303),CHOOSE(Рабочий!$C$11,Рабочий!AC179,Рабочий!AC210,Рабочий!AC303)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AC37" s="272">
        <f>IF(CHOOSE(Рабочий!$AC$11,CHOOSE(Рабочий!$C$11,Рабочий!BO179,Рабочий!BO210,Рабочий!BN303),CHOOSE(Рабочий!$C$11,Рабочий!AD179,Рабочий!AD210,Рабочий!AD303))="","",ROUND(CHOOSE(Рабочий!$AC$11,CHOOSE(Рабочий!$C$11,Рабочий!BO179,Рабочий!BO210,Рабочий!BN303),CHOOSE(Рабочий!$C$11,Рабочий!AD179,Рабочий!AD210,Рабочий!AD303)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AD37" s="272">
        <f>IF(CHOOSE(Рабочий!$AC$11,CHOOSE(Рабочий!$C$11,Рабочий!BP179,Рабочий!BP210,Рабочий!BO303),CHOOSE(Рабочий!$C$11,Рабочий!AE179,Рабочий!AE210,Рабочий!AE303))="","",ROUND(CHOOSE(Рабочий!$AC$11,CHOOSE(Рабочий!$C$11,Рабочий!BP179,Рабочий!BP210,Рабочий!BO303),CHOOSE(Рабочий!$C$11,Рабочий!AE179,Рабочий!AE210,Рабочий!AE303)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AE37" s="272" t="str">
        <f>IF(CHOOSE(Рабочий!$AC$11,CHOOSE(Рабочий!$C$11,Рабочий!BQ179,Рабочий!BQ210,Рабочий!BP303),CHOOSE(Рабочий!$C$11,Рабочий!AF179,Рабочий!AF210,Рабочий!AF303))="","",ROUND(CHOOSE(Рабочий!$AC$11,CHOOSE(Рабочий!$C$11,Рабочий!BQ179,Рабочий!BQ210,Рабочий!BP303),CHOOSE(Рабочий!$C$11,Рабочий!AF179,Рабочий!AF210,Рабочий!AF303)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37" s="272" t="str">
        <f>IF(CHOOSE(Рабочий!$AC$11,CHOOSE(Рабочий!$C$11,Рабочий!BR179,Рабочий!BR210,Рабочий!BQ303),CHOOSE(Рабочий!$C$11,Рабочий!AG179,Рабочий!AG210,Рабочий!AG303))="","",ROUND(CHOOSE(Рабочий!$AC$11,CHOOSE(Рабочий!$C$11,Рабочий!BR179,Рабочий!BR210,Рабочий!BQ303),CHOOSE(Рабочий!$C$11,Рабочий!AG179,Рабочий!AG210,Рабочий!AG303)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37" s="272" t="str">
        <f>IF(CHOOSE(Рабочий!$AC$11,CHOOSE(Рабочий!$C$11,Рабочий!BS179,Рабочий!BS210,Рабочий!BR303),CHOOSE(Рабочий!$C$11,Рабочий!AH179,Рабочий!AH210,Рабочий!AH303))="","",ROUND(CHOOSE(Рабочий!$AC$11,CHOOSE(Рабочий!$C$11,Рабочий!BS179,Рабочий!BS210,Рабочий!BR303),CHOOSE(Рабочий!$C$11,Рабочий!AH179,Рабочий!AH210,Рабочий!AH303)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37" s="272" t="str">
        <f>IF(CHOOSE(Рабочий!$AC$11,CHOOSE(Рабочий!$C$11,Рабочий!BT179,Рабочий!BT210,Рабочий!BS303),CHOOSE(Рабочий!$C$11,Рабочий!AI179,Рабочий!AI210,Рабочий!AI303))="","",ROUND(CHOOSE(Рабочий!$AC$11,CHOOSE(Рабочий!$C$11,Рабочий!BT179,Рабочий!BT210,Рабочий!BS303),CHOOSE(Рабочий!$C$11,Рабочий!AI179,Рабочий!AI210,Рабочий!AI303)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37" s="272" t="str">
        <f>IF(CHOOSE(Рабочий!$AC$11,CHOOSE(Рабочий!$C$11,Рабочий!BU179,Рабочий!BU210,Рабочий!BT303),CHOOSE(Рабочий!$C$11,Рабочий!AJ179,Рабочий!AJ210,Рабочий!AJ303))="","",ROUND(CHOOSE(Рабочий!$AC$11,CHOOSE(Рабочий!$C$11,Рабочий!BU179,Рабочий!BU210,Рабочий!BT303),CHOOSE(Рабочий!$C$11,Рабочий!AJ179,Рабочий!AJ210,Рабочий!AJ303)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37" s="210"/>
      <c r="AK37" s="211"/>
      <c r="AL37" s="211"/>
      <c r="AM37" s="211"/>
      <c r="AN37" s="211"/>
      <c r="AO37" s="211"/>
      <c r="AP37" s="211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</row>
    <row r="38" spans="1:53" s="193" customFormat="1">
      <c r="A38" s="212">
        <v>2100</v>
      </c>
      <c r="B38" s="272">
        <f>IF(CHOOSE(Рабочий!$AC$11,CHOOSE(Рабочий!$C$11,Рабочий!AN180,Рабочий!AN211,Рабочий!AM304),CHOOSE(Рабочий!$C$11,Рабочий!C180,Рабочий!C211,Рабочий!C304))="","",ROUND(CHOOSE(Рабочий!$AC$11,CHOOSE(Рабочий!$C$11,Рабочий!AN180,Рабочий!AN211,Рабочий!AM304),CHOOSE(Рабочий!$C$11,Рабочий!C180,Рабочий!C211,Рабочий!C304))*(1+'1. Выбор РС'!$I$1)*CHOOSE(Рабочий!$H$11,Рабочий!$I$11,Рабочий!$I$12)*CHOOSE(Рабочий!$L$11,CHOOSE(Рабочий!$P$11,Рабочий!$Q$11,Рабочий!$Q$12,Рабочий!$Q$13),Рабочий!$M$12),0))</f>
        <v>88</v>
      </c>
      <c r="C38" s="272">
        <f>IF(CHOOSE(Рабочий!$AC$11,CHOOSE(Рабочий!$C$11,Рабочий!AO180,Рабочий!AO211,Рабочий!AN304),CHOOSE(Рабочий!$C$11,Рабочий!D180,Рабочий!D211,Рабочий!D304))="","",ROUND(CHOOSE(Рабочий!$AC$11,CHOOSE(Рабочий!$C$11,Рабочий!AO180,Рабочий!AO211,Рабочий!AN304),CHOOSE(Рабочий!$C$11,Рабочий!D180,Рабочий!D211,Рабочий!D304))*(1+'1. Выбор РС'!$I$1)*CHOOSE(Рабочий!$H$11,Рабочий!$I$11,Рабочий!$I$12)*CHOOSE(Рабочий!$L$11,CHOOSE(Рабочий!$P$11,Рабочий!$Q$11,Рабочий!$Q$12,Рабочий!$Q$13),Рабочий!$M$12),0))</f>
        <v>80</v>
      </c>
      <c r="D38" s="272">
        <f>IF(CHOOSE(Рабочий!$AC$11,CHOOSE(Рабочий!$C$11,Рабочий!AP180,Рабочий!AP211,Рабочий!AO304),CHOOSE(Рабочий!$C$11,Рабочий!E180,Рабочий!E211,Рабочий!E304))="","",ROUND(CHOOSE(Рабочий!$AC$11,CHOOSE(Рабочий!$C$11,Рабочий!AP180,Рабочий!AP211,Рабочий!AO304),CHOOSE(Рабочий!$C$11,Рабочий!E180,Рабочий!E211,Рабочий!E304))*(1+'1. Выбор РС'!$I$1)*CHOOSE(Рабочий!$H$11,Рабочий!$I$11,Рабочий!$I$12)*CHOOSE(Рабочий!$L$11,CHOOSE(Рабочий!$P$11,Рабочий!$Q$11,Рабочий!$Q$12,Рабочий!$Q$13),Рабочий!$M$12),0))</f>
        <v>74</v>
      </c>
      <c r="E38" s="272">
        <f>IF(CHOOSE(Рабочий!$AC$11,CHOOSE(Рабочий!$C$11,Рабочий!AQ180,Рабочий!AQ211,Рабочий!AP304),CHOOSE(Рабочий!$C$11,Рабочий!F180,Рабочий!F211,Рабочий!F304))="","",ROUND(CHOOSE(Рабочий!$AC$11,CHOOSE(Рабочий!$C$11,Рабочий!AQ180,Рабочий!AQ211,Рабочий!AP304),CHOOSE(Рабочий!$C$11,Рабочий!F180,Рабочий!F211,Рабочий!F304))*(1+'1. Выбор РС'!$I$1)*CHOOSE(Рабочий!$H$11,Рабочий!$I$11,Рабочий!$I$12)*CHOOSE(Рабочий!$L$11,CHOOSE(Рабочий!$P$11,Рабочий!$Q$11,Рабочий!$Q$12,Рабочий!$Q$13),Рабочий!$M$12),0))</f>
        <v>71</v>
      </c>
      <c r="F38" s="272">
        <f>IF(CHOOSE(Рабочий!$AC$11,CHOOSE(Рабочий!$C$11,Рабочий!AR180,Рабочий!AR211,Рабочий!AQ304),CHOOSE(Рабочий!$C$11,Рабочий!G180,Рабочий!G211,Рабочий!G304))="","",ROUND(CHOOSE(Рабочий!$AC$11,CHOOSE(Рабочий!$C$11,Рабочий!AR180,Рабочий!AR211,Рабочий!AQ304),CHOOSE(Рабочий!$C$11,Рабочий!G180,Рабочий!G211,Рабочий!G304))*(1+'1. Выбор РС'!$I$1)*CHOOSE(Рабочий!$H$11,Рабочий!$I$11,Рабочий!$I$12)*CHOOSE(Рабочий!$L$11,CHOOSE(Рабочий!$P$11,Рабочий!$Q$11,Рабочий!$Q$12,Рабочий!$Q$13),Рабочий!$M$12),0))</f>
        <v>67</v>
      </c>
      <c r="G38" s="272">
        <f>IF(CHOOSE(Рабочий!$AC$11,CHOOSE(Рабочий!$C$11,Рабочий!AS180,Рабочий!AS211,Рабочий!AR304),CHOOSE(Рабочий!$C$11,Рабочий!H180,Рабочий!H211,Рабочий!H304))="","",ROUND(CHOOSE(Рабочий!$AC$11,CHOOSE(Рабочий!$C$11,Рабочий!AS180,Рабочий!AS211,Рабочий!AR304),CHOOSE(Рабочий!$C$11,Рабочий!H180,Рабочий!H211,Рабочий!H304))*(1+'1. Выбор РС'!$I$1)*CHOOSE(Рабочий!$H$11,Рабочий!$I$11,Рабочий!$I$12)*CHOOSE(Рабочий!$L$11,CHOOSE(Рабочий!$P$11,Рабочий!$Q$11,Рабочий!$Q$12,Рабочий!$Q$13),Рабочий!$M$12),0))</f>
        <v>65</v>
      </c>
      <c r="H38" s="272">
        <f>IF(CHOOSE(Рабочий!$AC$11,CHOOSE(Рабочий!$C$11,Рабочий!AT180,Рабочий!AT211,Рабочий!AS304),CHOOSE(Рабочий!$C$11,Рабочий!I180,Рабочий!I211,Рабочий!I304))="","",ROUND(CHOOSE(Рабочий!$AC$11,CHOOSE(Рабочий!$C$11,Рабочий!AT180,Рабочий!AT211,Рабочий!AS304),CHOOSE(Рабочий!$C$11,Рабочий!I180,Рабочий!I211,Рабочий!I304)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I38" s="272">
        <f>IF(CHOOSE(Рабочий!$AC$11,CHOOSE(Рабочий!$C$11,Рабочий!AU180,Рабочий!AU211,Рабочий!AT304),CHOOSE(Рабочий!$C$11,Рабочий!J180,Рабочий!J211,Рабочий!J304))="","",ROUND(CHOOSE(Рабочий!$AC$11,CHOOSE(Рабочий!$C$11,Рабочий!AU180,Рабочий!AU211,Рабочий!AT304),CHOOSE(Рабочий!$C$11,Рабочий!J180,Рабочий!J211,Рабочий!J304)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J38" s="272">
        <f>IF(CHOOSE(Рабочий!$AC$11,CHOOSE(Рабочий!$C$11,Рабочий!AV180,Рабочий!AV211,Рабочий!AU304),CHOOSE(Рабочий!$C$11,Рабочий!K180,Рабочий!K211,Рабочий!K304))="","",ROUND(CHOOSE(Рабочий!$AC$11,CHOOSE(Рабочий!$C$11,Рабочий!AV180,Рабочий!AV211,Рабочий!AU304),CHOOSE(Рабочий!$C$11,Рабочий!K180,Рабочий!K211,Рабочий!K304)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K38" s="272">
        <f>IF(CHOOSE(Рабочий!$AC$11,CHOOSE(Рабочий!$C$11,Рабочий!AW180,Рабочий!AW211,Рабочий!AV304),CHOOSE(Рабочий!$C$11,Рабочий!L180,Рабочий!L211,Рабочий!L304))="","",ROUND(CHOOSE(Рабочий!$AC$11,CHOOSE(Рабочий!$C$11,Рабочий!AW180,Рабочий!AW211,Рабочий!AV304),CHOOSE(Рабочий!$C$11,Рабочий!L180,Рабочий!L211,Рабочий!L304)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L38" s="272">
        <f>IF(CHOOSE(Рабочий!$AC$11,CHOOSE(Рабочий!$C$11,Рабочий!AX180,Рабочий!AX211,Рабочий!AW304),CHOOSE(Рабочий!$C$11,Рабочий!M180,Рабочий!M211,Рабочий!M304))="","",ROUND(CHOOSE(Рабочий!$AC$11,CHOOSE(Рабочий!$C$11,Рабочий!AX180,Рабочий!AX211,Рабочий!AW304),CHOOSE(Рабочий!$C$11,Рабочий!M180,Рабочий!M211,Рабочий!M304)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M38" s="272">
        <f>IF(CHOOSE(Рабочий!$AC$11,CHOOSE(Рабочий!$C$11,Рабочий!AY180,Рабочий!AY211,Рабочий!AX304),CHOOSE(Рабочий!$C$11,Рабочий!N180,Рабочий!N211,Рабочий!N304))="","",ROUND(CHOOSE(Рабочий!$AC$11,CHOOSE(Рабочий!$C$11,Рабочий!AY180,Рабочий!AY211,Рабочий!AX304),CHOOSE(Рабочий!$C$11,Рабочий!N180,Рабочий!N211,Рабочий!N304)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N38" s="272">
        <f>IF(CHOOSE(Рабочий!$AC$11,CHOOSE(Рабочий!$C$11,Рабочий!AZ180,Рабочий!AZ211,Рабочий!AY304),CHOOSE(Рабочий!$C$11,Рабочий!O180,Рабочий!O211,Рабочий!O304))="","",ROUND(CHOOSE(Рабочий!$AC$11,CHOOSE(Рабочий!$C$11,Рабочий!AZ180,Рабочий!AZ211,Рабочий!AY304),CHOOSE(Рабочий!$C$11,Рабочий!O180,Рабочий!O211,Рабочий!O304)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O38" s="272">
        <f>IF(CHOOSE(Рабочий!$AC$11,CHOOSE(Рабочий!$C$11,Рабочий!BA180,Рабочий!BA211,Рабочий!AZ304),CHOOSE(Рабочий!$C$11,Рабочий!P180,Рабочий!P211,Рабочий!P304))="","",ROUND(CHOOSE(Рабочий!$AC$11,CHOOSE(Рабочий!$C$11,Рабочий!BA180,Рабочий!BA211,Рабочий!AZ304),CHOOSE(Рабочий!$C$11,Рабочий!P180,Рабочий!P211,Рабочий!P304)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P38" s="272">
        <f>IF(CHOOSE(Рабочий!$AC$11,CHOOSE(Рабочий!$C$11,Рабочий!BB180,Рабочий!BB211,Рабочий!BA304),CHOOSE(Рабочий!$C$11,Рабочий!Q180,Рабочий!Q211,Рабочий!Q304))="","",ROUND(CHOOSE(Рабочий!$AC$11,CHOOSE(Рабочий!$C$11,Рабочий!BB180,Рабочий!BB211,Рабочий!BA304),CHOOSE(Рабочий!$C$11,Рабочий!Q180,Рабочий!Q211,Рабочий!Q304)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Q38" s="272">
        <f>IF(CHOOSE(Рабочий!$AC$11,CHOOSE(Рабочий!$C$11,Рабочий!BC180,Рабочий!BC211,Рабочий!BB304),CHOOSE(Рабочий!$C$11,Рабочий!R180,Рабочий!R211,Рабочий!R304))="","",ROUND(CHOOSE(Рабочий!$AC$11,CHOOSE(Рабочий!$C$11,Рабочий!BC180,Рабочий!BC211,Рабочий!BB304),CHOOSE(Рабочий!$C$11,Рабочий!R180,Рабочий!R211,Рабочий!R304)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R38" s="272">
        <f>IF(CHOOSE(Рабочий!$AC$11,CHOOSE(Рабочий!$C$11,Рабочий!BD180,Рабочий!BD211,Рабочий!BC304),CHOOSE(Рабочий!$C$11,Рабочий!S180,Рабочий!S211,Рабочий!S304))="","",ROUND(CHOOSE(Рабочий!$AC$11,CHOOSE(Рабочий!$C$11,Рабочий!BD180,Рабочий!BD211,Рабочий!BC304),CHOOSE(Рабочий!$C$11,Рабочий!S180,Рабочий!S211,Рабочий!S304)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S38" s="272">
        <f>IF(CHOOSE(Рабочий!$AC$11,CHOOSE(Рабочий!$C$11,Рабочий!BE180,Рабочий!BE211,Рабочий!BD304),CHOOSE(Рабочий!$C$11,Рабочий!T180,Рабочий!T211,Рабочий!T304))="","",ROUND(CHOOSE(Рабочий!$AC$11,CHOOSE(Рабочий!$C$11,Рабочий!BE180,Рабочий!BE211,Рабочий!BD304),CHOOSE(Рабочий!$C$11,Рабочий!T180,Рабочий!T211,Рабочий!T304)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T38" s="272">
        <f>IF(CHOOSE(Рабочий!$AC$11,CHOOSE(Рабочий!$C$11,Рабочий!BF180,Рабочий!BF211,Рабочий!BE304),CHOOSE(Рабочий!$C$11,Рабочий!U180,Рабочий!U211,Рабочий!U304))="","",ROUND(CHOOSE(Рабочий!$AC$11,CHOOSE(Рабочий!$C$11,Рабочий!BF180,Рабочий!BF211,Рабочий!BE304),CHOOSE(Рабочий!$C$11,Рабочий!U180,Рабочий!U211,Рабочий!U304)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U38" s="272">
        <f>IF(CHOOSE(Рабочий!$AC$11,CHOOSE(Рабочий!$C$11,Рабочий!BG180,Рабочий!BG211,Рабочий!BF304),CHOOSE(Рабочий!$C$11,Рабочий!V180,Рабочий!V211,Рабочий!V304))="","",ROUND(CHOOSE(Рабочий!$AC$11,CHOOSE(Рабочий!$C$11,Рабочий!BG180,Рабочий!BG211,Рабочий!BF304),CHOOSE(Рабочий!$C$11,Рабочий!V180,Рабочий!V211,Рабочий!V304)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V38" s="272">
        <f>IF(CHOOSE(Рабочий!$AC$11,CHOOSE(Рабочий!$C$11,Рабочий!BH180,Рабочий!BH211,Рабочий!BG304),CHOOSE(Рабочий!$C$11,Рабочий!W180,Рабочий!W211,Рабочий!W304))="","",ROUND(CHOOSE(Рабочий!$AC$11,CHOOSE(Рабочий!$C$11,Рабочий!BH180,Рабочий!BH211,Рабочий!BG304),CHOOSE(Рабочий!$C$11,Рабочий!W180,Рабочий!W211,Рабочий!W304)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W38" s="272">
        <f>IF(CHOOSE(Рабочий!$AC$11,CHOOSE(Рабочий!$C$11,Рабочий!BI180,Рабочий!BI211,Рабочий!BH304),CHOOSE(Рабочий!$C$11,Рабочий!X180,Рабочий!X211,Рабочий!X304))="","",ROUND(CHOOSE(Рабочий!$AC$11,CHOOSE(Рабочий!$C$11,Рабочий!BI180,Рабочий!BI211,Рабочий!BH304),CHOOSE(Рабочий!$C$11,Рабочий!X180,Рабочий!X211,Рабочий!X304)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X38" s="272">
        <f>IF(CHOOSE(Рабочий!$AC$11,CHOOSE(Рабочий!$C$11,Рабочий!BJ180,Рабочий!BJ211,Рабочий!BI304),CHOOSE(Рабочий!$C$11,Рабочий!Y180,Рабочий!Y211,Рабочий!Y304))="","",ROUND(CHOOSE(Рабочий!$AC$11,CHOOSE(Рабочий!$C$11,Рабочий!BJ180,Рабочий!BJ211,Рабочий!BI304),CHOOSE(Рабочий!$C$11,Рабочий!Y180,Рабочий!Y211,Рабочий!Y304)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Y38" s="272">
        <f>IF(CHOOSE(Рабочий!$AC$11,CHOOSE(Рабочий!$C$11,Рабочий!BK180,Рабочий!BK211,Рабочий!BJ304),CHOOSE(Рабочий!$C$11,Рабочий!Z180,Рабочий!Z211,Рабочий!Z304))="","",ROUND(CHOOSE(Рабочий!$AC$11,CHOOSE(Рабочий!$C$11,Рабочий!BK180,Рабочий!BK211,Рабочий!BJ304),CHOOSE(Рабочий!$C$11,Рабочий!Z180,Рабочий!Z211,Рабочий!Z304)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Z38" s="272">
        <f>IF(CHOOSE(Рабочий!$AC$11,CHOOSE(Рабочий!$C$11,Рабочий!BL180,Рабочий!BL211,Рабочий!BK304),CHOOSE(Рабочий!$C$11,Рабочий!AA180,Рабочий!AA211,Рабочий!AA304))="","",ROUND(CHOOSE(Рабочий!$AC$11,CHOOSE(Рабочий!$C$11,Рабочий!BL180,Рабочий!BL211,Рабочий!BK304),CHOOSE(Рабочий!$C$11,Рабочий!AA180,Рабочий!AA211,Рабочий!AA304)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AA38" s="272">
        <f>IF(CHOOSE(Рабочий!$AC$11,CHOOSE(Рабочий!$C$11,Рабочий!BM180,Рабочий!BM211,Рабочий!BL304),CHOOSE(Рабочий!$C$11,Рабочий!AB180,Рабочий!AB211,Рабочий!AB304))="","",ROUND(CHOOSE(Рабочий!$AC$11,CHOOSE(Рабочий!$C$11,Рабочий!BM180,Рабочий!BM211,Рабочий!BL304),CHOOSE(Рабочий!$C$11,Рабочий!AB180,Рабочий!AB211,Рабочий!AB304)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AB38" s="272">
        <f>IF(CHOOSE(Рабочий!$AC$11,CHOOSE(Рабочий!$C$11,Рабочий!BN180,Рабочий!BN211,Рабочий!BM304),CHOOSE(Рабочий!$C$11,Рабочий!AC180,Рабочий!AC211,Рабочий!AC304))="","",ROUND(CHOOSE(Рабочий!$AC$11,CHOOSE(Рабочий!$C$11,Рабочий!BN180,Рабочий!BN211,Рабочий!BM304),CHOOSE(Рабочий!$C$11,Рабочий!AC180,Рабочий!AC211,Рабочий!AC304)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AC38" s="272">
        <f>IF(CHOOSE(Рабочий!$AC$11,CHOOSE(Рабочий!$C$11,Рабочий!BO180,Рабочий!BO211,Рабочий!BN304),CHOOSE(Рабочий!$C$11,Рабочий!AD180,Рабочий!AD211,Рабочий!AD304))="","",ROUND(CHOOSE(Рабочий!$AC$11,CHOOSE(Рабочий!$C$11,Рабочий!BO180,Рабочий!BO211,Рабочий!BN304),CHOOSE(Рабочий!$C$11,Рабочий!AD180,Рабочий!AD211,Рабочий!AD304)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AD38" s="272">
        <f>IF(CHOOSE(Рабочий!$AC$11,CHOOSE(Рабочий!$C$11,Рабочий!BP180,Рабочий!BP211,Рабочий!BO304),CHOOSE(Рабочий!$C$11,Рабочий!AE180,Рабочий!AE211,Рабочий!AE304))="","",ROUND(CHOOSE(Рабочий!$AC$11,CHOOSE(Рабочий!$C$11,Рабочий!BP180,Рабочий!BP211,Рабочий!BO304),CHOOSE(Рабочий!$C$11,Рабочий!AE180,Рабочий!AE211,Рабочий!AE304)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AE38" s="272" t="str">
        <f>IF(CHOOSE(Рабочий!$AC$11,CHOOSE(Рабочий!$C$11,Рабочий!BQ180,Рабочий!BQ211,Рабочий!BP304),CHOOSE(Рабочий!$C$11,Рабочий!AF180,Рабочий!AF211,Рабочий!AF304))="","",ROUND(CHOOSE(Рабочий!$AC$11,CHOOSE(Рабочий!$C$11,Рабочий!BQ180,Рабочий!BQ211,Рабочий!BP304),CHOOSE(Рабочий!$C$11,Рабочий!AF180,Рабочий!AF211,Рабочий!AF304)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38" s="272" t="str">
        <f>IF(CHOOSE(Рабочий!$AC$11,CHOOSE(Рабочий!$C$11,Рабочий!BR180,Рабочий!BR211,Рабочий!BQ304),CHOOSE(Рабочий!$C$11,Рабочий!AG180,Рабочий!AG211,Рабочий!AG304))="","",ROUND(CHOOSE(Рабочий!$AC$11,CHOOSE(Рабочий!$C$11,Рабочий!BR180,Рабочий!BR211,Рабочий!BQ304),CHOOSE(Рабочий!$C$11,Рабочий!AG180,Рабочий!AG211,Рабочий!AG304)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38" s="272" t="str">
        <f>IF(CHOOSE(Рабочий!$AC$11,CHOOSE(Рабочий!$C$11,Рабочий!BS180,Рабочий!BS211,Рабочий!BR304),CHOOSE(Рабочий!$C$11,Рабочий!AH180,Рабочий!AH211,Рабочий!AH304))="","",ROUND(CHOOSE(Рабочий!$AC$11,CHOOSE(Рабочий!$C$11,Рабочий!BS180,Рабочий!BS211,Рабочий!BR304),CHOOSE(Рабочий!$C$11,Рабочий!AH180,Рабочий!AH211,Рабочий!AH304)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38" s="272" t="str">
        <f>IF(CHOOSE(Рабочий!$AC$11,CHOOSE(Рабочий!$C$11,Рабочий!BT180,Рабочий!BT211,Рабочий!BS304),CHOOSE(Рабочий!$C$11,Рабочий!AI180,Рабочий!AI211,Рабочий!AI304))="","",ROUND(CHOOSE(Рабочий!$AC$11,CHOOSE(Рабочий!$C$11,Рабочий!BT180,Рабочий!BT211,Рабочий!BS304),CHOOSE(Рабочий!$C$11,Рабочий!AI180,Рабочий!AI211,Рабочий!AI304)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38" s="272" t="str">
        <f>IF(CHOOSE(Рабочий!$AC$11,CHOOSE(Рабочий!$C$11,Рабочий!BU180,Рабочий!BU211,Рабочий!BT304),CHOOSE(Рабочий!$C$11,Рабочий!AJ180,Рабочий!AJ211,Рабочий!AJ304))="","",ROUND(CHOOSE(Рабочий!$AC$11,CHOOSE(Рабочий!$C$11,Рабочий!BU180,Рабочий!BU211,Рабочий!BT304),CHOOSE(Рабочий!$C$11,Рабочий!AJ180,Рабочий!AJ211,Рабочий!AJ304)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38" s="210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</row>
    <row r="39" spans="1:53" s="193" customFormat="1">
      <c r="A39" s="212">
        <v>2200</v>
      </c>
      <c r="B39" s="272">
        <f>IF(CHOOSE(Рабочий!$AC$11,CHOOSE(Рабочий!$C$11,Рабочий!AN181,Рабочий!AN212,Рабочий!AM305),CHOOSE(Рабочий!$C$11,Рабочий!C181,Рабочий!C212,Рабочий!C305))="","",ROUND(CHOOSE(Рабочий!$AC$11,CHOOSE(Рабочий!$C$11,Рабочий!AN181,Рабочий!AN212,Рабочий!AM305),CHOOSE(Рабочий!$C$11,Рабочий!C181,Рабочий!C212,Рабочий!C305))*(1+'1. Выбор РС'!$I$1)*CHOOSE(Рабочий!$H$11,Рабочий!$I$11,Рабочий!$I$12)*CHOOSE(Рабочий!$L$11,CHOOSE(Рабочий!$P$11,Рабочий!$Q$11,Рабочий!$Q$12,Рабочий!$Q$13),Рабочий!$M$12),0))</f>
        <v>88</v>
      </c>
      <c r="C39" s="272">
        <f>IF(CHOOSE(Рабочий!$AC$11,CHOOSE(Рабочий!$C$11,Рабочий!AO181,Рабочий!AO212,Рабочий!AN305),CHOOSE(Рабочий!$C$11,Рабочий!D181,Рабочий!D212,Рабочий!D305))="","",ROUND(CHOOSE(Рабочий!$AC$11,CHOOSE(Рабочий!$C$11,Рабочий!AO181,Рабочий!AO212,Рабочий!AN305),CHOOSE(Рабочий!$C$11,Рабочий!D181,Рабочий!D212,Рабочий!D305))*(1+'1. Выбор РС'!$I$1)*CHOOSE(Рабочий!$H$11,Рабочий!$I$11,Рабочий!$I$12)*CHOOSE(Рабочий!$L$11,CHOOSE(Рабочий!$P$11,Рабочий!$Q$11,Рабочий!$Q$12,Рабочий!$Q$13),Рабочий!$M$12),0))</f>
        <v>80</v>
      </c>
      <c r="D39" s="272">
        <f>IF(CHOOSE(Рабочий!$AC$11,CHOOSE(Рабочий!$C$11,Рабочий!AP181,Рабочий!AP212,Рабочий!AO305),CHOOSE(Рабочий!$C$11,Рабочий!E181,Рабочий!E212,Рабочий!E305))="","",ROUND(CHOOSE(Рабочий!$AC$11,CHOOSE(Рабочий!$C$11,Рабочий!AP181,Рабочий!AP212,Рабочий!AO305),CHOOSE(Рабочий!$C$11,Рабочий!E181,Рабочий!E212,Рабочий!E305))*(1+'1. Выбор РС'!$I$1)*CHOOSE(Рабочий!$H$11,Рабочий!$I$11,Рабочий!$I$12)*CHOOSE(Рабочий!$L$11,CHOOSE(Рабочий!$P$11,Рабочий!$Q$11,Рабочий!$Q$12,Рабочий!$Q$13),Рабочий!$M$12),0))</f>
        <v>74</v>
      </c>
      <c r="E39" s="272">
        <f>IF(CHOOSE(Рабочий!$AC$11,CHOOSE(Рабочий!$C$11,Рабочий!AQ181,Рабочий!AQ212,Рабочий!AP305),CHOOSE(Рабочий!$C$11,Рабочий!F181,Рабочий!F212,Рабочий!F305))="","",ROUND(CHOOSE(Рабочий!$AC$11,CHOOSE(Рабочий!$C$11,Рабочий!AQ181,Рабочий!AQ212,Рабочий!AP305),CHOOSE(Рабочий!$C$11,Рабочий!F181,Рабочий!F212,Рабочий!F305))*(1+'1. Выбор РС'!$I$1)*CHOOSE(Рабочий!$H$11,Рабочий!$I$11,Рабочий!$I$12)*CHOOSE(Рабочий!$L$11,CHOOSE(Рабочий!$P$11,Рабочий!$Q$11,Рабочий!$Q$12,Рабочий!$Q$13),Рабочий!$M$12),0))</f>
        <v>70</v>
      </c>
      <c r="F39" s="272">
        <f>IF(CHOOSE(Рабочий!$AC$11,CHOOSE(Рабочий!$C$11,Рабочий!AR181,Рабочий!AR212,Рабочий!AQ305),CHOOSE(Рабочий!$C$11,Рабочий!G181,Рабочий!G212,Рабочий!G305))="","",ROUND(CHOOSE(Рабочий!$AC$11,CHOOSE(Рабочий!$C$11,Рабочий!AR181,Рабочий!AR212,Рабочий!AQ305),CHOOSE(Рабочий!$C$11,Рабочий!G181,Рабочий!G212,Рабочий!G305))*(1+'1. Выбор РС'!$I$1)*CHOOSE(Рабочий!$H$11,Рабочий!$I$11,Рабочий!$I$12)*CHOOSE(Рабочий!$L$11,CHOOSE(Рабочий!$P$11,Рабочий!$Q$11,Рабочий!$Q$12,Рабочий!$Q$13),Рабочий!$M$12),0))</f>
        <v>67</v>
      </c>
      <c r="G39" s="272">
        <f>IF(CHOOSE(Рабочий!$AC$11,CHOOSE(Рабочий!$C$11,Рабочий!AS181,Рабочий!AS212,Рабочий!AR305),CHOOSE(Рабочий!$C$11,Рабочий!H181,Рабочий!H212,Рабочий!H305))="","",ROUND(CHOOSE(Рабочий!$AC$11,CHOOSE(Рабочий!$C$11,Рабочий!AS181,Рабочий!AS212,Рабочий!AR305),CHOOSE(Рабочий!$C$11,Рабочий!H181,Рабочий!H212,Рабочий!H305))*(1+'1. Выбор РС'!$I$1)*CHOOSE(Рабочий!$H$11,Рабочий!$I$11,Рабочий!$I$12)*CHOOSE(Рабочий!$L$11,CHOOSE(Рабочий!$P$11,Рабочий!$Q$11,Рабочий!$Q$12,Рабочий!$Q$13),Рабочий!$M$12),0))</f>
        <v>65</v>
      </c>
      <c r="H39" s="272">
        <f>IF(CHOOSE(Рабочий!$AC$11,CHOOSE(Рабочий!$C$11,Рабочий!AT181,Рабочий!AT212,Рабочий!AS305),CHOOSE(Рабочий!$C$11,Рабочий!I181,Рабочий!I212,Рабочий!I305))="","",ROUND(CHOOSE(Рабочий!$AC$11,CHOOSE(Рабочий!$C$11,Рабочий!AT181,Рабочий!AT212,Рабочий!AS305),CHOOSE(Рабочий!$C$11,Рабочий!I181,Рабочий!I212,Рабочий!I305)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I39" s="272">
        <f>IF(CHOOSE(Рабочий!$AC$11,CHOOSE(Рабочий!$C$11,Рабочий!AU181,Рабочий!AU212,Рабочий!AT305),CHOOSE(Рабочий!$C$11,Рабочий!J181,Рабочий!J212,Рабочий!J305))="","",ROUND(CHOOSE(Рабочий!$AC$11,CHOOSE(Рабочий!$C$11,Рабочий!AU181,Рабочий!AU212,Рабочий!AT305),CHOOSE(Рабочий!$C$11,Рабочий!J181,Рабочий!J212,Рабочий!J305)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J39" s="272">
        <f>IF(CHOOSE(Рабочий!$AC$11,CHOOSE(Рабочий!$C$11,Рабочий!AV181,Рабочий!AV212,Рабочий!AU305),CHOOSE(Рабочий!$C$11,Рабочий!K181,Рабочий!K212,Рабочий!K305))="","",ROUND(CHOOSE(Рабочий!$AC$11,CHOOSE(Рабочий!$C$11,Рабочий!AV181,Рабочий!AV212,Рабочий!AU305),CHOOSE(Рабочий!$C$11,Рабочий!K181,Рабочий!K212,Рабочий!K305)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K39" s="272">
        <f>IF(CHOOSE(Рабочий!$AC$11,CHOOSE(Рабочий!$C$11,Рабочий!AW181,Рабочий!AW212,Рабочий!AV305),CHOOSE(Рабочий!$C$11,Рабочий!L181,Рабочий!L212,Рабочий!L305))="","",ROUND(CHOOSE(Рабочий!$AC$11,CHOOSE(Рабочий!$C$11,Рабочий!AW181,Рабочий!AW212,Рабочий!AV305),CHOOSE(Рабочий!$C$11,Рабочий!L181,Рабочий!L212,Рабочий!L305)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L39" s="272">
        <f>IF(CHOOSE(Рабочий!$AC$11,CHOOSE(Рабочий!$C$11,Рабочий!AX181,Рабочий!AX212,Рабочий!AW305),CHOOSE(Рабочий!$C$11,Рабочий!M181,Рабочий!M212,Рабочий!M305))="","",ROUND(CHOOSE(Рабочий!$AC$11,CHOOSE(Рабочий!$C$11,Рабочий!AX181,Рабочий!AX212,Рабочий!AW305),CHOOSE(Рабочий!$C$11,Рабочий!M181,Рабочий!M212,Рабочий!M305)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M39" s="272">
        <f>IF(CHOOSE(Рабочий!$AC$11,CHOOSE(Рабочий!$C$11,Рабочий!AY181,Рабочий!AY212,Рабочий!AX305),CHOOSE(Рабочий!$C$11,Рабочий!N181,Рабочий!N212,Рабочий!N305))="","",ROUND(CHOOSE(Рабочий!$AC$11,CHOOSE(Рабочий!$C$11,Рабочий!AY181,Рабочий!AY212,Рабочий!AX305),CHOOSE(Рабочий!$C$11,Рабочий!N181,Рабочий!N212,Рабочий!N305)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N39" s="272">
        <f>IF(CHOOSE(Рабочий!$AC$11,CHOOSE(Рабочий!$C$11,Рабочий!AZ181,Рабочий!AZ212,Рабочий!AY305),CHOOSE(Рабочий!$C$11,Рабочий!O181,Рабочий!O212,Рабочий!O305))="","",ROUND(CHOOSE(Рабочий!$AC$11,CHOOSE(Рабочий!$C$11,Рабочий!AZ181,Рабочий!AZ212,Рабочий!AY305),CHOOSE(Рабочий!$C$11,Рабочий!O181,Рабочий!O212,Рабочий!O305)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O39" s="272">
        <f>IF(CHOOSE(Рабочий!$AC$11,CHOOSE(Рабочий!$C$11,Рабочий!BA181,Рабочий!BA212,Рабочий!AZ305),CHOOSE(Рабочий!$C$11,Рабочий!P181,Рабочий!P212,Рабочий!P305))="","",ROUND(CHOOSE(Рабочий!$AC$11,CHOOSE(Рабочий!$C$11,Рабочий!BA181,Рабочий!BA212,Рабочий!AZ305),CHOOSE(Рабочий!$C$11,Рабочий!P181,Рабочий!P212,Рабочий!P305)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P39" s="272">
        <f>IF(CHOOSE(Рабочий!$AC$11,CHOOSE(Рабочий!$C$11,Рабочий!BB181,Рабочий!BB212,Рабочий!BA305),CHOOSE(Рабочий!$C$11,Рабочий!Q181,Рабочий!Q212,Рабочий!Q305))="","",ROUND(CHOOSE(Рабочий!$AC$11,CHOOSE(Рабочий!$C$11,Рабочий!BB181,Рабочий!BB212,Рабочий!BA305),CHOOSE(Рабочий!$C$11,Рабочий!Q181,Рабочий!Q212,Рабочий!Q305)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Q39" s="272">
        <f>IF(CHOOSE(Рабочий!$AC$11,CHOOSE(Рабочий!$C$11,Рабочий!BC181,Рабочий!BC212,Рабочий!BB305),CHOOSE(Рабочий!$C$11,Рабочий!R181,Рабочий!R212,Рабочий!R305))="","",ROUND(CHOOSE(Рабочий!$AC$11,CHOOSE(Рабочий!$C$11,Рабочий!BC181,Рабочий!BC212,Рабочий!BB305),CHOOSE(Рабочий!$C$11,Рабочий!R181,Рабочий!R212,Рабочий!R305)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R39" s="272">
        <f>IF(CHOOSE(Рабочий!$AC$11,CHOOSE(Рабочий!$C$11,Рабочий!BD181,Рабочий!BD212,Рабочий!BC305),CHOOSE(Рабочий!$C$11,Рабочий!S181,Рабочий!S212,Рабочий!S305))="","",ROUND(CHOOSE(Рабочий!$AC$11,CHOOSE(Рабочий!$C$11,Рабочий!BD181,Рабочий!BD212,Рабочий!BC305),CHOOSE(Рабочий!$C$11,Рабочий!S181,Рабочий!S212,Рабочий!S305)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S39" s="272">
        <f>IF(CHOOSE(Рабочий!$AC$11,CHOOSE(Рабочий!$C$11,Рабочий!BE181,Рабочий!BE212,Рабочий!BD305),CHOOSE(Рабочий!$C$11,Рабочий!T181,Рабочий!T212,Рабочий!T305))="","",ROUND(CHOOSE(Рабочий!$AC$11,CHOOSE(Рабочий!$C$11,Рабочий!BE181,Рабочий!BE212,Рабочий!BD305),CHOOSE(Рабочий!$C$11,Рабочий!T181,Рабочий!T212,Рабочий!T305)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T39" s="272">
        <f>IF(CHOOSE(Рабочий!$AC$11,CHOOSE(Рабочий!$C$11,Рабочий!BF181,Рабочий!BF212,Рабочий!BE305),CHOOSE(Рабочий!$C$11,Рабочий!U181,Рабочий!U212,Рабочий!U305))="","",ROUND(CHOOSE(Рабочий!$AC$11,CHOOSE(Рабочий!$C$11,Рабочий!BF181,Рабочий!BF212,Рабочий!BE305),CHOOSE(Рабочий!$C$11,Рабочий!U181,Рабочий!U212,Рабочий!U305)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U39" s="272">
        <f>IF(CHOOSE(Рабочий!$AC$11,CHOOSE(Рабочий!$C$11,Рабочий!BG181,Рабочий!BG212,Рабочий!BF305),CHOOSE(Рабочий!$C$11,Рабочий!V181,Рабочий!V212,Рабочий!V305))="","",ROUND(CHOOSE(Рабочий!$AC$11,CHOOSE(Рабочий!$C$11,Рабочий!BG181,Рабочий!BG212,Рабочий!BF305),CHOOSE(Рабочий!$C$11,Рабочий!V181,Рабочий!V212,Рабочий!V305)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V39" s="272">
        <f>IF(CHOOSE(Рабочий!$AC$11,CHOOSE(Рабочий!$C$11,Рабочий!BH181,Рабочий!BH212,Рабочий!BG305),CHOOSE(Рабочий!$C$11,Рабочий!W181,Рабочий!W212,Рабочий!W305))="","",ROUND(CHOOSE(Рабочий!$AC$11,CHOOSE(Рабочий!$C$11,Рабочий!BH181,Рабочий!BH212,Рабочий!BG305),CHOOSE(Рабочий!$C$11,Рабочий!W181,Рабочий!W212,Рабочий!W305)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W39" s="272">
        <f>IF(CHOOSE(Рабочий!$AC$11,CHOOSE(Рабочий!$C$11,Рабочий!BI181,Рабочий!BI212,Рабочий!BH305),CHOOSE(Рабочий!$C$11,Рабочий!X181,Рабочий!X212,Рабочий!X305))="","",ROUND(CHOOSE(Рабочий!$AC$11,CHOOSE(Рабочий!$C$11,Рабочий!BI181,Рабочий!BI212,Рабочий!BH305),CHOOSE(Рабочий!$C$11,Рабочий!X181,Рабочий!X212,Рабочий!X305)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X39" s="272">
        <f>IF(CHOOSE(Рабочий!$AC$11,CHOOSE(Рабочий!$C$11,Рабочий!BJ181,Рабочий!BJ212,Рабочий!BI305),CHOOSE(Рабочий!$C$11,Рабочий!Y181,Рабочий!Y212,Рабочий!Y305))="","",ROUND(CHOOSE(Рабочий!$AC$11,CHOOSE(Рабочий!$C$11,Рабочий!BJ181,Рабочий!BJ212,Рабочий!BI305),CHOOSE(Рабочий!$C$11,Рабочий!Y181,Рабочий!Y212,Рабочий!Y305)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Y39" s="272">
        <f>IF(CHOOSE(Рабочий!$AC$11,CHOOSE(Рабочий!$C$11,Рабочий!BK181,Рабочий!BK212,Рабочий!BJ305),CHOOSE(Рабочий!$C$11,Рабочий!Z181,Рабочий!Z212,Рабочий!Z305))="","",ROUND(CHOOSE(Рабочий!$AC$11,CHOOSE(Рабочий!$C$11,Рабочий!BK181,Рабочий!BK212,Рабочий!BJ305),CHOOSE(Рабочий!$C$11,Рабочий!Z181,Рабочий!Z212,Рабочий!Z305)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Z39" s="272">
        <f>IF(CHOOSE(Рабочий!$AC$11,CHOOSE(Рабочий!$C$11,Рабочий!BL181,Рабочий!BL212,Рабочий!BK305),CHOOSE(Рабочий!$C$11,Рабочий!AA181,Рабочий!AA212,Рабочий!AA305))="","",ROUND(CHOOSE(Рабочий!$AC$11,CHOOSE(Рабочий!$C$11,Рабочий!BL181,Рабочий!BL212,Рабочий!BK305),CHOOSE(Рабочий!$C$11,Рабочий!AA181,Рабочий!AA212,Рабочий!AA305)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AA39" s="272">
        <f>IF(CHOOSE(Рабочий!$AC$11,CHOOSE(Рабочий!$C$11,Рабочий!BM181,Рабочий!BM212,Рабочий!BL305),CHOOSE(Рабочий!$C$11,Рабочий!AB181,Рабочий!AB212,Рабочий!AB305))="","",ROUND(CHOOSE(Рабочий!$AC$11,CHOOSE(Рабочий!$C$11,Рабочий!BM181,Рабочий!BM212,Рабочий!BL305),CHOOSE(Рабочий!$C$11,Рабочий!AB181,Рабочий!AB212,Рабочий!AB305)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AB39" s="272">
        <f>IF(CHOOSE(Рабочий!$AC$11,CHOOSE(Рабочий!$C$11,Рабочий!BN181,Рабочий!BN212,Рабочий!BM305),CHOOSE(Рабочий!$C$11,Рабочий!AC181,Рабочий!AC212,Рабочий!AC305))="","",ROUND(CHOOSE(Рабочий!$AC$11,CHOOSE(Рабочий!$C$11,Рабочий!BN181,Рабочий!BN212,Рабочий!BM305),CHOOSE(Рабочий!$C$11,Рабочий!AC181,Рабочий!AC212,Рабочий!AC305)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AC39" s="272">
        <f>IF(CHOOSE(Рабочий!$AC$11,CHOOSE(Рабочий!$C$11,Рабочий!BO181,Рабочий!BO212,Рабочий!BN305),CHOOSE(Рабочий!$C$11,Рабочий!AD181,Рабочий!AD212,Рабочий!AD305))="","",ROUND(CHOOSE(Рабочий!$AC$11,CHOOSE(Рабочий!$C$11,Рабочий!BO181,Рабочий!BO212,Рабочий!BN305),CHOOSE(Рабочий!$C$11,Рабочий!AD181,Рабочий!AD212,Рабочий!AD305)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AD39" s="272">
        <f>IF(CHOOSE(Рабочий!$AC$11,CHOOSE(Рабочий!$C$11,Рабочий!BP181,Рабочий!BP212,Рабочий!BO305),CHOOSE(Рабочий!$C$11,Рабочий!AE181,Рабочий!AE212,Рабочий!AE305))="","",ROUND(CHOOSE(Рабочий!$AC$11,CHOOSE(Рабочий!$C$11,Рабочий!BP181,Рабочий!BP212,Рабочий!BO305),CHOOSE(Рабочий!$C$11,Рабочий!AE181,Рабочий!AE212,Рабочий!AE305)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AE39" s="272" t="str">
        <f>IF(CHOOSE(Рабочий!$AC$11,CHOOSE(Рабочий!$C$11,Рабочий!BQ181,Рабочий!BQ212,Рабочий!BP305),CHOOSE(Рабочий!$C$11,Рабочий!AF181,Рабочий!AF212,Рабочий!AF305))="","",ROUND(CHOOSE(Рабочий!$AC$11,CHOOSE(Рабочий!$C$11,Рабочий!BQ181,Рабочий!BQ212,Рабочий!BP305),CHOOSE(Рабочий!$C$11,Рабочий!AF181,Рабочий!AF212,Рабочий!AF305)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39" s="272" t="str">
        <f>IF(CHOOSE(Рабочий!$AC$11,CHOOSE(Рабочий!$C$11,Рабочий!BR181,Рабочий!BR212,Рабочий!BQ305),CHOOSE(Рабочий!$C$11,Рабочий!AG181,Рабочий!AG212,Рабочий!AG305))="","",ROUND(CHOOSE(Рабочий!$AC$11,CHOOSE(Рабочий!$C$11,Рабочий!BR181,Рабочий!BR212,Рабочий!BQ305),CHOOSE(Рабочий!$C$11,Рабочий!AG181,Рабочий!AG212,Рабочий!AG305)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39" s="272" t="str">
        <f>IF(CHOOSE(Рабочий!$AC$11,CHOOSE(Рабочий!$C$11,Рабочий!BS181,Рабочий!BS212,Рабочий!BR305),CHOOSE(Рабочий!$C$11,Рабочий!AH181,Рабочий!AH212,Рабочий!AH305))="","",ROUND(CHOOSE(Рабочий!$AC$11,CHOOSE(Рабочий!$C$11,Рабочий!BS181,Рабочий!BS212,Рабочий!BR305),CHOOSE(Рабочий!$C$11,Рабочий!AH181,Рабочий!AH212,Рабочий!AH305)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39" s="272" t="str">
        <f>IF(CHOOSE(Рабочий!$AC$11,CHOOSE(Рабочий!$C$11,Рабочий!BT181,Рабочий!BT212,Рабочий!BS305),CHOOSE(Рабочий!$C$11,Рабочий!AI181,Рабочий!AI212,Рабочий!AI305))="","",ROUND(CHOOSE(Рабочий!$AC$11,CHOOSE(Рабочий!$C$11,Рабочий!BT181,Рабочий!BT212,Рабочий!BS305),CHOOSE(Рабочий!$C$11,Рабочий!AI181,Рабочий!AI212,Рабочий!AI305)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39" s="272" t="str">
        <f>IF(CHOOSE(Рабочий!$AC$11,CHOOSE(Рабочий!$C$11,Рабочий!BU181,Рабочий!BU212,Рабочий!BT305),CHOOSE(Рабочий!$C$11,Рабочий!AJ181,Рабочий!AJ212,Рабочий!AJ305))="","",ROUND(CHOOSE(Рабочий!$AC$11,CHOOSE(Рабочий!$C$11,Рабочий!BU181,Рабочий!BU212,Рабочий!BT305),CHOOSE(Рабочий!$C$11,Рабочий!AJ181,Рабочий!AJ212,Рабочий!AJ305)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39" s="210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</row>
    <row r="40" spans="1:53" s="193" customFormat="1">
      <c r="A40" s="212">
        <v>2300</v>
      </c>
      <c r="B40" s="272">
        <f>IF(CHOOSE(Рабочий!$AC$11,CHOOSE(Рабочий!$C$11,Рабочий!AN182,Рабочий!AN213,Рабочий!AM306),CHOOSE(Рабочий!$C$11,Рабочий!C182,Рабочий!C213,Рабочий!C306))="","",ROUND(CHOOSE(Рабочий!$AC$11,CHOOSE(Рабочий!$C$11,Рабочий!AN182,Рабочий!AN213,Рабочий!AM306),CHOOSE(Рабочий!$C$11,Рабочий!C182,Рабочий!C213,Рабочий!C306))*(1+'1. Выбор РС'!$I$1)*CHOOSE(Рабочий!$H$11,Рабочий!$I$11,Рабочий!$I$12)*CHOOSE(Рабочий!$L$11,CHOOSE(Рабочий!$P$11,Рабочий!$Q$11,Рабочий!$Q$12,Рабочий!$Q$13),Рабочий!$M$12),0))</f>
        <v>86</v>
      </c>
      <c r="C40" s="272">
        <f>IF(CHOOSE(Рабочий!$AC$11,CHOOSE(Рабочий!$C$11,Рабочий!AO182,Рабочий!AO213,Рабочий!AN306),CHOOSE(Рабочий!$C$11,Рабочий!D182,Рабочий!D213,Рабочий!D306))="","",ROUND(CHOOSE(Рабочий!$AC$11,CHOOSE(Рабочий!$C$11,Рабочий!AO182,Рабочий!AO213,Рабочий!AN306),CHOOSE(Рабочий!$C$11,Рабочий!D182,Рабочий!D213,Рабочий!D306))*(1+'1. Выбор РС'!$I$1)*CHOOSE(Рабочий!$H$11,Рабочий!$I$11,Рабочий!$I$12)*CHOOSE(Рабочий!$L$11,CHOOSE(Рабочий!$P$11,Рабочий!$Q$11,Рабочий!$Q$12,Рабочий!$Q$13),Рабочий!$M$12),0))</f>
        <v>78</v>
      </c>
      <c r="D40" s="272">
        <f>IF(CHOOSE(Рабочий!$AC$11,CHOOSE(Рабочий!$C$11,Рабочий!AP182,Рабочий!AP213,Рабочий!AO306),CHOOSE(Рабочий!$C$11,Рабочий!E182,Рабочий!E213,Рабочий!E306))="","",ROUND(CHOOSE(Рабочий!$AC$11,CHOOSE(Рабочий!$C$11,Рабочий!AP182,Рабочий!AP213,Рабочий!AO306),CHOOSE(Рабочий!$C$11,Рабочий!E182,Рабочий!E213,Рабочий!E306))*(1+'1. Выбор РС'!$I$1)*CHOOSE(Рабочий!$H$11,Рабочий!$I$11,Рабочий!$I$12)*CHOOSE(Рабочий!$L$11,CHOOSE(Рабочий!$P$11,Рабочий!$Q$11,Рабочий!$Q$12,Рабочий!$Q$13),Рабочий!$M$12),0))</f>
        <v>73</v>
      </c>
      <c r="E40" s="272">
        <f>IF(CHOOSE(Рабочий!$AC$11,CHOOSE(Рабочий!$C$11,Рабочий!AQ182,Рабочий!AQ213,Рабочий!AP306),CHOOSE(Рабочий!$C$11,Рабочий!F182,Рабочий!F213,Рабочий!F306))="","",ROUND(CHOOSE(Рабочий!$AC$11,CHOOSE(Рабочий!$C$11,Рабочий!AQ182,Рабочий!AQ213,Рабочий!AP306),CHOOSE(Рабочий!$C$11,Рабочий!F182,Рабочий!F213,Рабочий!F306)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F40" s="272">
        <f>IF(CHOOSE(Рабочий!$AC$11,CHOOSE(Рабочий!$C$11,Рабочий!AR182,Рабочий!AR213,Рабочий!AQ306),CHOOSE(Рабочий!$C$11,Рабочий!G182,Рабочий!G213,Рабочий!G306))="","",ROUND(CHOOSE(Рабочий!$AC$11,CHOOSE(Рабочий!$C$11,Рабочий!AR182,Рабочий!AR213,Рабочий!AQ306),CHOOSE(Рабочий!$C$11,Рабочий!G182,Рабочий!G213,Рабочий!G306)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G40" s="272">
        <f>IF(CHOOSE(Рабочий!$AC$11,CHOOSE(Рабочий!$C$11,Рабочий!AS182,Рабочий!AS213,Рабочий!AR306),CHOOSE(Рабочий!$C$11,Рабочий!H182,Рабочий!H213,Рабочий!H306))="","",ROUND(CHOOSE(Рабочий!$AC$11,CHOOSE(Рабочий!$C$11,Рабочий!AS182,Рабочий!AS213,Рабочий!AR306),CHOOSE(Рабочий!$C$11,Рабочий!H182,Рабочий!H213,Рабочий!H306)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H40" s="272">
        <f>IF(CHOOSE(Рабочий!$AC$11,CHOOSE(Рабочий!$C$11,Рабочий!AT182,Рабочий!AT213,Рабочий!AS306),CHOOSE(Рабочий!$C$11,Рабочий!I182,Рабочий!I213,Рабочий!I306))="","",ROUND(CHOOSE(Рабочий!$AC$11,CHOOSE(Рабочий!$C$11,Рабочий!AT182,Рабочий!AT213,Рабочий!AS306),CHOOSE(Рабочий!$C$11,Рабочий!I182,Рабочий!I213,Рабочий!I306)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I40" s="272">
        <f>IF(CHOOSE(Рабочий!$AC$11,CHOOSE(Рабочий!$C$11,Рабочий!AU182,Рабочий!AU213,Рабочий!AT306),CHOOSE(Рабочий!$C$11,Рабочий!J182,Рабочий!J213,Рабочий!J306))="","",ROUND(CHOOSE(Рабочий!$AC$11,CHOOSE(Рабочий!$C$11,Рабочий!AU182,Рабочий!AU213,Рабочий!AT306),CHOOSE(Рабочий!$C$11,Рабочий!J182,Рабочий!J213,Рабочий!J306)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J40" s="272">
        <f>IF(CHOOSE(Рабочий!$AC$11,CHOOSE(Рабочий!$C$11,Рабочий!AV182,Рабочий!AV213,Рабочий!AU306),CHOOSE(Рабочий!$C$11,Рабочий!K182,Рабочий!K213,Рабочий!K306))="","",ROUND(CHOOSE(Рабочий!$AC$11,CHOOSE(Рабочий!$C$11,Рабочий!AV182,Рабочий!AV213,Рабочий!AU306),CHOOSE(Рабочий!$C$11,Рабочий!K182,Рабочий!K213,Рабочий!K306)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K40" s="272">
        <f>IF(CHOOSE(Рабочий!$AC$11,CHOOSE(Рабочий!$C$11,Рабочий!AW182,Рабочий!AW213,Рабочий!AV306),CHOOSE(Рабочий!$C$11,Рабочий!L182,Рабочий!L213,Рабочий!L306))="","",ROUND(CHOOSE(Рабочий!$AC$11,CHOOSE(Рабочий!$C$11,Рабочий!AW182,Рабочий!AW213,Рабочий!AV306),CHOOSE(Рабочий!$C$11,Рабочий!L182,Рабочий!L213,Рабочий!L306)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L40" s="272">
        <f>IF(CHOOSE(Рабочий!$AC$11,CHOOSE(Рабочий!$C$11,Рабочий!AX182,Рабочий!AX213,Рабочий!AW306),CHOOSE(Рабочий!$C$11,Рабочий!M182,Рабочий!M213,Рабочий!M306))="","",ROUND(CHOOSE(Рабочий!$AC$11,CHOOSE(Рабочий!$C$11,Рабочий!AX182,Рабочий!AX213,Рабочий!AW306),CHOOSE(Рабочий!$C$11,Рабочий!M182,Рабочий!M213,Рабочий!M306)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M40" s="272">
        <f>IF(CHOOSE(Рабочий!$AC$11,CHOOSE(Рабочий!$C$11,Рабочий!AY182,Рабочий!AY213,Рабочий!AX306),CHOOSE(Рабочий!$C$11,Рабочий!N182,Рабочий!N213,Рабочий!N306))="","",ROUND(CHOOSE(Рабочий!$AC$11,CHOOSE(Рабочий!$C$11,Рабочий!AY182,Рабочий!AY213,Рабочий!AX306),CHOOSE(Рабочий!$C$11,Рабочий!N182,Рабочий!N213,Рабочий!N306)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N40" s="272">
        <f>IF(CHOOSE(Рабочий!$AC$11,CHOOSE(Рабочий!$C$11,Рабочий!AZ182,Рабочий!AZ213,Рабочий!AY306),CHOOSE(Рабочий!$C$11,Рабочий!O182,Рабочий!O213,Рабочий!O306))="","",ROUND(CHOOSE(Рабочий!$AC$11,CHOOSE(Рабочий!$C$11,Рабочий!AZ182,Рабочий!AZ213,Рабочий!AY306),CHOOSE(Рабочий!$C$11,Рабочий!O182,Рабочий!O213,Рабочий!O306)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O40" s="272">
        <f>IF(CHOOSE(Рабочий!$AC$11,CHOOSE(Рабочий!$C$11,Рабочий!BA182,Рабочий!BA213,Рабочий!AZ306),CHOOSE(Рабочий!$C$11,Рабочий!P182,Рабочий!P213,Рабочий!P306))="","",ROUND(CHOOSE(Рабочий!$AC$11,CHOOSE(Рабочий!$C$11,Рабочий!BA182,Рабочий!BA213,Рабочий!AZ306),CHOOSE(Рабочий!$C$11,Рабочий!P182,Рабочий!P213,Рабочий!P306)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P40" s="272">
        <f>IF(CHOOSE(Рабочий!$AC$11,CHOOSE(Рабочий!$C$11,Рабочий!BB182,Рабочий!BB213,Рабочий!BA306),CHOOSE(Рабочий!$C$11,Рабочий!Q182,Рабочий!Q213,Рабочий!Q306))="","",ROUND(CHOOSE(Рабочий!$AC$11,CHOOSE(Рабочий!$C$11,Рабочий!BB182,Рабочий!BB213,Рабочий!BA306),CHOOSE(Рабочий!$C$11,Рабочий!Q182,Рабочий!Q213,Рабочий!Q306)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Q40" s="272">
        <f>IF(CHOOSE(Рабочий!$AC$11,CHOOSE(Рабочий!$C$11,Рабочий!BC182,Рабочий!BC213,Рабочий!BB306),CHOOSE(Рабочий!$C$11,Рабочий!R182,Рабочий!R213,Рабочий!R306))="","",ROUND(CHOOSE(Рабочий!$AC$11,CHOOSE(Рабочий!$C$11,Рабочий!BC182,Рабочий!BC213,Рабочий!BB306),CHOOSE(Рабочий!$C$11,Рабочий!R182,Рабочий!R213,Рабочий!R306)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R40" s="272">
        <f>IF(CHOOSE(Рабочий!$AC$11,CHOOSE(Рабочий!$C$11,Рабочий!BD182,Рабочий!BD213,Рабочий!BC306),CHOOSE(Рабочий!$C$11,Рабочий!S182,Рабочий!S213,Рабочий!S306))="","",ROUND(CHOOSE(Рабочий!$AC$11,CHOOSE(Рабочий!$C$11,Рабочий!BD182,Рабочий!BD213,Рабочий!BC306),CHOOSE(Рабочий!$C$11,Рабочий!S182,Рабочий!S213,Рабочий!S306)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S40" s="272">
        <f>IF(CHOOSE(Рабочий!$AC$11,CHOOSE(Рабочий!$C$11,Рабочий!BE182,Рабочий!BE213,Рабочий!BD306),CHOOSE(Рабочий!$C$11,Рабочий!T182,Рабочий!T213,Рабочий!T306))="","",ROUND(CHOOSE(Рабочий!$AC$11,CHOOSE(Рабочий!$C$11,Рабочий!BE182,Рабочий!BE213,Рабочий!BD306),CHOOSE(Рабочий!$C$11,Рабочий!T182,Рабочий!T213,Рабочий!T306)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T40" s="272">
        <f>IF(CHOOSE(Рабочий!$AC$11,CHOOSE(Рабочий!$C$11,Рабочий!BF182,Рабочий!BF213,Рабочий!BE306),CHOOSE(Рабочий!$C$11,Рабочий!U182,Рабочий!U213,Рабочий!U306))="","",ROUND(CHOOSE(Рабочий!$AC$11,CHOOSE(Рабочий!$C$11,Рабочий!BF182,Рабочий!BF213,Рабочий!BE306),CHOOSE(Рабочий!$C$11,Рабочий!U182,Рабочий!U213,Рабочий!U306)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U40" s="272">
        <f>IF(CHOOSE(Рабочий!$AC$11,CHOOSE(Рабочий!$C$11,Рабочий!BG182,Рабочий!BG213,Рабочий!BF306),CHOOSE(Рабочий!$C$11,Рабочий!V182,Рабочий!V213,Рабочий!V306))="","",ROUND(CHOOSE(Рабочий!$AC$11,CHOOSE(Рабочий!$C$11,Рабочий!BG182,Рабочий!BG213,Рабочий!BF306),CHOOSE(Рабочий!$C$11,Рабочий!V182,Рабочий!V213,Рабочий!V306)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V40" s="272">
        <f>IF(CHOOSE(Рабочий!$AC$11,CHOOSE(Рабочий!$C$11,Рабочий!BH182,Рабочий!BH213,Рабочий!BG306),CHOOSE(Рабочий!$C$11,Рабочий!W182,Рабочий!W213,Рабочий!W306))="","",ROUND(CHOOSE(Рабочий!$AC$11,CHOOSE(Рабочий!$C$11,Рабочий!BH182,Рабочий!BH213,Рабочий!BG306),CHOOSE(Рабочий!$C$11,Рабочий!W182,Рабочий!W213,Рабочий!W306)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W40" s="272">
        <f>IF(CHOOSE(Рабочий!$AC$11,CHOOSE(Рабочий!$C$11,Рабочий!BI182,Рабочий!BI213,Рабочий!BH306),CHOOSE(Рабочий!$C$11,Рабочий!X182,Рабочий!X213,Рабочий!X306))="","",ROUND(CHOOSE(Рабочий!$AC$11,CHOOSE(Рабочий!$C$11,Рабочий!BI182,Рабочий!BI213,Рабочий!BH306),CHOOSE(Рабочий!$C$11,Рабочий!X182,Рабочий!X213,Рабочий!X306)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X40" s="272">
        <f>IF(CHOOSE(Рабочий!$AC$11,CHOOSE(Рабочий!$C$11,Рабочий!BJ182,Рабочий!BJ213,Рабочий!BI306),CHOOSE(Рабочий!$C$11,Рабочий!Y182,Рабочий!Y213,Рабочий!Y306))="","",ROUND(CHOOSE(Рабочий!$AC$11,CHOOSE(Рабочий!$C$11,Рабочий!BJ182,Рабочий!BJ213,Рабочий!BI306),CHOOSE(Рабочий!$C$11,Рабочий!Y182,Рабочий!Y213,Рабочий!Y306)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Y40" s="272">
        <f>IF(CHOOSE(Рабочий!$AC$11,CHOOSE(Рабочий!$C$11,Рабочий!BK182,Рабочий!BK213,Рабочий!BJ306),CHOOSE(Рабочий!$C$11,Рабочий!Z182,Рабочий!Z213,Рабочий!Z306))="","",ROUND(CHOOSE(Рабочий!$AC$11,CHOOSE(Рабочий!$C$11,Рабочий!BK182,Рабочий!BK213,Рабочий!BJ306),CHOOSE(Рабочий!$C$11,Рабочий!Z182,Рабочий!Z213,Рабочий!Z306)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Z40" s="272">
        <f>IF(CHOOSE(Рабочий!$AC$11,CHOOSE(Рабочий!$C$11,Рабочий!BL182,Рабочий!BL213,Рабочий!BK306),CHOOSE(Рабочий!$C$11,Рабочий!AA182,Рабочий!AA213,Рабочий!AA306))="","",ROUND(CHOOSE(Рабочий!$AC$11,CHOOSE(Рабочий!$C$11,Рабочий!BL182,Рабочий!BL213,Рабочий!BK306),CHOOSE(Рабочий!$C$11,Рабочий!AA182,Рабочий!AA213,Рабочий!AA306)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AA40" s="272">
        <f>IF(CHOOSE(Рабочий!$AC$11,CHOOSE(Рабочий!$C$11,Рабочий!BM182,Рабочий!BM213,Рабочий!BL306),CHOOSE(Рабочий!$C$11,Рабочий!AB182,Рабочий!AB213,Рабочий!AB306))="","",ROUND(CHOOSE(Рабочий!$AC$11,CHOOSE(Рабочий!$C$11,Рабочий!BM182,Рабочий!BM213,Рабочий!BL306),CHOOSE(Рабочий!$C$11,Рабочий!AB182,Рабочий!AB213,Рабочий!AB306)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AB40" s="272">
        <f>IF(CHOOSE(Рабочий!$AC$11,CHOOSE(Рабочий!$C$11,Рабочий!BN182,Рабочий!BN213,Рабочий!BM306),CHOOSE(Рабочий!$C$11,Рабочий!AC182,Рабочий!AC213,Рабочий!AC306))="","",ROUND(CHOOSE(Рабочий!$AC$11,CHOOSE(Рабочий!$C$11,Рабочий!BN182,Рабочий!BN213,Рабочий!BM306),CHOOSE(Рабочий!$C$11,Рабочий!AC182,Рабочий!AC213,Рабочий!AC306)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AC40" s="272">
        <f>IF(CHOOSE(Рабочий!$AC$11,CHOOSE(Рабочий!$C$11,Рабочий!BO182,Рабочий!BO213,Рабочий!BN306),CHOOSE(Рабочий!$C$11,Рабочий!AD182,Рабочий!AD213,Рабочий!AD306))="","",ROUND(CHOOSE(Рабочий!$AC$11,CHOOSE(Рабочий!$C$11,Рабочий!BO182,Рабочий!BO213,Рабочий!BN306),CHOOSE(Рабочий!$C$11,Рабочий!AD182,Рабочий!AD213,Рабочий!AD306)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AD40" s="272">
        <f>IF(CHOOSE(Рабочий!$AC$11,CHOOSE(Рабочий!$C$11,Рабочий!BP182,Рабочий!BP213,Рабочий!BO306),CHOOSE(Рабочий!$C$11,Рабочий!AE182,Рабочий!AE213,Рабочий!AE306))="","",ROUND(CHOOSE(Рабочий!$AC$11,CHOOSE(Рабочий!$C$11,Рабочий!BP182,Рабочий!BP213,Рабочий!BO306),CHOOSE(Рабочий!$C$11,Рабочий!AE182,Рабочий!AE213,Рабочий!AE306)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AE40" s="272" t="str">
        <f>IF(CHOOSE(Рабочий!$AC$11,CHOOSE(Рабочий!$C$11,Рабочий!BQ182,Рабочий!BQ213,Рабочий!BP306),CHOOSE(Рабочий!$C$11,Рабочий!AF182,Рабочий!AF213,Рабочий!AF306))="","",ROUND(CHOOSE(Рабочий!$AC$11,CHOOSE(Рабочий!$C$11,Рабочий!BQ182,Рабочий!BQ213,Рабочий!BP306),CHOOSE(Рабочий!$C$11,Рабочий!AF182,Рабочий!AF213,Рабочий!AF306)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40" s="272" t="str">
        <f>IF(CHOOSE(Рабочий!$AC$11,CHOOSE(Рабочий!$C$11,Рабочий!BR182,Рабочий!BR213,Рабочий!BQ306),CHOOSE(Рабочий!$C$11,Рабочий!AG182,Рабочий!AG213,Рабочий!AG306))="","",ROUND(CHOOSE(Рабочий!$AC$11,CHOOSE(Рабочий!$C$11,Рабочий!BR182,Рабочий!BR213,Рабочий!BQ306),CHOOSE(Рабочий!$C$11,Рабочий!AG182,Рабочий!AG213,Рабочий!AG306)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40" s="272" t="str">
        <f>IF(CHOOSE(Рабочий!$AC$11,CHOOSE(Рабочий!$C$11,Рабочий!BS182,Рабочий!BS213,Рабочий!BR306),CHOOSE(Рабочий!$C$11,Рабочий!AH182,Рабочий!AH213,Рабочий!AH306))="","",ROUND(CHOOSE(Рабочий!$AC$11,CHOOSE(Рабочий!$C$11,Рабочий!BS182,Рабочий!BS213,Рабочий!BR306),CHOOSE(Рабочий!$C$11,Рабочий!AH182,Рабочий!AH213,Рабочий!AH306)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40" s="272" t="str">
        <f>IF(CHOOSE(Рабочий!$AC$11,CHOOSE(Рабочий!$C$11,Рабочий!BT182,Рабочий!BT213,Рабочий!BS306),CHOOSE(Рабочий!$C$11,Рабочий!AI182,Рабочий!AI213,Рабочий!AI306))="","",ROUND(CHOOSE(Рабочий!$AC$11,CHOOSE(Рабочий!$C$11,Рабочий!BT182,Рабочий!BT213,Рабочий!BS306),CHOOSE(Рабочий!$C$11,Рабочий!AI182,Рабочий!AI213,Рабочий!AI306)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40" s="272" t="str">
        <f>IF(CHOOSE(Рабочий!$AC$11,CHOOSE(Рабочий!$C$11,Рабочий!BU182,Рабочий!BU213,Рабочий!BT306),CHOOSE(Рабочий!$C$11,Рабочий!AJ182,Рабочий!AJ213,Рабочий!AJ306))="","",ROUND(CHOOSE(Рабочий!$AC$11,CHOOSE(Рабочий!$C$11,Рабочий!BU182,Рабочий!BU213,Рабочий!BT306),CHOOSE(Рабочий!$C$11,Рабочий!AJ182,Рабочий!AJ213,Рабочий!AJ306)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40" s="210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</row>
    <row r="41" spans="1:53" s="193" customFormat="1">
      <c r="A41" s="212">
        <v>2400</v>
      </c>
      <c r="B41" s="272">
        <f>IF(CHOOSE(Рабочий!$AC$11,CHOOSE(Рабочий!$C$11,Рабочий!AN183,Рабочий!AN214,Рабочий!AM307),CHOOSE(Рабочий!$C$11,Рабочий!C183,Рабочий!C214,Рабочий!C307))="","",ROUND(CHOOSE(Рабочий!$AC$11,CHOOSE(Рабочий!$C$11,Рабочий!AN183,Рабочий!AN214,Рабочий!AM307),CHOOSE(Рабочий!$C$11,Рабочий!C183,Рабочий!C214,Рабочий!C307))*(1+'1. Выбор РС'!$I$1)*CHOOSE(Рабочий!$H$11,Рабочий!$I$11,Рабочий!$I$12)*CHOOSE(Рабочий!$L$11,CHOOSE(Рабочий!$P$11,Рабочий!$Q$11,Рабочий!$Q$12,Рабочий!$Q$13),Рабочий!$M$12),0))</f>
        <v>86</v>
      </c>
      <c r="C41" s="272">
        <f>IF(CHOOSE(Рабочий!$AC$11,CHOOSE(Рабочий!$C$11,Рабочий!AO183,Рабочий!AO214,Рабочий!AN307),CHOOSE(Рабочий!$C$11,Рабочий!D183,Рабочий!D214,Рабочий!D307))="","",ROUND(CHOOSE(Рабочий!$AC$11,CHOOSE(Рабочий!$C$11,Рабочий!AO183,Рабочий!AO214,Рабочий!AN307),CHOOSE(Рабочий!$C$11,Рабочий!D183,Рабочий!D214,Рабочий!D307))*(1+'1. Выбор РС'!$I$1)*CHOOSE(Рабочий!$H$11,Рабочий!$I$11,Рабочий!$I$12)*CHOOSE(Рабочий!$L$11,CHOOSE(Рабочий!$P$11,Рабочий!$Q$11,Рабочий!$Q$12,Рабочий!$Q$13),Рабочий!$M$12),0))</f>
        <v>78</v>
      </c>
      <c r="D41" s="272">
        <f>IF(CHOOSE(Рабочий!$AC$11,CHOOSE(Рабочий!$C$11,Рабочий!AP183,Рабочий!AP214,Рабочий!AO307),CHOOSE(Рабочий!$C$11,Рабочий!E183,Рабочий!E214,Рабочий!E307))="","",ROUND(CHOOSE(Рабочий!$AC$11,CHOOSE(Рабочий!$C$11,Рабочий!AP183,Рабочий!AP214,Рабочий!AO307),CHOOSE(Рабочий!$C$11,Рабочий!E183,Рабочий!E214,Рабочий!E307))*(1+'1. Выбор РС'!$I$1)*CHOOSE(Рабочий!$H$11,Рабочий!$I$11,Рабочий!$I$12)*CHOOSE(Рабочий!$L$11,CHOOSE(Рабочий!$P$11,Рабочий!$Q$11,Рабочий!$Q$12,Рабочий!$Q$13),Рабочий!$M$12),0))</f>
        <v>72</v>
      </c>
      <c r="E41" s="272">
        <f>IF(CHOOSE(Рабочий!$AC$11,CHOOSE(Рабочий!$C$11,Рабочий!AQ183,Рабочий!AQ214,Рабочий!AP307),CHOOSE(Рабочий!$C$11,Рабочий!F183,Рабочий!F214,Рабочий!F307))="","",ROUND(CHOOSE(Рабочий!$AC$11,CHOOSE(Рабочий!$C$11,Рабочий!AQ183,Рабочий!AQ214,Рабочий!AP307),CHOOSE(Рабочий!$C$11,Рабочий!F183,Рабочий!F214,Рабочий!F307)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F41" s="272">
        <f>IF(CHOOSE(Рабочий!$AC$11,CHOOSE(Рабочий!$C$11,Рабочий!AR183,Рабочий!AR214,Рабочий!AQ307),CHOOSE(Рабочий!$C$11,Рабочий!G183,Рабочий!G214,Рабочий!G307))="","",ROUND(CHOOSE(Рабочий!$AC$11,CHOOSE(Рабочий!$C$11,Рабочий!AR183,Рабочий!AR214,Рабочий!AQ307),CHOOSE(Рабочий!$C$11,Рабочий!G183,Рабочий!G214,Рабочий!G307)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G41" s="272">
        <f>IF(CHOOSE(Рабочий!$AC$11,CHOOSE(Рабочий!$C$11,Рабочий!AS183,Рабочий!AS214,Рабочий!AR307),CHOOSE(Рабочий!$C$11,Рабочий!H183,Рабочий!H214,Рабочий!H307))="","",ROUND(CHOOSE(Рабочий!$AC$11,CHOOSE(Рабочий!$C$11,Рабочий!AS183,Рабочий!AS214,Рабочий!AR307),CHOOSE(Рабочий!$C$11,Рабочий!H183,Рабочий!H214,Рабочий!H307)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H41" s="272">
        <f>IF(CHOOSE(Рабочий!$AC$11,CHOOSE(Рабочий!$C$11,Рабочий!AT183,Рабочий!AT214,Рабочий!AS307),CHOOSE(Рабочий!$C$11,Рабочий!I183,Рабочий!I214,Рабочий!I307))="","",ROUND(CHOOSE(Рабочий!$AC$11,CHOOSE(Рабочий!$C$11,Рабочий!AT183,Рабочий!AT214,Рабочий!AS307),CHOOSE(Рабочий!$C$11,Рабочий!I183,Рабочий!I214,Рабочий!I307)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I41" s="272">
        <f>IF(CHOOSE(Рабочий!$AC$11,CHOOSE(Рабочий!$C$11,Рабочий!AU183,Рабочий!AU214,Рабочий!AT307),CHOOSE(Рабочий!$C$11,Рабочий!J183,Рабочий!J214,Рабочий!J307))="","",ROUND(CHOOSE(Рабочий!$AC$11,CHOOSE(Рабочий!$C$11,Рабочий!AU183,Рабочий!AU214,Рабочий!AT307),CHOOSE(Рабочий!$C$11,Рабочий!J183,Рабочий!J214,Рабочий!J307)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J41" s="272">
        <f>IF(CHOOSE(Рабочий!$AC$11,CHOOSE(Рабочий!$C$11,Рабочий!AV183,Рабочий!AV214,Рабочий!AU307),CHOOSE(Рабочий!$C$11,Рабочий!K183,Рабочий!K214,Рабочий!K307))="","",ROUND(CHOOSE(Рабочий!$AC$11,CHOOSE(Рабочий!$C$11,Рабочий!AV183,Рабочий!AV214,Рабочий!AU307),CHOOSE(Рабочий!$C$11,Рабочий!K183,Рабочий!K214,Рабочий!K307)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K41" s="272">
        <f>IF(CHOOSE(Рабочий!$AC$11,CHOOSE(Рабочий!$C$11,Рабочий!AW183,Рабочий!AW214,Рабочий!AV307),CHOOSE(Рабочий!$C$11,Рабочий!L183,Рабочий!L214,Рабочий!L307))="","",ROUND(CHOOSE(Рабочий!$AC$11,CHOOSE(Рабочий!$C$11,Рабочий!AW183,Рабочий!AW214,Рабочий!AV307),CHOOSE(Рабочий!$C$11,Рабочий!L183,Рабочий!L214,Рабочий!L307)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L41" s="272">
        <f>IF(CHOOSE(Рабочий!$AC$11,CHOOSE(Рабочий!$C$11,Рабочий!AX183,Рабочий!AX214,Рабочий!AW307),CHOOSE(Рабочий!$C$11,Рабочий!M183,Рабочий!M214,Рабочий!M307))="","",ROUND(CHOOSE(Рабочий!$AC$11,CHOOSE(Рабочий!$C$11,Рабочий!AX183,Рабочий!AX214,Рабочий!AW307),CHOOSE(Рабочий!$C$11,Рабочий!M183,Рабочий!M214,Рабочий!M307)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M41" s="272">
        <f>IF(CHOOSE(Рабочий!$AC$11,CHOOSE(Рабочий!$C$11,Рабочий!AY183,Рабочий!AY214,Рабочий!AX307),CHOOSE(Рабочий!$C$11,Рабочий!N183,Рабочий!N214,Рабочий!N307))="","",ROUND(CHOOSE(Рабочий!$AC$11,CHOOSE(Рабочий!$C$11,Рабочий!AY183,Рабочий!AY214,Рабочий!AX307),CHOOSE(Рабочий!$C$11,Рабочий!N183,Рабочий!N214,Рабочий!N307)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N41" s="272">
        <f>IF(CHOOSE(Рабочий!$AC$11,CHOOSE(Рабочий!$C$11,Рабочий!AZ183,Рабочий!AZ214,Рабочий!AY307),CHOOSE(Рабочий!$C$11,Рабочий!O183,Рабочий!O214,Рабочий!O307))="","",ROUND(CHOOSE(Рабочий!$AC$11,CHOOSE(Рабочий!$C$11,Рабочий!AZ183,Рабочий!AZ214,Рабочий!AY307),CHOOSE(Рабочий!$C$11,Рабочий!O183,Рабочий!O214,Рабочий!O307)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O41" s="272">
        <f>IF(CHOOSE(Рабочий!$AC$11,CHOOSE(Рабочий!$C$11,Рабочий!BA183,Рабочий!BA214,Рабочий!AZ307),CHOOSE(Рабочий!$C$11,Рабочий!P183,Рабочий!P214,Рабочий!P307))="","",ROUND(CHOOSE(Рабочий!$AC$11,CHOOSE(Рабочий!$C$11,Рабочий!BA183,Рабочий!BA214,Рабочий!AZ307),CHOOSE(Рабочий!$C$11,Рабочий!P183,Рабочий!P214,Рабочий!P307)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P41" s="272">
        <f>IF(CHOOSE(Рабочий!$AC$11,CHOOSE(Рабочий!$C$11,Рабочий!BB183,Рабочий!BB214,Рабочий!BA307),CHOOSE(Рабочий!$C$11,Рабочий!Q183,Рабочий!Q214,Рабочий!Q307))="","",ROUND(CHOOSE(Рабочий!$AC$11,CHOOSE(Рабочий!$C$11,Рабочий!BB183,Рабочий!BB214,Рабочий!BA307),CHOOSE(Рабочий!$C$11,Рабочий!Q183,Рабочий!Q214,Рабочий!Q307)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Q41" s="272">
        <f>IF(CHOOSE(Рабочий!$AC$11,CHOOSE(Рабочий!$C$11,Рабочий!BC183,Рабочий!BC214,Рабочий!BB307),CHOOSE(Рабочий!$C$11,Рабочий!R183,Рабочий!R214,Рабочий!R307))="","",ROUND(CHOOSE(Рабочий!$AC$11,CHOOSE(Рабочий!$C$11,Рабочий!BC183,Рабочий!BC214,Рабочий!BB307),CHOOSE(Рабочий!$C$11,Рабочий!R183,Рабочий!R214,Рабочий!R307)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R41" s="272">
        <f>IF(CHOOSE(Рабочий!$AC$11,CHOOSE(Рабочий!$C$11,Рабочий!BD183,Рабочий!BD214,Рабочий!BC307),CHOOSE(Рабочий!$C$11,Рабочий!S183,Рабочий!S214,Рабочий!S307))="","",ROUND(CHOOSE(Рабочий!$AC$11,CHOOSE(Рабочий!$C$11,Рабочий!BD183,Рабочий!BD214,Рабочий!BC307),CHOOSE(Рабочий!$C$11,Рабочий!S183,Рабочий!S214,Рабочий!S307)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S41" s="272">
        <f>IF(CHOOSE(Рабочий!$AC$11,CHOOSE(Рабочий!$C$11,Рабочий!BE183,Рабочий!BE214,Рабочий!BD307),CHOOSE(Рабочий!$C$11,Рабочий!T183,Рабочий!T214,Рабочий!T307))="","",ROUND(CHOOSE(Рабочий!$AC$11,CHOOSE(Рабочий!$C$11,Рабочий!BE183,Рабочий!BE214,Рабочий!BD307),CHOOSE(Рабочий!$C$11,Рабочий!T183,Рабочий!T214,Рабочий!T307)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T41" s="272">
        <f>IF(CHOOSE(Рабочий!$AC$11,CHOOSE(Рабочий!$C$11,Рабочий!BF183,Рабочий!BF214,Рабочий!BE307),CHOOSE(Рабочий!$C$11,Рабочий!U183,Рабочий!U214,Рабочий!U307))="","",ROUND(CHOOSE(Рабочий!$AC$11,CHOOSE(Рабочий!$C$11,Рабочий!BF183,Рабочий!BF214,Рабочий!BE307),CHOOSE(Рабочий!$C$11,Рабочий!U183,Рабочий!U214,Рабочий!U307)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U41" s="272">
        <f>IF(CHOOSE(Рабочий!$AC$11,CHOOSE(Рабочий!$C$11,Рабочий!BG183,Рабочий!BG214,Рабочий!BF307),CHOOSE(Рабочий!$C$11,Рабочий!V183,Рабочий!V214,Рабочий!V307))="","",ROUND(CHOOSE(Рабочий!$AC$11,CHOOSE(Рабочий!$C$11,Рабочий!BG183,Рабочий!BG214,Рабочий!BF307),CHOOSE(Рабочий!$C$11,Рабочий!V183,Рабочий!V214,Рабочий!V307)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V41" s="272">
        <f>IF(CHOOSE(Рабочий!$AC$11,CHOOSE(Рабочий!$C$11,Рабочий!BH183,Рабочий!BH214,Рабочий!BG307),CHOOSE(Рабочий!$C$11,Рабочий!W183,Рабочий!W214,Рабочий!W307))="","",ROUND(CHOOSE(Рабочий!$AC$11,CHOOSE(Рабочий!$C$11,Рабочий!BH183,Рабочий!BH214,Рабочий!BG307),CHOOSE(Рабочий!$C$11,Рабочий!W183,Рабочий!W214,Рабочий!W307)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W41" s="272">
        <f>IF(CHOOSE(Рабочий!$AC$11,CHOOSE(Рабочий!$C$11,Рабочий!BI183,Рабочий!BI214,Рабочий!BH307),CHOOSE(Рабочий!$C$11,Рабочий!X183,Рабочий!X214,Рабочий!X307))="","",ROUND(CHOOSE(Рабочий!$AC$11,CHOOSE(Рабочий!$C$11,Рабочий!BI183,Рабочий!BI214,Рабочий!BH307),CHOOSE(Рабочий!$C$11,Рабочий!X183,Рабочий!X214,Рабочий!X307)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X41" s="272">
        <f>IF(CHOOSE(Рабочий!$AC$11,CHOOSE(Рабочий!$C$11,Рабочий!BJ183,Рабочий!BJ214,Рабочий!BI307),CHOOSE(Рабочий!$C$11,Рабочий!Y183,Рабочий!Y214,Рабочий!Y307))="","",ROUND(CHOOSE(Рабочий!$AC$11,CHOOSE(Рабочий!$C$11,Рабочий!BJ183,Рабочий!BJ214,Рабочий!BI307),CHOOSE(Рабочий!$C$11,Рабочий!Y183,Рабочий!Y214,Рабочий!Y307)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Y41" s="272">
        <f>IF(CHOOSE(Рабочий!$AC$11,CHOOSE(Рабочий!$C$11,Рабочий!BK183,Рабочий!BK214,Рабочий!BJ307),CHOOSE(Рабочий!$C$11,Рабочий!Z183,Рабочий!Z214,Рабочий!Z307))="","",ROUND(CHOOSE(Рабочий!$AC$11,CHOOSE(Рабочий!$C$11,Рабочий!BK183,Рабочий!BK214,Рабочий!BJ307),CHOOSE(Рабочий!$C$11,Рабочий!Z183,Рабочий!Z214,Рабочий!Z307)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Z41" s="272">
        <f>IF(CHOOSE(Рабочий!$AC$11,CHOOSE(Рабочий!$C$11,Рабочий!BL183,Рабочий!BL214,Рабочий!BK307),CHOOSE(Рабочий!$C$11,Рабочий!AA183,Рабочий!AA214,Рабочий!AA307))="","",ROUND(CHOOSE(Рабочий!$AC$11,CHOOSE(Рабочий!$C$11,Рабочий!BL183,Рабочий!BL214,Рабочий!BK307),CHOOSE(Рабочий!$C$11,Рабочий!AA183,Рабочий!AA214,Рабочий!AA307)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AA41" s="272">
        <f>IF(CHOOSE(Рабочий!$AC$11,CHOOSE(Рабочий!$C$11,Рабочий!BM183,Рабочий!BM214,Рабочий!BL307),CHOOSE(Рабочий!$C$11,Рабочий!AB183,Рабочий!AB214,Рабочий!AB307))="","",ROUND(CHOOSE(Рабочий!$AC$11,CHOOSE(Рабочий!$C$11,Рабочий!BM183,Рабочий!BM214,Рабочий!BL307),CHOOSE(Рабочий!$C$11,Рабочий!AB183,Рабочий!AB214,Рабочий!AB307)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AB41" s="272">
        <f>IF(CHOOSE(Рабочий!$AC$11,CHOOSE(Рабочий!$C$11,Рабочий!BN183,Рабочий!BN214,Рабочий!BM307),CHOOSE(Рабочий!$C$11,Рабочий!AC183,Рабочий!AC214,Рабочий!AC307))="","",ROUND(CHOOSE(Рабочий!$AC$11,CHOOSE(Рабочий!$C$11,Рабочий!BN183,Рабочий!BN214,Рабочий!BM307),CHOOSE(Рабочий!$C$11,Рабочий!AC183,Рабочий!AC214,Рабочий!AC307)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AC41" s="272">
        <f>IF(CHOOSE(Рабочий!$AC$11,CHOOSE(Рабочий!$C$11,Рабочий!BO183,Рабочий!BO214,Рабочий!BN307),CHOOSE(Рабочий!$C$11,Рабочий!AD183,Рабочий!AD214,Рабочий!AD307))="","",ROUND(CHOOSE(Рабочий!$AC$11,CHOOSE(Рабочий!$C$11,Рабочий!BO183,Рабочий!BO214,Рабочий!BN307),CHOOSE(Рабочий!$C$11,Рабочий!AD183,Рабочий!AD214,Рабочий!AD307)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AD41" s="272">
        <f>IF(CHOOSE(Рабочий!$AC$11,CHOOSE(Рабочий!$C$11,Рабочий!BP183,Рабочий!BP214,Рабочий!BO307),CHOOSE(Рабочий!$C$11,Рабочий!AE183,Рабочий!AE214,Рабочий!AE307))="","",ROUND(CHOOSE(Рабочий!$AC$11,CHOOSE(Рабочий!$C$11,Рабочий!BP183,Рабочий!BP214,Рабочий!BO307),CHOOSE(Рабочий!$C$11,Рабочий!AE183,Рабочий!AE214,Рабочий!AE307)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AE41" s="272" t="str">
        <f>IF(CHOOSE(Рабочий!$AC$11,CHOOSE(Рабочий!$C$11,Рабочий!BQ183,Рабочий!BQ214,Рабочий!BP307),CHOOSE(Рабочий!$C$11,Рабочий!AF183,Рабочий!AF214,Рабочий!AF307))="","",ROUND(CHOOSE(Рабочий!$AC$11,CHOOSE(Рабочий!$C$11,Рабочий!BQ183,Рабочий!BQ214,Рабочий!BP307),CHOOSE(Рабочий!$C$11,Рабочий!AF183,Рабочий!AF214,Рабочий!AF307)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41" s="272" t="str">
        <f>IF(CHOOSE(Рабочий!$AC$11,CHOOSE(Рабочий!$C$11,Рабочий!BR183,Рабочий!BR214,Рабочий!BQ307),CHOOSE(Рабочий!$C$11,Рабочий!AG183,Рабочий!AG214,Рабочий!AG307))="","",ROUND(CHOOSE(Рабочий!$AC$11,CHOOSE(Рабочий!$C$11,Рабочий!BR183,Рабочий!BR214,Рабочий!BQ307),CHOOSE(Рабочий!$C$11,Рабочий!AG183,Рабочий!AG214,Рабочий!AG307)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41" s="272" t="str">
        <f>IF(CHOOSE(Рабочий!$AC$11,CHOOSE(Рабочий!$C$11,Рабочий!BS183,Рабочий!BS214,Рабочий!BR307),CHOOSE(Рабочий!$C$11,Рабочий!AH183,Рабочий!AH214,Рабочий!AH307))="","",ROUND(CHOOSE(Рабочий!$AC$11,CHOOSE(Рабочий!$C$11,Рабочий!BS183,Рабочий!BS214,Рабочий!BR307),CHOOSE(Рабочий!$C$11,Рабочий!AH183,Рабочий!AH214,Рабочий!AH307)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41" s="272" t="str">
        <f>IF(CHOOSE(Рабочий!$AC$11,CHOOSE(Рабочий!$C$11,Рабочий!BT183,Рабочий!BT214,Рабочий!BS307),CHOOSE(Рабочий!$C$11,Рабочий!AI183,Рабочий!AI214,Рабочий!AI307))="","",ROUND(CHOOSE(Рабочий!$AC$11,CHOOSE(Рабочий!$C$11,Рабочий!BT183,Рабочий!BT214,Рабочий!BS307),CHOOSE(Рабочий!$C$11,Рабочий!AI183,Рабочий!AI214,Рабочий!AI307)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41" s="272" t="str">
        <f>IF(CHOOSE(Рабочий!$AC$11,CHOOSE(Рабочий!$C$11,Рабочий!BU183,Рабочий!BU214,Рабочий!BT307),CHOOSE(Рабочий!$C$11,Рабочий!AJ183,Рабочий!AJ214,Рабочий!AJ307))="","",ROUND(CHOOSE(Рабочий!$AC$11,CHOOSE(Рабочий!$C$11,Рабочий!BU183,Рабочий!BU214,Рабочий!BT307),CHOOSE(Рабочий!$C$11,Рабочий!AJ183,Рабочий!AJ214,Рабочий!AJ307)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41" s="210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</row>
    <row r="42" spans="1:53" s="193" customFormat="1">
      <c r="A42" s="212">
        <v>2500</v>
      </c>
      <c r="B42" s="272">
        <f>IF(CHOOSE(Рабочий!$AC$11,CHOOSE(Рабочий!$C$11,Рабочий!AN184,Рабочий!AN215,Рабочий!AM308),CHOOSE(Рабочий!$C$11,Рабочий!C184,Рабочий!C215,Рабочий!C308))="","",ROUND(CHOOSE(Рабочий!$AC$11,CHOOSE(Рабочий!$C$11,Рабочий!AN184,Рабочий!AN215,Рабочий!AM308),CHOOSE(Рабочий!$C$11,Рабочий!C184,Рабочий!C215,Рабочий!C308))*(1+'1. Выбор РС'!$I$1)*CHOOSE(Рабочий!$H$11,Рабочий!$I$11,Рабочий!$I$12)*CHOOSE(Рабочий!$L$11,CHOOSE(Рабочий!$P$11,Рабочий!$Q$11,Рабочий!$Q$12,Рабочий!$Q$13),Рабочий!$M$12),0))</f>
        <v>85</v>
      </c>
      <c r="C42" s="272">
        <f>IF(CHOOSE(Рабочий!$AC$11,CHOOSE(Рабочий!$C$11,Рабочий!AO184,Рабочий!AO215,Рабочий!AN308),CHOOSE(Рабочий!$C$11,Рабочий!D184,Рабочий!D215,Рабочий!D308))="","",ROUND(CHOOSE(Рабочий!$AC$11,CHOOSE(Рабочий!$C$11,Рабочий!AO184,Рабочий!AO215,Рабочий!AN308),CHOOSE(Рабочий!$C$11,Рабочий!D184,Рабочий!D215,Рабочий!D308))*(1+'1. Выбор РС'!$I$1)*CHOOSE(Рабочий!$H$11,Рабочий!$I$11,Рабочий!$I$12)*CHOOSE(Рабочий!$L$11,CHOOSE(Рабочий!$P$11,Рабочий!$Q$11,Рабочий!$Q$12,Рабочий!$Q$13),Рабочий!$M$12),0))</f>
        <v>77</v>
      </c>
      <c r="D42" s="272">
        <f>IF(CHOOSE(Рабочий!$AC$11,CHOOSE(Рабочий!$C$11,Рабочий!AP184,Рабочий!AP215,Рабочий!AO308),CHOOSE(Рабочий!$C$11,Рабочий!E184,Рабочий!E215,Рабочий!E308))="","",ROUND(CHOOSE(Рабочий!$AC$11,CHOOSE(Рабочий!$C$11,Рабочий!AP184,Рабочий!AP215,Рабочий!AO308),CHOOSE(Рабочий!$C$11,Рабочий!E184,Рабочий!E215,Рабочий!E308))*(1+'1. Выбор РС'!$I$1)*CHOOSE(Рабочий!$H$11,Рабочий!$I$11,Рабочий!$I$12)*CHOOSE(Рабочий!$L$11,CHOOSE(Рабочий!$P$11,Рабочий!$Q$11,Рабочий!$Q$12,Рабочий!$Q$13),Рабочий!$M$12),0))</f>
        <v>72</v>
      </c>
      <c r="E42" s="272">
        <f>IF(CHOOSE(Рабочий!$AC$11,CHOOSE(Рабочий!$C$11,Рабочий!AQ184,Рабочий!AQ215,Рабочий!AP308),CHOOSE(Рабочий!$C$11,Рабочий!F184,Рабочий!F215,Рабочий!F308))="","",ROUND(CHOOSE(Рабочий!$AC$11,CHOOSE(Рабочий!$C$11,Рабочий!AQ184,Рабочий!AQ215,Рабочий!AP308),CHOOSE(Рабочий!$C$11,Рабочий!F184,Рабочий!F215,Рабочий!F308))*(1+'1. Выбор РС'!$I$1)*CHOOSE(Рабочий!$H$11,Рабочий!$I$11,Рабочий!$I$12)*CHOOSE(Рабочий!$L$11,CHOOSE(Рабочий!$P$11,Рабочий!$Q$11,Рабочий!$Q$12,Рабочий!$Q$13),Рабочий!$M$12),0))</f>
        <v>67</v>
      </c>
      <c r="F42" s="272">
        <f>IF(CHOOSE(Рабочий!$AC$11,CHOOSE(Рабочий!$C$11,Рабочий!AR184,Рабочий!AR215,Рабочий!AQ308),CHOOSE(Рабочий!$C$11,Рабочий!G184,Рабочий!G215,Рабочий!G308))="","",ROUND(CHOOSE(Рабочий!$AC$11,CHOOSE(Рабочий!$C$11,Рабочий!AR184,Рабочий!AR215,Рабочий!AQ308),CHOOSE(Рабочий!$C$11,Рабочий!G184,Рабочий!G215,Рабочий!G308))*(1+'1. Выбор РС'!$I$1)*CHOOSE(Рабочий!$H$11,Рабочий!$I$11,Рабочий!$I$12)*CHOOSE(Рабочий!$L$11,CHOOSE(Рабочий!$P$11,Рабочий!$Q$11,Рабочий!$Q$12,Рабочий!$Q$13),Рабочий!$M$12),0))</f>
        <v>65</v>
      </c>
      <c r="G42" s="272">
        <f>IF(CHOOSE(Рабочий!$AC$11,CHOOSE(Рабочий!$C$11,Рабочий!AS184,Рабочий!AS215,Рабочий!AR308),CHOOSE(Рабочий!$C$11,Рабочий!H184,Рабочий!H215,Рабочий!H308))="","",ROUND(CHOOSE(Рабочий!$AC$11,CHOOSE(Рабочий!$C$11,Рабочий!AS184,Рабочий!AS215,Рабочий!AR308),CHOOSE(Рабочий!$C$11,Рабочий!H184,Рабочий!H215,Рабочий!H308)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H42" s="272">
        <f>IF(CHOOSE(Рабочий!$AC$11,CHOOSE(Рабочий!$C$11,Рабочий!AT184,Рабочий!AT215,Рабочий!AS308),CHOOSE(Рабочий!$C$11,Рабочий!I184,Рабочий!I215,Рабочий!I308))="","",ROUND(CHOOSE(Рабочий!$AC$11,CHOOSE(Рабочий!$C$11,Рабочий!AT184,Рабочий!AT215,Рабочий!AS308),CHOOSE(Рабочий!$C$11,Рабочий!I184,Рабочий!I215,Рабочий!I308)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I42" s="272">
        <f>IF(CHOOSE(Рабочий!$AC$11,CHOOSE(Рабочий!$C$11,Рабочий!AU184,Рабочий!AU215,Рабочий!AT308),CHOOSE(Рабочий!$C$11,Рабочий!J184,Рабочий!J215,Рабочий!J308))="","",ROUND(CHOOSE(Рабочий!$AC$11,CHOOSE(Рабочий!$C$11,Рабочий!AU184,Рабочий!AU215,Рабочий!AT308),CHOOSE(Рабочий!$C$11,Рабочий!J184,Рабочий!J215,Рабочий!J308)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J42" s="272">
        <f>IF(CHOOSE(Рабочий!$AC$11,CHOOSE(Рабочий!$C$11,Рабочий!AV184,Рабочий!AV215,Рабочий!AU308),CHOOSE(Рабочий!$C$11,Рабочий!K184,Рабочий!K215,Рабочий!K308))="","",ROUND(CHOOSE(Рабочий!$AC$11,CHOOSE(Рабочий!$C$11,Рабочий!AV184,Рабочий!AV215,Рабочий!AU308),CHOOSE(Рабочий!$C$11,Рабочий!K184,Рабочий!K215,Рабочий!K308)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K42" s="272">
        <f>IF(CHOOSE(Рабочий!$AC$11,CHOOSE(Рабочий!$C$11,Рабочий!AW184,Рабочий!AW215,Рабочий!AV308),CHOOSE(Рабочий!$C$11,Рабочий!L184,Рабочий!L215,Рабочий!L308))="","",ROUND(CHOOSE(Рабочий!$AC$11,CHOOSE(Рабочий!$C$11,Рабочий!AW184,Рабочий!AW215,Рабочий!AV308),CHOOSE(Рабочий!$C$11,Рабочий!L184,Рабочий!L215,Рабочий!L308)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L42" s="272">
        <f>IF(CHOOSE(Рабочий!$AC$11,CHOOSE(Рабочий!$C$11,Рабочий!AX184,Рабочий!AX215,Рабочий!AW308),CHOOSE(Рабочий!$C$11,Рабочий!M184,Рабочий!M215,Рабочий!M308))="","",ROUND(CHOOSE(Рабочий!$AC$11,CHOOSE(Рабочий!$C$11,Рабочий!AX184,Рабочий!AX215,Рабочий!AW308),CHOOSE(Рабочий!$C$11,Рабочий!M184,Рабочий!M215,Рабочий!M308)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M42" s="272">
        <f>IF(CHOOSE(Рабочий!$AC$11,CHOOSE(Рабочий!$C$11,Рабочий!AY184,Рабочий!AY215,Рабочий!AX308),CHOOSE(Рабочий!$C$11,Рабочий!N184,Рабочий!N215,Рабочий!N308))="","",ROUND(CHOOSE(Рабочий!$AC$11,CHOOSE(Рабочий!$C$11,Рабочий!AY184,Рабочий!AY215,Рабочий!AX308),CHOOSE(Рабочий!$C$11,Рабочий!N184,Рабочий!N215,Рабочий!N308)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N42" s="272">
        <f>IF(CHOOSE(Рабочий!$AC$11,CHOOSE(Рабочий!$C$11,Рабочий!AZ184,Рабочий!AZ215,Рабочий!AY308),CHOOSE(Рабочий!$C$11,Рабочий!O184,Рабочий!O215,Рабочий!O308))="","",ROUND(CHOOSE(Рабочий!$AC$11,CHOOSE(Рабочий!$C$11,Рабочий!AZ184,Рабочий!AZ215,Рабочий!AY308),CHOOSE(Рабочий!$C$11,Рабочий!O184,Рабочий!O215,Рабочий!O308)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O42" s="272">
        <f>IF(CHOOSE(Рабочий!$AC$11,CHOOSE(Рабочий!$C$11,Рабочий!BA184,Рабочий!BA215,Рабочий!AZ308),CHOOSE(Рабочий!$C$11,Рабочий!P184,Рабочий!P215,Рабочий!P308))="","",ROUND(CHOOSE(Рабочий!$AC$11,CHOOSE(Рабочий!$C$11,Рабочий!BA184,Рабочий!BA215,Рабочий!AZ308),CHOOSE(Рабочий!$C$11,Рабочий!P184,Рабочий!P215,Рабочий!P308)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P42" s="272">
        <f>IF(CHOOSE(Рабочий!$AC$11,CHOOSE(Рабочий!$C$11,Рабочий!BB184,Рабочий!BB215,Рабочий!BA308),CHOOSE(Рабочий!$C$11,Рабочий!Q184,Рабочий!Q215,Рабочий!Q308))="","",ROUND(CHOOSE(Рабочий!$AC$11,CHOOSE(Рабочий!$C$11,Рабочий!BB184,Рабочий!BB215,Рабочий!BA308),CHOOSE(Рабочий!$C$11,Рабочий!Q184,Рабочий!Q215,Рабочий!Q308)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Q42" s="272">
        <f>IF(CHOOSE(Рабочий!$AC$11,CHOOSE(Рабочий!$C$11,Рабочий!BC184,Рабочий!BC215,Рабочий!BB308),CHOOSE(Рабочий!$C$11,Рабочий!R184,Рабочий!R215,Рабочий!R308))="","",ROUND(CHOOSE(Рабочий!$AC$11,CHOOSE(Рабочий!$C$11,Рабочий!BC184,Рабочий!BC215,Рабочий!BB308),CHOOSE(Рабочий!$C$11,Рабочий!R184,Рабочий!R215,Рабочий!R308)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R42" s="272">
        <f>IF(CHOOSE(Рабочий!$AC$11,CHOOSE(Рабочий!$C$11,Рабочий!BD184,Рабочий!BD215,Рабочий!BC308),CHOOSE(Рабочий!$C$11,Рабочий!S184,Рабочий!S215,Рабочий!S308))="","",ROUND(CHOOSE(Рабочий!$AC$11,CHOOSE(Рабочий!$C$11,Рабочий!BD184,Рабочий!BD215,Рабочий!BC308),CHOOSE(Рабочий!$C$11,Рабочий!S184,Рабочий!S215,Рабочий!S308)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S42" s="272">
        <f>IF(CHOOSE(Рабочий!$AC$11,CHOOSE(Рабочий!$C$11,Рабочий!BE184,Рабочий!BE215,Рабочий!BD308),CHOOSE(Рабочий!$C$11,Рабочий!T184,Рабочий!T215,Рабочий!T308))="","",ROUND(CHOOSE(Рабочий!$AC$11,CHOOSE(Рабочий!$C$11,Рабочий!BE184,Рабочий!BE215,Рабочий!BD308),CHOOSE(Рабочий!$C$11,Рабочий!T184,Рабочий!T215,Рабочий!T308)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T42" s="272">
        <f>IF(CHOOSE(Рабочий!$AC$11,CHOOSE(Рабочий!$C$11,Рабочий!BF184,Рабочий!BF215,Рабочий!BE308),CHOOSE(Рабочий!$C$11,Рабочий!U184,Рабочий!U215,Рабочий!U308))="","",ROUND(CHOOSE(Рабочий!$AC$11,CHOOSE(Рабочий!$C$11,Рабочий!BF184,Рабочий!BF215,Рабочий!BE308),CHOOSE(Рабочий!$C$11,Рабочий!U184,Рабочий!U215,Рабочий!U308)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U42" s="272">
        <f>IF(CHOOSE(Рабочий!$AC$11,CHOOSE(Рабочий!$C$11,Рабочий!BG184,Рабочий!BG215,Рабочий!BF308),CHOOSE(Рабочий!$C$11,Рабочий!V184,Рабочий!V215,Рабочий!V308))="","",ROUND(CHOOSE(Рабочий!$AC$11,CHOOSE(Рабочий!$C$11,Рабочий!BG184,Рабочий!BG215,Рабочий!BF308),CHOOSE(Рабочий!$C$11,Рабочий!V184,Рабочий!V215,Рабочий!V308)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V42" s="272">
        <f>IF(CHOOSE(Рабочий!$AC$11,CHOOSE(Рабочий!$C$11,Рабочий!BH184,Рабочий!BH215,Рабочий!BG308),CHOOSE(Рабочий!$C$11,Рабочий!W184,Рабочий!W215,Рабочий!W308))="","",ROUND(CHOOSE(Рабочий!$AC$11,CHOOSE(Рабочий!$C$11,Рабочий!BH184,Рабочий!BH215,Рабочий!BG308),CHOOSE(Рабочий!$C$11,Рабочий!W184,Рабочий!W215,Рабочий!W308)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W42" s="272">
        <f>IF(CHOOSE(Рабочий!$AC$11,CHOOSE(Рабочий!$C$11,Рабочий!BI184,Рабочий!BI215,Рабочий!BH308),CHOOSE(Рабочий!$C$11,Рабочий!X184,Рабочий!X215,Рабочий!X308))="","",ROUND(CHOOSE(Рабочий!$AC$11,CHOOSE(Рабочий!$C$11,Рабочий!BI184,Рабочий!BI215,Рабочий!BH308),CHOOSE(Рабочий!$C$11,Рабочий!X184,Рабочий!X215,Рабочий!X308)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X42" s="272">
        <f>IF(CHOOSE(Рабочий!$AC$11,CHOOSE(Рабочий!$C$11,Рабочий!BJ184,Рабочий!BJ215,Рабочий!BI308),CHOOSE(Рабочий!$C$11,Рабочий!Y184,Рабочий!Y215,Рабочий!Y308))="","",ROUND(CHOOSE(Рабочий!$AC$11,CHOOSE(Рабочий!$C$11,Рабочий!BJ184,Рабочий!BJ215,Рабочий!BI308),CHOOSE(Рабочий!$C$11,Рабочий!Y184,Рабочий!Y215,Рабочий!Y308)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Y42" s="272">
        <f>IF(CHOOSE(Рабочий!$AC$11,CHOOSE(Рабочий!$C$11,Рабочий!BK184,Рабочий!BK215,Рабочий!BJ308),CHOOSE(Рабочий!$C$11,Рабочий!Z184,Рабочий!Z215,Рабочий!Z308))="","",ROUND(CHOOSE(Рабочий!$AC$11,CHOOSE(Рабочий!$C$11,Рабочий!BK184,Рабочий!BK215,Рабочий!BJ308),CHOOSE(Рабочий!$C$11,Рабочий!Z184,Рабочий!Z215,Рабочий!Z308)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Z42" s="272">
        <f>IF(CHOOSE(Рабочий!$AC$11,CHOOSE(Рабочий!$C$11,Рабочий!BL184,Рабочий!BL215,Рабочий!BK308),CHOOSE(Рабочий!$C$11,Рабочий!AA184,Рабочий!AA215,Рабочий!AA308))="","",ROUND(CHOOSE(Рабочий!$AC$11,CHOOSE(Рабочий!$C$11,Рабочий!BL184,Рабочий!BL215,Рабочий!BK308),CHOOSE(Рабочий!$C$11,Рабочий!AA184,Рабочий!AA215,Рабочий!AA308)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AA42" s="272">
        <f>IF(CHOOSE(Рабочий!$AC$11,CHOOSE(Рабочий!$C$11,Рабочий!BM184,Рабочий!BM215,Рабочий!BL308),CHOOSE(Рабочий!$C$11,Рабочий!AB184,Рабочий!AB215,Рабочий!AB308))="","",ROUND(CHOOSE(Рабочий!$AC$11,CHOOSE(Рабочий!$C$11,Рабочий!BM184,Рабочий!BM215,Рабочий!BL308),CHOOSE(Рабочий!$C$11,Рабочий!AB184,Рабочий!AB215,Рабочий!AB308)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AB42" s="272">
        <f>IF(CHOOSE(Рабочий!$AC$11,CHOOSE(Рабочий!$C$11,Рабочий!BN184,Рабочий!BN215,Рабочий!BM308),CHOOSE(Рабочий!$C$11,Рабочий!AC184,Рабочий!AC215,Рабочий!AC308))="","",ROUND(CHOOSE(Рабочий!$AC$11,CHOOSE(Рабочий!$C$11,Рабочий!BN184,Рабочий!BN215,Рабочий!BM308),CHOOSE(Рабочий!$C$11,Рабочий!AC184,Рабочий!AC215,Рабочий!AC308)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AC42" s="272">
        <f>IF(CHOOSE(Рабочий!$AC$11,CHOOSE(Рабочий!$C$11,Рабочий!BO184,Рабочий!BO215,Рабочий!BN308),CHOOSE(Рабочий!$C$11,Рабочий!AD184,Рабочий!AD215,Рабочий!AD308))="","",ROUND(CHOOSE(Рабочий!$AC$11,CHOOSE(Рабочий!$C$11,Рабочий!BO184,Рабочий!BO215,Рабочий!BN308),CHOOSE(Рабочий!$C$11,Рабочий!AD184,Рабочий!AD215,Рабочий!AD308)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AD42" s="272">
        <f>IF(CHOOSE(Рабочий!$AC$11,CHOOSE(Рабочий!$C$11,Рабочий!BP184,Рабочий!BP215,Рабочий!BO308),CHOOSE(Рабочий!$C$11,Рабочий!AE184,Рабочий!AE215,Рабочий!AE308))="","",ROUND(CHOOSE(Рабочий!$AC$11,CHOOSE(Рабочий!$C$11,Рабочий!BP184,Рабочий!BP215,Рабочий!BO308),CHOOSE(Рабочий!$C$11,Рабочий!AE184,Рабочий!AE215,Рабочий!AE308)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AE42" s="272" t="str">
        <f>IF(CHOOSE(Рабочий!$AC$11,CHOOSE(Рабочий!$C$11,Рабочий!BQ184,Рабочий!BQ215,Рабочий!BP308),CHOOSE(Рабочий!$C$11,Рабочий!AF184,Рабочий!AF215,Рабочий!AF308))="","",ROUND(CHOOSE(Рабочий!$AC$11,CHOOSE(Рабочий!$C$11,Рабочий!BQ184,Рабочий!BQ215,Рабочий!BP308),CHOOSE(Рабочий!$C$11,Рабочий!AF184,Рабочий!AF215,Рабочий!AF308)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42" s="272" t="str">
        <f>IF(CHOOSE(Рабочий!$AC$11,CHOOSE(Рабочий!$C$11,Рабочий!BR184,Рабочий!BR215,Рабочий!BQ308),CHOOSE(Рабочий!$C$11,Рабочий!AG184,Рабочий!AG215,Рабочий!AG308))="","",ROUND(CHOOSE(Рабочий!$AC$11,CHOOSE(Рабочий!$C$11,Рабочий!BR184,Рабочий!BR215,Рабочий!BQ308),CHOOSE(Рабочий!$C$11,Рабочий!AG184,Рабочий!AG215,Рабочий!AG308)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42" s="272" t="str">
        <f>IF(CHOOSE(Рабочий!$AC$11,CHOOSE(Рабочий!$C$11,Рабочий!BS184,Рабочий!BS215,Рабочий!BR308),CHOOSE(Рабочий!$C$11,Рабочий!AH184,Рабочий!AH215,Рабочий!AH308))="","",ROUND(CHOOSE(Рабочий!$AC$11,CHOOSE(Рабочий!$C$11,Рабочий!BS184,Рабочий!BS215,Рабочий!BR308),CHOOSE(Рабочий!$C$11,Рабочий!AH184,Рабочий!AH215,Рабочий!AH308)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42" s="272" t="str">
        <f>IF(CHOOSE(Рабочий!$AC$11,CHOOSE(Рабочий!$C$11,Рабочий!BT184,Рабочий!BT215,Рабочий!BS308),CHOOSE(Рабочий!$C$11,Рабочий!AI184,Рабочий!AI215,Рабочий!AI308))="","",ROUND(CHOOSE(Рабочий!$AC$11,CHOOSE(Рабочий!$C$11,Рабочий!BT184,Рабочий!BT215,Рабочий!BS308),CHOOSE(Рабочий!$C$11,Рабочий!AI184,Рабочий!AI215,Рабочий!AI308)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42" s="272" t="str">
        <f>IF(CHOOSE(Рабочий!$AC$11,CHOOSE(Рабочий!$C$11,Рабочий!BU184,Рабочий!BU215,Рабочий!BT308),CHOOSE(Рабочий!$C$11,Рабочий!AJ184,Рабочий!AJ215,Рабочий!AJ308))="","",ROUND(CHOOSE(Рабочий!$AC$11,CHOOSE(Рабочий!$C$11,Рабочий!BU184,Рабочий!BU215,Рабочий!BT308),CHOOSE(Рабочий!$C$11,Рабочий!AJ184,Рабочий!AJ215,Рабочий!AJ308)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42" s="210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</row>
    <row r="43" spans="1:53" s="193" customFormat="1">
      <c r="A43" s="212">
        <v>2600</v>
      </c>
      <c r="B43" s="272">
        <f>IF(CHOOSE(Рабочий!$AC$11,CHOOSE(Рабочий!$C$11,Рабочий!AN185,Рабочий!AN216,Рабочий!AM309),CHOOSE(Рабочий!$C$11,Рабочий!C185,Рабочий!C216,Рабочий!C309))="","",ROUND(CHOOSE(Рабочий!$AC$11,CHOOSE(Рабочий!$C$11,Рабочий!AN185,Рабочий!AN216,Рабочий!AM309),CHOOSE(Рабочий!$C$11,Рабочий!C185,Рабочий!C216,Рабочий!C309))*(1+'1. Выбор РС'!$I$1)*CHOOSE(Рабочий!$H$11,Рабочий!$I$11,Рабочий!$I$12)*CHOOSE(Рабочий!$L$11,CHOOSE(Рабочий!$P$11,Рабочий!$Q$11,Рабочий!$Q$12,Рабочий!$Q$13),Рабочий!$M$12),0))</f>
        <v>86</v>
      </c>
      <c r="C43" s="272">
        <f>IF(CHOOSE(Рабочий!$AC$11,CHOOSE(Рабочий!$C$11,Рабочий!AO185,Рабочий!AO216,Рабочий!AN309),CHOOSE(Рабочий!$C$11,Рабочий!D185,Рабочий!D216,Рабочий!D309))="","",ROUND(CHOOSE(Рабочий!$AC$11,CHOOSE(Рабочий!$C$11,Рабочий!AO185,Рабочий!AO216,Рабочий!AN309),CHOOSE(Рабочий!$C$11,Рабочий!D185,Рабочий!D216,Рабочий!D309))*(1+'1. Выбор РС'!$I$1)*CHOOSE(Рабочий!$H$11,Рабочий!$I$11,Рабочий!$I$12)*CHOOSE(Рабочий!$L$11,CHOOSE(Рабочий!$P$11,Рабочий!$Q$11,Рабочий!$Q$12,Рабочий!$Q$13),Рабочий!$M$12),0))</f>
        <v>78</v>
      </c>
      <c r="D43" s="272">
        <f>IF(CHOOSE(Рабочий!$AC$11,CHOOSE(Рабочий!$C$11,Рабочий!AP185,Рабочий!AP216,Рабочий!AO309),CHOOSE(Рабочий!$C$11,Рабочий!E185,Рабочий!E216,Рабочий!E309))="","",ROUND(CHOOSE(Рабочий!$AC$11,CHOOSE(Рабочий!$C$11,Рабочий!AP185,Рабочий!AP216,Рабочий!AO309),CHOOSE(Рабочий!$C$11,Рабочий!E185,Рабочий!E216,Рабочий!E309))*(1+'1. Выбор РС'!$I$1)*CHOOSE(Рабочий!$H$11,Рабочий!$I$11,Рабочий!$I$12)*CHOOSE(Рабочий!$L$11,CHOOSE(Рабочий!$P$11,Рабочий!$Q$11,Рабочий!$Q$12,Рабочий!$Q$13),Рабочий!$M$12),0))</f>
        <v>72</v>
      </c>
      <c r="E43" s="272">
        <f>IF(CHOOSE(Рабочий!$AC$11,CHOOSE(Рабочий!$C$11,Рабочий!AQ185,Рабочий!AQ216,Рабочий!AP309),CHOOSE(Рабочий!$C$11,Рабочий!F185,Рабочий!F216,Рабочий!F309))="","",ROUND(CHOOSE(Рабочий!$AC$11,CHOOSE(Рабочий!$C$11,Рабочий!AQ185,Рабочий!AQ216,Рабочий!AP309),CHOOSE(Рабочий!$C$11,Рабочий!F185,Рабочий!F216,Рабочий!F309)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F43" s="272">
        <f>IF(CHOOSE(Рабочий!$AC$11,CHOOSE(Рабочий!$C$11,Рабочий!AR185,Рабочий!AR216,Рабочий!AQ309),CHOOSE(Рабочий!$C$11,Рабочий!G185,Рабочий!G216,Рабочий!G309))="","",ROUND(CHOOSE(Рабочий!$AC$11,CHOOSE(Рабочий!$C$11,Рабочий!AR185,Рабочий!AR216,Рабочий!AQ309),CHOOSE(Рабочий!$C$11,Рабочий!G185,Рабочий!G216,Рабочий!G309)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G43" s="272">
        <f>IF(CHOOSE(Рабочий!$AC$11,CHOOSE(Рабочий!$C$11,Рабочий!AS185,Рабочий!AS216,Рабочий!AR309),CHOOSE(Рабочий!$C$11,Рабочий!H185,Рабочий!H216,Рабочий!H309))="","",ROUND(CHOOSE(Рабочий!$AC$11,CHOOSE(Рабочий!$C$11,Рабочий!AS185,Рабочий!AS216,Рабочий!AR309),CHOOSE(Рабочий!$C$11,Рабочий!H185,Рабочий!H216,Рабочий!H309)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H43" s="272">
        <f>IF(CHOOSE(Рабочий!$AC$11,CHOOSE(Рабочий!$C$11,Рабочий!AT185,Рабочий!AT216,Рабочий!AS309),CHOOSE(Рабочий!$C$11,Рабочий!I185,Рабочий!I216,Рабочий!I309))="","",ROUND(CHOOSE(Рабочий!$AC$11,CHOOSE(Рабочий!$C$11,Рабочий!AT185,Рабочий!AT216,Рабочий!AS309),CHOOSE(Рабочий!$C$11,Рабочий!I185,Рабочий!I216,Рабочий!I309)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I43" s="272">
        <f>IF(CHOOSE(Рабочий!$AC$11,CHOOSE(Рабочий!$C$11,Рабочий!AU185,Рабочий!AU216,Рабочий!AT309),CHOOSE(Рабочий!$C$11,Рабочий!J185,Рабочий!J216,Рабочий!J309))="","",ROUND(CHOOSE(Рабочий!$AC$11,CHOOSE(Рабочий!$C$11,Рабочий!AU185,Рабочий!AU216,Рабочий!AT309),CHOOSE(Рабочий!$C$11,Рабочий!J185,Рабочий!J216,Рабочий!J309)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J43" s="272">
        <f>IF(CHOOSE(Рабочий!$AC$11,CHOOSE(Рабочий!$C$11,Рабочий!AV185,Рабочий!AV216,Рабочий!AU309),CHOOSE(Рабочий!$C$11,Рабочий!K185,Рабочий!K216,Рабочий!K309))="","",ROUND(CHOOSE(Рабочий!$AC$11,CHOOSE(Рабочий!$C$11,Рабочий!AV185,Рабочий!AV216,Рабочий!AU309),CHOOSE(Рабочий!$C$11,Рабочий!K185,Рабочий!K216,Рабочий!K309)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K43" s="272">
        <f>IF(CHOOSE(Рабочий!$AC$11,CHOOSE(Рабочий!$C$11,Рабочий!AW185,Рабочий!AW216,Рабочий!AV309),CHOOSE(Рабочий!$C$11,Рабочий!L185,Рабочий!L216,Рабочий!L309))="","",ROUND(CHOOSE(Рабочий!$AC$11,CHOOSE(Рабочий!$C$11,Рабочий!AW185,Рабочий!AW216,Рабочий!AV309),CHOOSE(Рабочий!$C$11,Рабочий!L185,Рабочий!L216,Рабочий!L309)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L43" s="272">
        <f>IF(CHOOSE(Рабочий!$AC$11,CHOOSE(Рабочий!$C$11,Рабочий!AX185,Рабочий!AX216,Рабочий!AW309),CHOOSE(Рабочий!$C$11,Рабочий!M185,Рабочий!M216,Рабочий!M309))="","",ROUND(CHOOSE(Рабочий!$AC$11,CHOOSE(Рабочий!$C$11,Рабочий!AX185,Рабочий!AX216,Рабочий!AW309),CHOOSE(Рабочий!$C$11,Рабочий!M185,Рабочий!M216,Рабочий!M309)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M43" s="272">
        <f>IF(CHOOSE(Рабочий!$AC$11,CHOOSE(Рабочий!$C$11,Рабочий!AY185,Рабочий!AY216,Рабочий!AX309),CHOOSE(Рабочий!$C$11,Рабочий!N185,Рабочий!N216,Рабочий!N309))="","",ROUND(CHOOSE(Рабочий!$AC$11,CHOOSE(Рабочий!$C$11,Рабочий!AY185,Рабочий!AY216,Рабочий!AX309),CHOOSE(Рабочий!$C$11,Рабочий!N185,Рабочий!N216,Рабочий!N309)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N43" s="272">
        <f>IF(CHOOSE(Рабочий!$AC$11,CHOOSE(Рабочий!$C$11,Рабочий!AZ185,Рабочий!AZ216,Рабочий!AY309),CHOOSE(Рабочий!$C$11,Рабочий!O185,Рабочий!O216,Рабочий!O309))="","",ROUND(CHOOSE(Рабочий!$AC$11,CHOOSE(Рабочий!$C$11,Рабочий!AZ185,Рабочий!AZ216,Рабочий!AY309),CHOOSE(Рабочий!$C$11,Рабочий!O185,Рабочий!O216,Рабочий!O309)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O43" s="272">
        <f>IF(CHOOSE(Рабочий!$AC$11,CHOOSE(Рабочий!$C$11,Рабочий!BA185,Рабочий!BA216,Рабочий!AZ309),CHOOSE(Рабочий!$C$11,Рабочий!P185,Рабочий!P216,Рабочий!P309))="","",ROUND(CHOOSE(Рабочий!$AC$11,CHOOSE(Рабочий!$C$11,Рабочий!BA185,Рабочий!BA216,Рабочий!AZ309),CHOOSE(Рабочий!$C$11,Рабочий!P185,Рабочий!P216,Рабочий!P309)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P43" s="272">
        <f>IF(CHOOSE(Рабочий!$AC$11,CHOOSE(Рабочий!$C$11,Рабочий!BB185,Рабочий!BB216,Рабочий!BA309),CHOOSE(Рабочий!$C$11,Рабочий!Q185,Рабочий!Q216,Рабочий!Q309))="","",ROUND(CHOOSE(Рабочий!$AC$11,CHOOSE(Рабочий!$C$11,Рабочий!BB185,Рабочий!BB216,Рабочий!BA309),CHOOSE(Рабочий!$C$11,Рабочий!Q185,Рабочий!Q216,Рабочий!Q309)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Q43" s="272">
        <f>IF(CHOOSE(Рабочий!$AC$11,CHOOSE(Рабочий!$C$11,Рабочий!BC185,Рабочий!BC216,Рабочий!BB309),CHOOSE(Рабочий!$C$11,Рабочий!R185,Рабочий!R216,Рабочий!R309))="","",ROUND(CHOOSE(Рабочий!$AC$11,CHOOSE(Рабочий!$C$11,Рабочий!BC185,Рабочий!BC216,Рабочий!BB309),CHOOSE(Рабочий!$C$11,Рабочий!R185,Рабочий!R216,Рабочий!R309)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R43" s="272">
        <f>IF(CHOOSE(Рабочий!$AC$11,CHOOSE(Рабочий!$C$11,Рабочий!BD185,Рабочий!BD216,Рабочий!BC309),CHOOSE(Рабочий!$C$11,Рабочий!S185,Рабочий!S216,Рабочий!S309))="","",ROUND(CHOOSE(Рабочий!$AC$11,CHOOSE(Рабочий!$C$11,Рабочий!BD185,Рабочий!BD216,Рабочий!BC309),CHOOSE(Рабочий!$C$11,Рабочий!S185,Рабочий!S216,Рабочий!S309)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S43" s="272">
        <f>IF(CHOOSE(Рабочий!$AC$11,CHOOSE(Рабочий!$C$11,Рабочий!BE185,Рабочий!BE216,Рабочий!BD309),CHOOSE(Рабочий!$C$11,Рабочий!T185,Рабочий!T216,Рабочий!T309))="","",ROUND(CHOOSE(Рабочий!$AC$11,CHOOSE(Рабочий!$C$11,Рабочий!BE185,Рабочий!BE216,Рабочий!BD309),CHOOSE(Рабочий!$C$11,Рабочий!T185,Рабочий!T216,Рабочий!T309)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T43" s="272">
        <f>IF(CHOOSE(Рабочий!$AC$11,CHOOSE(Рабочий!$C$11,Рабочий!BF185,Рабочий!BF216,Рабочий!BE309),CHOOSE(Рабочий!$C$11,Рабочий!U185,Рабочий!U216,Рабочий!U309))="","",ROUND(CHOOSE(Рабочий!$AC$11,CHOOSE(Рабочий!$C$11,Рабочий!BF185,Рабочий!BF216,Рабочий!BE309),CHOOSE(Рабочий!$C$11,Рабочий!U185,Рабочий!U216,Рабочий!U309)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U43" s="272">
        <f>IF(CHOOSE(Рабочий!$AC$11,CHOOSE(Рабочий!$C$11,Рабочий!BG185,Рабочий!BG216,Рабочий!BF309),CHOOSE(Рабочий!$C$11,Рабочий!V185,Рабочий!V216,Рабочий!V309))="","",ROUND(CHOOSE(Рабочий!$AC$11,CHOOSE(Рабочий!$C$11,Рабочий!BG185,Рабочий!BG216,Рабочий!BF309),CHOOSE(Рабочий!$C$11,Рабочий!V185,Рабочий!V216,Рабочий!V309)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V43" s="272">
        <f>IF(CHOOSE(Рабочий!$AC$11,CHOOSE(Рабочий!$C$11,Рабочий!BH185,Рабочий!BH216,Рабочий!BG309),CHOOSE(Рабочий!$C$11,Рабочий!W185,Рабочий!W216,Рабочий!W309))="","",ROUND(CHOOSE(Рабочий!$AC$11,CHOOSE(Рабочий!$C$11,Рабочий!BH185,Рабочий!BH216,Рабочий!BG309),CHOOSE(Рабочий!$C$11,Рабочий!W185,Рабочий!W216,Рабочий!W309)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W43" s="272">
        <f>IF(CHOOSE(Рабочий!$AC$11,CHOOSE(Рабочий!$C$11,Рабочий!BI185,Рабочий!BI216,Рабочий!BH309),CHOOSE(Рабочий!$C$11,Рабочий!X185,Рабочий!X216,Рабочий!X309))="","",ROUND(CHOOSE(Рабочий!$AC$11,CHOOSE(Рабочий!$C$11,Рабочий!BI185,Рабочий!BI216,Рабочий!BH309),CHOOSE(Рабочий!$C$11,Рабочий!X185,Рабочий!X216,Рабочий!X309)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X43" s="272">
        <f>IF(CHOOSE(Рабочий!$AC$11,CHOOSE(Рабочий!$C$11,Рабочий!BJ185,Рабочий!BJ216,Рабочий!BI309),CHOOSE(Рабочий!$C$11,Рабочий!Y185,Рабочий!Y216,Рабочий!Y309))="","",ROUND(CHOOSE(Рабочий!$AC$11,CHOOSE(Рабочий!$C$11,Рабочий!BJ185,Рабочий!BJ216,Рабочий!BI309),CHOOSE(Рабочий!$C$11,Рабочий!Y185,Рабочий!Y216,Рабочий!Y309)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Y43" s="272">
        <f>IF(CHOOSE(Рабочий!$AC$11,CHOOSE(Рабочий!$C$11,Рабочий!BK185,Рабочий!BK216,Рабочий!BJ309),CHOOSE(Рабочий!$C$11,Рабочий!Z185,Рабочий!Z216,Рабочий!Z309))="","",ROUND(CHOOSE(Рабочий!$AC$11,CHOOSE(Рабочий!$C$11,Рабочий!BK185,Рабочий!BK216,Рабочий!BJ309),CHOOSE(Рабочий!$C$11,Рабочий!Z185,Рабочий!Z216,Рабочий!Z309)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Z43" s="272">
        <f>IF(CHOOSE(Рабочий!$AC$11,CHOOSE(Рабочий!$C$11,Рабочий!BL185,Рабочий!BL216,Рабочий!BK309),CHOOSE(Рабочий!$C$11,Рабочий!AA185,Рабочий!AA216,Рабочий!AA309))="","",ROUND(CHOOSE(Рабочий!$AC$11,CHOOSE(Рабочий!$C$11,Рабочий!BL185,Рабочий!BL216,Рабочий!BK309),CHOOSE(Рабочий!$C$11,Рабочий!AA185,Рабочий!AA216,Рабочий!AA309)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AA43" s="272">
        <f>IF(CHOOSE(Рабочий!$AC$11,CHOOSE(Рабочий!$C$11,Рабочий!BM185,Рабочий!BM216,Рабочий!BL309),CHOOSE(Рабочий!$C$11,Рабочий!AB185,Рабочий!AB216,Рабочий!AB309))="","",ROUND(CHOOSE(Рабочий!$AC$11,CHOOSE(Рабочий!$C$11,Рабочий!BM185,Рабочий!BM216,Рабочий!BL309),CHOOSE(Рабочий!$C$11,Рабочий!AB185,Рабочий!AB216,Рабочий!AB309)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AB43" s="272">
        <f>IF(CHOOSE(Рабочий!$AC$11,CHOOSE(Рабочий!$C$11,Рабочий!BN185,Рабочий!BN216,Рабочий!BM309),CHOOSE(Рабочий!$C$11,Рабочий!AC185,Рабочий!AC216,Рабочий!AC309))="","",ROUND(CHOOSE(Рабочий!$AC$11,CHOOSE(Рабочий!$C$11,Рабочий!BN185,Рабочий!BN216,Рабочий!BM309),CHOOSE(Рабочий!$C$11,Рабочий!AC185,Рабочий!AC216,Рабочий!AC309)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AC43" s="272">
        <f>IF(CHOOSE(Рабочий!$AC$11,CHOOSE(Рабочий!$C$11,Рабочий!BO185,Рабочий!BO216,Рабочий!BN309),CHOOSE(Рабочий!$C$11,Рабочий!AD185,Рабочий!AD216,Рабочий!AD309))="","",ROUND(CHOOSE(Рабочий!$AC$11,CHOOSE(Рабочий!$C$11,Рабочий!BO185,Рабочий!BO216,Рабочий!BN309),CHOOSE(Рабочий!$C$11,Рабочий!AD185,Рабочий!AD216,Рабочий!AD309)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AD43" s="272">
        <f>IF(CHOOSE(Рабочий!$AC$11,CHOOSE(Рабочий!$C$11,Рабочий!BP185,Рабочий!BP216,Рабочий!BO309),CHOOSE(Рабочий!$C$11,Рабочий!AE185,Рабочий!AE216,Рабочий!AE309))="","",ROUND(CHOOSE(Рабочий!$AC$11,CHOOSE(Рабочий!$C$11,Рабочий!BP185,Рабочий!BP216,Рабочий!BO309),CHOOSE(Рабочий!$C$11,Рабочий!AE185,Рабочий!AE216,Рабочий!AE309)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AE43" s="272" t="str">
        <f>IF(CHOOSE(Рабочий!$AC$11,CHOOSE(Рабочий!$C$11,Рабочий!BQ185,Рабочий!BQ216,Рабочий!BP309),CHOOSE(Рабочий!$C$11,Рабочий!AF185,Рабочий!AF216,Рабочий!AF309))="","",ROUND(CHOOSE(Рабочий!$AC$11,CHOOSE(Рабочий!$C$11,Рабочий!BQ185,Рабочий!BQ216,Рабочий!BP309),CHOOSE(Рабочий!$C$11,Рабочий!AF185,Рабочий!AF216,Рабочий!AF309)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43" s="272" t="str">
        <f>IF(CHOOSE(Рабочий!$AC$11,CHOOSE(Рабочий!$C$11,Рабочий!BR185,Рабочий!BR216,Рабочий!BQ309),CHOOSE(Рабочий!$C$11,Рабочий!AG185,Рабочий!AG216,Рабочий!AG309))="","",ROUND(CHOOSE(Рабочий!$AC$11,CHOOSE(Рабочий!$C$11,Рабочий!BR185,Рабочий!BR216,Рабочий!BQ309),CHOOSE(Рабочий!$C$11,Рабочий!AG185,Рабочий!AG216,Рабочий!AG309)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43" s="272" t="str">
        <f>IF(CHOOSE(Рабочий!$AC$11,CHOOSE(Рабочий!$C$11,Рабочий!BS185,Рабочий!BS216,Рабочий!BR309),CHOOSE(Рабочий!$C$11,Рабочий!AH185,Рабочий!AH216,Рабочий!AH309))="","",ROUND(CHOOSE(Рабочий!$AC$11,CHOOSE(Рабочий!$C$11,Рабочий!BS185,Рабочий!BS216,Рабочий!BR309),CHOOSE(Рабочий!$C$11,Рабочий!AH185,Рабочий!AH216,Рабочий!AH309)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43" s="272" t="str">
        <f>IF(CHOOSE(Рабочий!$AC$11,CHOOSE(Рабочий!$C$11,Рабочий!BT185,Рабочий!BT216,Рабочий!BS309),CHOOSE(Рабочий!$C$11,Рабочий!AI185,Рабочий!AI216,Рабочий!AI309))="","",ROUND(CHOOSE(Рабочий!$AC$11,CHOOSE(Рабочий!$C$11,Рабочий!BT185,Рабочий!BT216,Рабочий!BS309),CHOOSE(Рабочий!$C$11,Рабочий!AI185,Рабочий!AI216,Рабочий!AI309)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43" s="272" t="str">
        <f>IF(CHOOSE(Рабочий!$AC$11,CHOOSE(Рабочий!$C$11,Рабочий!BU185,Рабочий!BU216,Рабочий!BT309),CHOOSE(Рабочий!$C$11,Рабочий!AJ185,Рабочий!AJ216,Рабочий!AJ309))="","",ROUND(CHOOSE(Рабочий!$AC$11,CHOOSE(Рабочий!$C$11,Рабочий!BU185,Рабочий!BU216,Рабочий!BT309),CHOOSE(Рабочий!$C$11,Рабочий!AJ185,Рабочий!AJ216,Рабочий!AJ309)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43" s="210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</row>
    <row r="44" spans="1:53" s="193" customFormat="1">
      <c r="A44" s="212">
        <v>2700</v>
      </c>
      <c r="B44" s="272">
        <f>IF(CHOOSE(Рабочий!$AC$11,CHOOSE(Рабочий!$C$11,Рабочий!AN186,Рабочий!AN217,Рабочий!AM310),CHOOSE(Рабочий!$C$11,Рабочий!C186,Рабочий!C217,Рабочий!C310))="","",ROUND(CHOOSE(Рабочий!$AC$11,CHOOSE(Рабочий!$C$11,Рабочий!AN186,Рабочий!AN217,Рабочий!AM310),CHOOSE(Рабочий!$C$11,Рабочий!C186,Рабочий!C217,Рабочий!C310))*(1+'1. Выбор РС'!$I$1)*CHOOSE(Рабочий!$H$11,Рабочий!$I$11,Рабочий!$I$12)*CHOOSE(Рабочий!$L$11,CHOOSE(Рабочий!$P$11,Рабочий!$Q$11,Рабочий!$Q$12,Рабочий!$Q$13),Рабочий!$M$12),0))</f>
        <v>86</v>
      </c>
      <c r="C44" s="272">
        <f>IF(CHOOSE(Рабочий!$AC$11,CHOOSE(Рабочий!$C$11,Рабочий!AO186,Рабочий!AO217,Рабочий!AN310),CHOOSE(Рабочий!$C$11,Рабочий!D186,Рабочий!D217,Рабочий!D310))="","",ROUND(CHOOSE(Рабочий!$AC$11,CHOOSE(Рабочий!$C$11,Рабочий!AO186,Рабочий!AO217,Рабочий!AN310),CHOOSE(Рабочий!$C$11,Рабочий!D186,Рабочий!D217,Рабочий!D310))*(1+'1. Выбор РС'!$I$1)*CHOOSE(Рабочий!$H$11,Рабочий!$I$11,Рабочий!$I$12)*CHOOSE(Рабочий!$L$11,CHOOSE(Рабочий!$P$11,Рабочий!$Q$11,Рабочий!$Q$12,Рабочий!$Q$13),Рабочий!$M$12),0))</f>
        <v>78</v>
      </c>
      <c r="D44" s="272">
        <f>IF(CHOOSE(Рабочий!$AC$11,CHOOSE(Рабочий!$C$11,Рабочий!AP186,Рабочий!AP217,Рабочий!AO310),CHOOSE(Рабочий!$C$11,Рабочий!E186,Рабочий!E217,Рабочий!E310))="","",ROUND(CHOOSE(Рабочий!$AC$11,CHOOSE(Рабочий!$C$11,Рабочий!AP186,Рабочий!AP217,Рабочий!AO310),CHOOSE(Рабочий!$C$11,Рабочий!E186,Рабочий!E217,Рабочий!E310))*(1+'1. Выбор РС'!$I$1)*CHOOSE(Рабочий!$H$11,Рабочий!$I$11,Рабочий!$I$12)*CHOOSE(Рабочий!$L$11,CHOOSE(Рабочий!$P$11,Рабочий!$Q$11,Рабочий!$Q$12,Рабочий!$Q$13),Рабочий!$M$12),0))</f>
        <v>72</v>
      </c>
      <c r="E44" s="272">
        <f>IF(CHOOSE(Рабочий!$AC$11,CHOOSE(Рабочий!$C$11,Рабочий!AQ186,Рабочий!AQ217,Рабочий!AP310),CHOOSE(Рабочий!$C$11,Рабочий!F186,Рабочий!F217,Рабочий!F310))="","",ROUND(CHOOSE(Рабочий!$AC$11,CHOOSE(Рабочий!$C$11,Рабочий!AQ186,Рабочий!AQ217,Рабочий!AP310),CHOOSE(Рабочий!$C$11,Рабочий!F186,Рабочий!F217,Рабочий!F310))*(1+'1. Выбор РС'!$I$1)*CHOOSE(Рабочий!$H$11,Рабочий!$I$11,Рабочий!$I$12)*CHOOSE(Рабочий!$L$11,CHOOSE(Рабочий!$P$11,Рабочий!$Q$11,Рабочий!$Q$12,Рабочий!$Q$13),Рабочий!$M$12),0))</f>
        <v>68</v>
      </c>
      <c r="F44" s="272">
        <f>IF(CHOOSE(Рабочий!$AC$11,CHOOSE(Рабочий!$C$11,Рабочий!AR186,Рабочий!AR217,Рабочий!AQ310),CHOOSE(Рабочий!$C$11,Рабочий!G186,Рабочий!G217,Рабочий!G310))="","",ROUND(CHOOSE(Рабочий!$AC$11,CHOOSE(Рабочий!$C$11,Рабочий!AR186,Рабочий!AR217,Рабочий!AQ310),CHOOSE(Рабочий!$C$11,Рабочий!G186,Рабочий!G217,Рабочий!G310))*(1+'1. Выбор РС'!$I$1)*CHOOSE(Рабочий!$H$11,Рабочий!$I$11,Рабочий!$I$12)*CHOOSE(Рабочий!$L$11,CHOOSE(Рабочий!$P$11,Рабочий!$Q$11,Рабочий!$Q$12,Рабочий!$Q$13),Рабочий!$M$12),0))</f>
        <v>65</v>
      </c>
      <c r="G44" s="272">
        <f>IF(CHOOSE(Рабочий!$AC$11,CHOOSE(Рабочий!$C$11,Рабочий!AS186,Рабочий!AS217,Рабочий!AR310),CHOOSE(Рабочий!$C$11,Рабочий!H186,Рабочий!H217,Рабочий!H310))="","",ROUND(CHOOSE(Рабочий!$AC$11,CHOOSE(Рабочий!$C$11,Рабочий!AS186,Рабочий!AS217,Рабочий!AR310),CHOOSE(Рабочий!$C$11,Рабочий!H186,Рабочий!H217,Рабочий!H310)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H44" s="272">
        <f>IF(CHOOSE(Рабочий!$AC$11,CHOOSE(Рабочий!$C$11,Рабочий!AT186,Рабочий!AT217,Рабочий!AS310),CHOOSE(Рабочий!$C$11,Рабочий!I186,Рабочий!I217,Рабочий!I310))="","",ROUND(CHOOSE(Рабочий!$AC$11,CHOOSE(Рабочий!$C$11,Рабочий!AT186,Рабочий!AT217,Рабочий!AS310),CHOOSE(Рабочий!$C$11,Рабочий!I186,Рабочий!I217,Рабочий!I310)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I44" s="272">
        <f>IF(CHOOSE(Рабочий!$AC$11,CHOOSE(Рабочий!$C$11,Рабочий!AU186,Рабочий!AU217,Рабочий!AT310),CHOOSE(Рабочий!$C$11,Рабочий!J186,Рабочий!J217,Рабочий!J310))="","",ROUND(CHOOSE(Рабочий!$AC$11,CHOOSE(Рабочий!$C$11,Рабочий!AU186,Рабочий!AU217,Рабочий!AT310),CHOOSE(Рабочий!$C$11,Рабочий!J186,Рабочий!J217,Рабочий!J310)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J44" s="272">
        <f>IF(CHOOSE(Рабочий!$AC$11,CHOOSE(Рабочий!$C$11,Рабочий!AV186,Рабочий!AV217,Рабочий!AU310),CHOOSE(Рабочий!$C$11,Рабочий!K186,Рабочий!K217,Рабочий!K310))="","",ROUND(CHOOSE(Рабочий!$AC$11,CHOOSE(Рабочий!$C$11,Рабочий!AV186,Рабочий!AV217,Рабочий!AU310),CHOOSE(Рабочий!$C$11,Рабочий!K186,Рабочий!K217,Рабочий!K310)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K44" s="272">
        <f>IF(CHOOSE(Рабочий!$AC$11,CHOOSE(Рабочий!$C$11,Рабочий!AW186,Рабочий!AW217,Рабочий!AV310),CHOOSE(Рабочий!$C$11,Рабочий!L186,Рабочий!L217,Рабочий!L310))="","",ROUND(CHOOSE(Рабочий!$AC$11,CHOOSE(Рабочий!$C$11,Рабочий!AW186,Рабочий!AW217,Рабочий!AV310),CHOOSE(Рабочий!$C$11,Рабочий!L186,Рабочий!L217,Рабочий!L310)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L44" s="272">
        <f>IF(CHOOSE(Рабочий!$AC$11,CHOOSE(Рабочий!$C$11,Рабочий!AX186,Рабочий!AX217,Рабочий!AW310),CHOOSE(Рабочий!$C$11,Рабочий!M186,Рабочий!M217,Рабочий!M310))="","",ROUND(CHOOSE(Рабочий!$AC$11,CHOOSE(Рабочий!$C$11,Рабочий!AX186,Рабочий!AX217,Рабочий!AW310),CHOOSE(Рабочий!$C$11,Рабочий!M186,Рабочий!M217,Рабочий!M310)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M44" s="272">
        <f>IF(CHOOSE(Рабочий!$AC$11,CHOOSE(Рабочий!$C$11,Рабочий!AY186,Рабочий!AY217,Рабочий!AX310),CHOOSE(Рабочий!$C$11,Рабочий!N186,Рабочий!N217,Рабочий!N310))="","",ROUND(CHOOSE(Рабочий!$AC$11,CHOOSE(Рабочий!$C$11,Рабочий!AY186,Рабочий!AY217,Рабочий!AX310),CHOOSE(Рабочий!$C$11,Рабочий!N186,Рабочий!N217,Рабочий!N310)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N44" s="272">
        <f>IF(CHOOSE(Рабочий!$AC$11,CHOOSE(Рабочий!$C$11,Рабочий!AZ186,Рабочий!AZ217,Рабочий!AY310),CHOOSE(Рабочий!$C$11,Рабочий!O186,Рабочий!O217,Рабочий!O310))="","",ROUND(CHOOSE(Рабочий!$AC$11,CHOOSE(Рабочий!$C$11,Рабочий!AZ186,Рабочий!AZ217,Рабочий!AY310),CHOOSE(Рабочий!$C$11,Рабочий!O186,Рабочий!O217,Рабочий!O310)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O44" s="272">
        <f>IF(CHOOSE(Рабочий!$AC$11,CHOOSE(Рабочий!$C$11,Рабочий!BA186,Рабочий!BA217,Рабочий!AZ310),CHOOSE(Рабочий!$C$11,Рабочий!P186,Рабочий!P217,Рабочий!P310))="","",ROUND(CHOOSE(Рабочий!$AC$11,CHOOSE(Рабочий!$C$11,Рабочий!BA186,Рабочий!BA217,Рабочий!AZ310),CHOOSE(Рабочий!$C$11,Рабочий!P186,Рабочий!P217,Рабочий!P310)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P44" s="272">
        <f>IF(CHOOSE(Рабочий!$AC$11,CHOOSE(Рабочий!$C$11,Рабочий!BB186,Рабочий!BB217,Рабочий!BA310),CHOOSE(Рабочий!$C$11,Рабочий!Q186,Рабочий!Q217,Рабочий!Q310))="","",ROUND(CHOOSE(Рабочий!$AC$11,CHOOSE(Рабочий!$C$11,Рабочий!BB186,Рабочий!BB217,Рабочий!BA310),CHOOSE(Рабочий!$C$11,Рабочий!Q186,Рабочий!Q217,Рабочий!Q310)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Q44" s="272">
        <f>IF(CHOOSE(Рабочий!$AC$11,CHOOSE(Рабочий!$C$11,Рабочий!BC186,Рабочий!BC217,Рабочий!BB310),CHOOSE(Рабочий!$C$11,Рабочий!R186,Рабочий!R217,Рабочий!R310))="","",ROUND(CHOOSE(Рабочий!$AC$11,CHOOSE(Рабочий!$C$11,Рабочий!BC186,Рабочий!BC217,Рабочий!BB310),CHOOSE(Рабочий!$C$11,Рабочий!R186,Рабочий!R217,Рабочий!R310)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R44" s="272">
        <f>IF(CHOOSE(Рабочий!$AC$11,CHOOSE(Рабочий!$C$11,Рабочий!BD186,Рабочий!BD217,Рабочий!BC310),CHOOSE(Рабочий!$C$11,Рабочий!S186,Рабочий!S217,Рабочий!S310))="","",ROUND(CHOOSE(Рабочий!$AC$11,CHOOSE(Рабочий!$C$11,Рабочий!BD186,Рабочий!BD217,Рабочий!BC310),CHOOSE(Рабочий!$C$11,Рабочий!S186,Рабочий!S217,Рабочий!S310)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S44" s="272">
        <f>IF(CHOOSE(Рабочий!$AC$11,CHOOSE(Рабочий!$C$11,Рабочий!BE186,Рабочий!BE217,Рабочий!BD310),CHOOSE(Рабочий!$C$11,Рабочий!T186,Рабочий!T217,Рабочий!T310))="","",ROUND(CHOOSE(Рабочий!$AC$11,CHOOSE(Рабочий!$C$11,Рабочий!BE186,Рабочий!BE217,Рабочий!BD310),CHOOSE(Рабочий!$C$11,Рабочий!T186,Рабочий!T217,Рабочий!T310)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T44" s="272">
        <f>IF(CHOOSE(Рабочий!$AC$11,CHOOSE(Рабочий!$C$11,Рабочий!BF186,Рабочий!BF217,Рабочий!BE310),CHOOSE(Рабочий!$C$11,Рабочий!U186,Рабочий!U217,Рабочий!U310))="","",ROUND(CHOOSE(Рабочий!$AC$11,CHOOSE(Рабочий!$C$11,Рабочий!BF186,Рабочий!BF217,Рабочий!BE310),CHOOSE(Рабочий!$C$11,Рабочий!U186,Рабочий!U217,Рабочий!U310)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U44" s="272">
        <f>IF(CHOOSE(Рабочий!$AC$11,CHOOSE(Рабочий!$C$11,Рабочий!BG186,Рабочий!BG217,Рабочий!BF310),CHOOSE(Рабочий!$C$11,Рабочий!V186,Рабочий!V217,Рабочий!V310))="","",ROUND(CHOOSE(Рабочий!$AC$11,CHOOSE(Рабочий!$C$11,Рабочий!BG186,Рабочий!BG217,Рабочий!BF310),CHOOSE(Рабочий!$C$11,Рабочий!V186,Рабочий!V217,Рабочий!V310)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V44" s="272">
        <f>IF(CHOOSE(Рабочий!$AC$11,CHOOSE(Рабочий!$C$11,Рабочий!BH186,Рабочий!BH217,Рабочий!BG310),CHOOSE(Рабочий!$C$11,Рабочий!W186,Рабочий!W217,Рабочий!W310))="","",ROUND(CHOOSE(Рабочий!$AC$11,CHOOSE(Рабочий!$C$11,Рабочий!BH186,Рабочий!BH217,Рабочий!BG310),CHOOSE(Рабочий!$C$11,Рабочий!W186,Рабочий!W217,Рабочий!W310)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W44" s="272">
        <f>IF(CHOOSE(Рабочий!$AC$11,CHOOSE(Рабочий!$C$11,Рабочий!BI186,Рабочий!BI217,Рабочий!BH310),CHOOSE(Рабочий!$C$11,Рабочий!X186,Рабочий!X217,Рабочий!X310))="","",ROUND(CHOOSE(Рабочий!$AC$11,CHOOSE(Рабочий!$C$11,Рабочий!BI186,Рабочий!BI217,Рабочий!BH310),CHOOSE(Рабочий!$C$11,Рабочий!X186,Рабочий!X217,Рабочий!X310)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X44" s="272">
        <f>IF(CHOOSE(Рабочий!$AC$11,CHOOSE(Рабочий!$C$11,Рабочий!BJ186,Рабочий!BJ217,Рабочий!BI310),CHOOSE(Рабочий!$C$11,Рабочий!Y186,Рабочий!Y217,Рабочий!Y310))="","",ROUND(CHOOSE(Рабочий!$AC$11,CHOOSE(Рабочий!$C$11,Рабочий!BJ186,Рабочий!BJ217,Рабочий!BI310),CHOOSE(Рабочий!$C$11,Рабочий!Y186,Рабочий!Y217,Рабочий!Y310)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Y44" s="272">
        <f>IF(CHOOSE(Рабочий!$AC$11,CHOOSE(Рабочий!$C$11,Рабочий!BK186,Рабочий!BK217,Рабочий!BJ310),CHOOSE(Рабочий!$C$11,Рабочий!Z186,Рабочий!Z217,Рабочий!Z310))="","",ROUND(CHOOSE(Рабочий!$AC$11,CHOOSE(Рабочий!$C$11,Рабочий!BK186,Рабочий!BK217,Рабочий!BJ310),CHOOSE(Рабочий!$C$11,Рабочий!Z186,Рабочий!Z217,Рабочий!Z310)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Z44" s="272">
        <f>IF(CHOOSE(Рабочий!$AC$11,CHOOSE(Рабочий!$C$11,Рабочий!BL186,Рабочий!BL217,Рабочий!BK310),CHOOSE(Рабочий!$C$11,Рабочий!AA186,Рабочий!AA217,Рабочий!AA310))="","",ROUND(CHOOSE(Рабочий!$AC$11,CHOOSE(Рабочий!$C$11,Рабочий!BL186,Рабочий!BL217,Рабочий!BK310),CHOOSE(Рабочий!$C$11,Рабочий!AA186,Рабочий!AA217,Рабочий!AA310)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AA44" s="272">
        <f>IF(CHOOSE(Рабочий!$AC$11,CHOOSE(Рабочий!$C$11,Рабочий!BM186,Рабочий!BM217,Рабочий!BL310),CHOOSE(Рабочий!$C$11,Рабочий!AB186,Рабочий!AB217,Рабочий!AB310))="","",ROUND(CHOOSE(Рабочий!$AC$11,CHOOSE(Рабочий!$C$11,Рабочий!BM186,Рабочий!BM217,Рабочий!BL310),CHOOSE(Рабочий!$C$11,Рабочий!AB186,Рабочий!AB217,Рабочий!AB310)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AB44" s="272">
        <f>IF(CHOOSE(Рабочий!$AC$11,CHOOSE(Рабочий!$C$11,Рабочий!BN186,Рабочий!BN217,Рабочий!BM310),CHOOSE(Рабочий!$C$11,Рабочий!AC186,Рабочий!AC217,Рабочий!AC310))="","",ROUND(CHOOSE(Рабочий!$AC$11,CHOOSE(Рабочий!$C$11,Рабочий!BN186,Рабочий!BN217,Рабочий!BM310),CHOOSE(Рабочий!$C$11,Рабочий!AC186,Рабочий!AC217,Рабочий!AC310)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AC44" s="272">
        <f>IF(CHOOSE(Рабочий!$AC$11,CHOOSE(Рабочий!$C$11,Рабочий!BO186,Рабочий!BO217,Рабочий!BN310),CHOOSE(Рабочий!$C$11,Рабочий!AD186,Рабочий!AD217,Рабочий!AD310))="","",ROUND(CHOOSE(Рабочий!$AC$11,CHOOSE(Рабочий!$C$11,Рабочий!BO186,Рабочий!BO217,Рабочий!BN310),CHOOSE(Рабочий!$C$11,Рабочий!AD186,Рабочий!AD217,Рабочий!AD310)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AD44" s="272">
        <f>IF(CHOOSE(Рабочий!$AC$11,CHOOSE(Рабочий!$C$11,Рабочий!BP186,Рабочий!BP217,Рабочий!BO310),CHOOSE(Рабочий!$C$11,Рабочий!AE186,Рабочий!AE217,Рабочий!AE310))="","",ROUND(CHOOSE(Рабочий!$AC$11,CHOOSE(Рабочий!$C$11,Рабочий!BP186,Рабочий!BP217,Рабочий!BO310),CHOOSE(Рабочий!$C$11,Рабочий!AE186,Рабочий!AE217,Рабочий!AE310))*(1+'1. Выбор РС'!$I$1)*CHOOSE(Рабочий!$H$11,Рабочий!$I$11,Рабочий!$I$12)*CHOOSE(Рабочий!$L$11,CHOOSE(Рабочий!$P$11,Рабочий!$Q$11,Рабочий!$Q$12,Рабочий!$Q$13),Рабочий!$M$12),0))</f>
        <v>51</v>
      </c>
      <c r="AE44" s="272" t="str">
        <f>IF(CHOOSE(Рабочий!$AC$11,CHOOSE(Рабочий!$C$11,Рабочий!BQ186,Рабочий!BQ217,Рабочий!BP310),CHOOSE(Рабочий!$C$11,Рабочий!AF186,Рабочий!AF217,Рабочий!AF310))="","",ROUND(CHOOSE(Рабочий!$AC$11,CHOOSE(Рабочий!$C$11,Рабочий!BQ186,Рабочий!BQ217,Рабочий!BP310),CHOOSE(Рабочий!$C$11,Рабочий!AF186,Рабочий!AF217,Рабочий!AF310)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44" s="272" t="str">
        <f>IF(CHOOSE(Рабочий!$AC$11,CHOOSE(Рабочий!$C$11,Рабочий!BR186,Рабочий!BR217,Рабочий!BQ310),CHOOSE(Рабочий!$C$11,Рабочий!AG186,Рабочий!AG217,Рабочий!AG310))="","",ROUND(CHOOSE(Рабочий!$AC$11,CHOOSE(Рабочий!$C$11,Рабочий!BR186,Рабочий!BR217,Рабочий!BQ310),CHOOSE(Рабочий!$C$11,Рабочий!AG186,Рабочий!AG217,Рабочий!AG310)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44" s="272" t="str">
        <f>IF(CHOOSE(Рабочий!$AC$11,CHOOSE(Рабочий!$C$11,Рабочий!BS186,Рабочий!BS217,Рабочий!BR310),CHOOSE(Рабочий!$C$11,Рабочий!AH186,Рабочий!AH217,Рабочий!AH310))="","",ROUND(CHOOSE(Рабочий!$AC$11,CHOOSE(Рабочий!$C$11,Рабочий!BS186,Рабочий!BS217,Рабочий!BR310),CHOOSE(Рабочий!$C$11,Рабочий!AH186,Рабочий!AH217,Рабочий!AH310)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44" s="272" t="str">
        <f>IF(CHOOSE(Рабочий!$AC$11,CHOOSE(Рабочий!$C$11,Рабочий!BT186,Рабочий!BT217,Рабочий!BS310),CHOOSE(Рабочий!$C$11,Рабочий!AI186,Рабочий!AI217,Рабочий!AI310))="","",ROUND(CHOOSE(Рабочий!$AC$11,CHOOSE(Рабочий!$C$11,Рабочий!BT186,Рабочий!BT217,Рабочий!BS310),CHOOSE(Рабочий!$C$11,Рабочий!AI186,Рабочий!AI217,Рабочий!AI310)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44" s="272" t="str">
        <f>IF(CHOOSE(Рабочий!$AC$11,CHOOSE(Рабочий!$C$11,Рабочий!BU186,Рабочий!BU217,Рабочий!BT310),CHOOSE(Рабочий!$C$11,Рабочий!AJ186,Рабочий!AJ217,Рабочий!AJ310))="","",ROUND(CHOOSE(Рабочий!$AC$11,CHOOSE(Рабочий!$C$11,Рабочий!BU186,Рабочий!BU217,Рабочий!BT310),CHOOSE(Рабочий!$C$11,Рабочий!AJ186,Рабочий!AJ217,Рабочий!AJ310)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44" s="210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</row>
    <row r="45" spans="1:53" s="193" customFormat="1">
      <c r="A45" s="212">
        <v>2800</v>
      </c>
      <c r="B45" s="272">
        <f>IF(CHOOSE(Рабочий!$AC$11,CHOOSE(Рабочий!$C$11,Рабочий!AN187,Рабочий!AN218,Рабочий!AM311),CHOOSE(Рабочий!$C$11,Рабочий!C187,Рабочий!C218,Рабочий!C311))="","",ROUND(CHOOSE(Рабочий!$AC$11,CHOOSE(Рабочий!$C$11,Рабочий!AN187,Рабочий!AN218,Рабочий!AM311),CHOOSE(Рабочий!$C$11,Рабочий!C187,Рабочий!C218,Рабочий!C311))*(1+'1. Выбор РС'!$I$1)*CHOOSE(Рабочий!$H$11,Рабочий!$I$11,Рабочий!$I$12)*CHOOSE(Рабочий!$L$11,CHOOSE(Рабочий!$P$11,Рабочий!$Q$11,Рабочий!$Q$12,Рабочий!$Q$13),Рабочий!$M$12),0))</f>
        <v>85</v>
      </c>
      <c r="C45" s="272">
        <f>IF(CHOOSE(Рабочий!$AC$11,CHOOSE(Рабочий!$C$11,Рабочий!AO187,Рабочий!AO218,Рабочий!AN311),CHOOSE(Рабочий!$C$11,Рабочий!D187,Рабочий!D218,Рабочий!D311))="","",ROUND(CHOOSE(Рабочий!$AC$11,CHOOSE(Рабочий!$C$11,Рабочий!AO187,Рабочий!AO218,Рабочий!AN311),CHOOSE(Рабочий!$C$11,Рабочий!D187,Рабочий!D218,Рабочий!D311))*(1+'1. Выбор РС'!$I$1)*CHOOSE(Рабочий!$H$11,Рабочий!$I$11,Рабочий!$I$12)*CHOOSE(Рабочий!$L$11,CHOOSE(Рабочий!$P$11,Рабочий!$Q$11,Рабочий!$Q$12,Рабочий!$Q$13),Рабочий!$M$12),0))</f>
        <v>77</v>
      </c>
      <c r="D45" s="272">
        <f>IF(CHOOSE(Рабочий!$AC$11,CHOOSE(Рабочий!$C$11,Рабочий!AP187,Рабочий!AP218,Рабочий!AO311),CHOOSE(Рабочий!$C$11,Рабочий!E187,Рабочий!E218,Рабочий!E311))="","",ROUND(CHOOSE(Рабочий!$AC$11,CHOOSE(Рабочий!$C$11,Рабочий!AP187,Рабочий!AP218,Рабочий!AO311),CHOOSE(Рабочий!$C$11,Рабочий!E187,Рабочий!E218,Рабочий!E311))*(1+'1. Выбор РС'!$I$1)*CHOOSE(Рабочий!$H$11,Рабочий!$I$11,Рабочий!$I$12)*CHOOSE(Рабочий!$L$11,CHOOSE(Рабочий!$P$11,Рабочий!$Q$11,Рабочий!$Q$12,Рабочий!$Q$13),Рабочий!$M$12),0))</f>
        <v>71</v>
      </c>
      <c r="E45" s="272">
        <f>IF(CHOOSE(Рабочий!$AC$11,CHOOSE(Рабочий!$C$11,Рабочий!AQ187,Рабочий!AQ218,Рабочий!AP311),CHOOSE(Рабочий!$C$11,Рабочий!F187,Рабочий!F218,Рабочий!F311))="","",ROUND(CHOOSE(Рабочий!$AC$11,CHOOSE(Рабочий!$C$11,Рабочий!AQ187,Рабочий!AQ218,Рабочий!AP311),CHOOSE(Рабочий!$C$11,Рабочий!F187,Рабочий!F218,Рабочий!F311))*(1+'1. Выбор РС'!$I$1)*CHOOSE(Рабочий!$H$11,Рабочий!$I$11,Рабочий!$I$12)*CHOOSE(Рабочий!$L$11,CHOOSE(Рабочий!$P$11,Рабочий!$Q$11,Рабочий!$Q$12,Рабочий!$Q$13),Рабочий!$M$12),0))</f>
        <v>67</v>
      </c>
      <c r="F45" s="272">
        <f>IF(CHOOSE(Рабочий!$AC$11,CHOOSE(Рабочий!$C$11,Рабочий!AR187,Рабочий!AR218,Рабочий!AQ311),CHOOSE(Рабочий!$C$11,Рабочий!G187,Рабочий!G218,Рабочий!G311))="","",ROUND(CHOOSE(Рабочий!$AC$11,CHOOSE(Рабочий!$C$11,Рабочий!AR187,Рабочий!AR218,Рабочий!AQ311),CHOOSE(Рабочий!$C$11,Рабочий!G187,Рабочий!G218,Рабочий!G311))*(1+'1. Выбор РС'!$I$1)*CHOOSE(Рабочий!$H$11,Рабочий!$I$11,Рабочий!$I$12)*CHOOSE(Рабочий!$L$11,CHOOSE(Рабочий!$P$11,Рабочий!$Q$11,Рабочий!$Q$12,Рабочий!$Q$13),Рабочий!$M$12),0))</f>
        <v>65</v>
      </c>
      <c r="G45" s="272">
        <f>IF(CHOOSE(Рабочий!$AC$11,CHOOSE(Рабочий!$C$11,Рабочий!AS187,Рабочий!AS218,Рабочий!AR311),CHOOSE(Рабочий!$C$11,Рабочий!H187,Рабочий!H218,Рабочий!H311))="","",ROUND(CHOOSE(Рабочий!$AC$11,CHOOSE(Рабочий!$C$11,Рабочий!AS187,Рабочий!AS218,Рабочий!AR311),CHOOSE(Рабочий!$C$11,Рабочий!H187,Рабочий!H218,Рабочий!H311))*(1+'1. Выбор РС'!$I$1)*CHOOSE(Рабочий!$H$11,Рабочий!$I$11,Рабочий!$I$12)*CHOOSE(Рабочий!$L$11,CHOOSE(Рабочий!$P$11,Рабочий!$Q$11,Рабочий!$Q$12,Рабочий!$Q$13),Рабочий!$M$12),0))</f>
        <v>63</v>
      </c>
      <c r="H45" s="272">
        <f>IF(CHOOSE(Рабочий!$AC$11,CHOOSE(Рабочий!$C$11,Рабочий!AT187,Рабочий!AT218,Рабочий!AS311),CHOOSE(Рабочий!$C$11,Рабочий!I187,Рабочий!I218,Рабочий!I311))="","",ROUND(CHOOSE(Рабочий!$AC$11,CHOOSE(Рабочий!$C$11,Рабочий!AT187,Рабочий!AT218,Рабочий!AS311),CHOOSE(Рабочий!$C$11,Рабочий!I187,Рабочий!I218,Рабочий!I311)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I45" s="272">
        <f>IF(CHOOSE(Рабочий!$AC$11,CHOOSE(Рабочий!$C$11,Рабочий!AU187,Рабочий!AU218,Рабочий!AT311),CHOOSE(Рабочий!$C$11,Рабочий!J187,Рабочий!J218,Рабочий!J311))="","",ROUND(CHOOSE(Рабочий!$AC$11,CHOOSE(Рабочий!$C$11,Рабочий!AU187,Рабочий!AU218,Рабочий!AT311),CHOOSE(Рабочий!$C$11,Рабочий!J187,Рабочий!J218,Рабочий!J311)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J45" s="272">
        <f>IF(CHOOSE(Рабочий!$AC$11,CHOOSE(Рабочий!$C$11,Рабочий!AV187,Рабочий!AV218,Рабочий!AU311),CHOOSE(Рабочий!$C$11,Рабочий!K187,Рабочий!K218,Рабочий!K311))="","",ROUND(CHOOSE(Рабочий!$AC$11,CHOOSE(Рабочий!$C$11,Рабочий!AV187,Рабочий!AV218,Рабочий!AU311),CHOOSE(Рабочий!$C$11,Рабочий!K187,Рабочий!K218,Рабочий!K311)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K45" s="272">
        <f>IF(CHOOSE(Рабочий!$AC$11,CHOOSE(Рабочий!$C$11,Рабочий!AW187,Рабочий!AW218,Рабочий!AV311),CHOOSE(Рабочий!$C$11,Рабочий!L187,Рабочий!L218,Рабочий!L311))="","",ROUND(CHOOSE(Рабочий!$AC$11,CHOOSE(Рабочий!$C$11,Рабочий!AW187,Рабочий!AW218,Рабочий!AV311),CHOOSE(Рабочий!$C$11,Рабочий!L187,Рабочий!L218,Рабочий!L311)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L45" s="272">
        <f>IF(CHOOSE(Рабочий!$AC$11,CHOOSE(Рабочий!$C$11,Рабочий!AX187,Рабочий!AX218,Рабочий!AW311),CHOOSE(Рабочий!$C$11,Рабочий!M187,Рабочий!M218,Рабочий!M311))="","",ROUND(CHOOSE(Рабочий!$AC$11,CHOOSE(Рабочий!$C$11,Рабочий!AX187,Рабочий!AX218,Рабочий!AW311),CHOOSE(Рабочий!$C$11,Рабочий!M187,Рабочий!M218,Рабочий!M311)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M45" s="272">
        <f>IF(CHOOSE(Рабочий!$AC$11,CHOOSE(Рабочий!$C$11,Рабочий!AY187,Рабочий!AY218,Рабочий!AX311),CHOOSE(Рабочий!$C$11,Рабочий!N187,Рабочий!N218,Рабочий!N311))="","",ROUND(CHOOSE(Рабочий!$AC$11,CHOOSE(Рабочий!$C$11,Рабочий!AY187,Рабочий!AY218,Рабочий!AX311),CHOOSE(Рабочий!$C$11,Рабочий!N187,Рабочий!N218,Рабочий!N311)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N45" s="272">
        <f>IF(CHOOSE(Рабочий!$AC$11,CHOOSE(Рабочий!$C$11,Рабочий!AZ187,Рабочий!AZ218,Рабочий!AY311),CHOOSE(Рабочий!$C$11,Рабочий!O187,Рабочий!O218,Рабочий!O311))="","",ROUND(CHOOSE(Рабочий!$AC$11,CHOOSE(Рабочий!$C$11,Рабочий!AZ187,Рабочий!AZ218,Рабочий!AY311),CHOOSE(Рабочий!$C$11,Рабочий!O187,Рабочий!O218,Рабочий!O311)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O45" s="272">
        <f>IF(CHOOSE(Рабочий!$AC$11,CHOOSE(Рабочий!$C$11,Рабочий!BA187,Рабочий!BA218,Рабочий!AZ311),CHOOSE(Рабочий!$C$11,Рабочий!P187,Рабочий!P218,Рабочий!P311))="","",ROUND(CHOOSE(Рабочий!$AC$11,CHOOSE(Рабочий!$C$11,Рабочий!BA187,Рабочий!BA218,Рабочий!AZ311),CHOOSE(Рабочий!$C$11,Рабочий!P187,Рабочий!P218,Рабочий!P311)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P45" s="272">
        <f>IF(CHOOSE(Рабочий!$AC$11,CHOOSE(Рабочий!$C$11,Рабочий!BB187,Рабочий!BB218,Рабочий!BA311),CHOOSE(Рабочий!$C$11,Рабочий!Q187,Рабочий!Q218,Рабочий!Q311))="","",ROUND(CHOOSE(Рабочий!$AC$11,CHOOSE(Рабочий!$C$11,Рабочий!BB187,Рабочий!BB218,Рабочий!BA311),CHOOSE(Рабочий!$C$11,Рабочий!Q187,Рабочий!Q218,Рабочий!Q311)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Q45" s="272">
        <f>IF(CHOOSE(Рабочий!$AC$11,CHOOSE(Рабочий!$C$11,Рабочий!BC187,Рабочий!BC218,Рабочий!BB311),CHOOSE(Рабочий!$C$11,Рабочий!R187,Рабочий!R218,Рабочий!R311))="","",ROUND(CHOOSE(Рабочий!$AC$11,CHOOSE(Рабочий!$C$11,Рабочий!BC187,Рабочий!BC218,Рабочий!BB311),CHOOSE(Рабочий!$C$11,Рабочий!R187,Рабочий!R218,Рабочий!R311)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R45" s="272">
        <f>IF(CHOOSE(Рабочий!$AC$11,CHOOSE(Рабочий!$C$11,Рабочий!BD187,Рабочий!BD218,Рабочий!BC311),CHOOSE(Рабочий!$C$11,Рабочий!S187,Рабочий!S218,Рабочий!S311))="","",ROUND(CHOOSE(Рабочий!$AC$11,CHOOSE(Рабочий!$C$11,Рабочий!BD187,Рабочий!BD218,Рабочий!BC311),CHOOSE(Рабочий!$C$11,Рабочий!S187,Рабочий!S218,Рабочий!S311)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S45" s="272">
        <f>IF(CHOOSE(Рабочий!$AC$11,CHOOSE(Рабочий!$C$11,Рабочий!BE187,Рабочий!BE218,Рабочий!BD311),CHOOSE(Рабочий!$C$11,Рабочий!T187,Рабочий!T218,Рабочий!T311))="","",ROUND(CHOOSE(Рабочий!$AC$11,CHOOSE(Рабочий!$C$11,Рабочий!BE187,Рабочий!BE218,Рабочий!BD311),CHOOSE(Рабочий!$C$11,Рабочий!T187,Рабочий!T218,Рабочий!T311)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T45" s="272">
        <f>IF(CHOOSE(Рабочий!$AC$11,CHOOSE(Рабочий!$C$11,Рабочий!BF187,Рабочий!BF218,Рабочий!BE311),CHOOSE(Рабочий!$C$11,Рабочий!U187,Рабочий!U218,Рабочий!U311))="","",ROUND(CHOOSE(Рабочий!$AC$11,CHOOSE(Рабочий!$C$11,Рабочий!BF187,Рабочий!BF218,Рабочий!BE311),CHOOSE(Рабочий!$C$11,Рабочий!U187,Рабочий!U218,Рабочий!U311)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U45" s="272">
        <f>IF(CHOOSE(Рабочий!$AC$11,CHOOSE(Рабочий!$C$11,Рабочий!BG187,Рабочий!BG218,Рабочий!BF311),CHOOSE(Рабочий!$C$11,Рабочий!V187,Рабочий!V218,Рабочий!V311))="","",ROUND(CHOOSE(Рабочий!$AC$11,CHOOSE(Рабочий!$C$11,Рабочий!BG187,Рабочий!BG218,Рабочий!BF311),CHOOSE(Рабочий!$C$11,Рабочий!V187,Рабочий!V218,Рабочий!V311)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V45" s="272">
        <f>IF(CHOOSE(Рабочий!$AC$11,CHOOSE(Рабочий!$C$11,Рабочий!BH187,Рабочий!BH218,Рабочий!BG311),CHOOSE(Рабочий!$C$11,Рабочий!W187,Рабочий!W218,Рабочий!W311))="","",ROUND(CHOOSE(Рабочий!$AC$11,CHOOSE(Рабочий!$C$11,Рабочий!BH187,Рабочий!BH218,Рабочий!BG311),CHOOSE(Рабочий!$C$11,Рабочий!W187,Рабочий!W218,Рабочий!W311)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W45" s="272">
        <f>IF(CHOOSE(Рабочий!$AC$11,CHOOSE(Рабочий!$C$11,Рабочий!BI187,Рабочий!BI218,Рабочий!BH311),CHOOSE(Рабочий!$C$11,Рабочий!X187,Рабочий!X218,Рабочий!X311))="","",ROUND(CHOOSE(Рабочий!$AC$11,CHOOSE(Рабочий!$C$11,Рабочий!BI187,Рабочий!BI218,Рабочий!BH311),CHOOSE(Рабочий!$C$11,Рабочий!X187,Рабочий!X218,Рабочий!X311)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X45" s="272">
        <f>IF(CHOOSE(Рабочий!$AC$11,CHOOSE(Рабочий!$C$11,Рабочий!BJ187,Рабочий!BJ218,Рабочий!BI311),CHOOSE(Рабочий!$C$11,Рабочий!Y187,Рабочий!Y218,Рабочий!Y311))="","",ROUND(CHOOSE(Рабочий!$AC$11,CHOOSE(Рабочий!$C$11,Рабочий!BJ187,Рабочий!BJ218,Рабочий!BI311),CHOOSE(Рабочий!$C$11,Рабочий!Y187,Рабочий!Y218,Рабочий!Y311)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Y45" s="272">
        <f>IF(CHOOSE(Рабочий!$AC$11,CHOOSE(Рабочий!$C$11,Рабочий!BK187,Рабочий!BK218,Рабочий!BJ311),CHOOSE(Рабочий!$C$11,Рабочий!Z187,Рабочий!Z218,Рабочий!Z311))="","",ROUND(CHOOSE(Рабочий!$AC$11,CHOOSE(Рабочий!$C$11,Рабочий!BK187,Рабочий!BK218,Рабочий!BJ311),CHOOSE(Рабочий!$C$11,Рабочий!Z187,Рабочий!Z218,Рабочий!Z311)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Z45" s="272">
        <f>IF(CHOOSE(Рабочий!$AC$11,CHOOSE(Рабочий!$C$11,Рабочий!BL187,Рабочий!BL218,Рабочий!BK311),CHOOSE(Рабочий!$C$11,Рабочий!AA187,Рабочий!AA218,Рабочий!AA311))="","",ROUND(CHOOSE(Рабочий!$AC$11,CHOOSE(Рабочий!$C$11,Рабочий!BL187,Рабочий!BL218,Рабочий!BK311),CHOOSE(Рабочий!$C$11,Рабочий!AA187,Рабочий!AA218,Рабочий!AA311))*(1+'1. Выбор РС'!$I$1)*CHOOSE(Рабочий!$H$11,Рабочий!$I$11,Рабочий!$I$12)*CHOOSE(Рабочий!$L$11,CHOOSE(Рабочий!$P$11,Рабочий!$Q$11,Рабочий!$Q$12,Рабочий!$Q$13),Рабочий!$M$12),0))</f>
        <v>51</v>
      </c>
      <c r="AA45" s="272">
        <f>IF(CHOOSE(Рабочий!$AC$11,CHOOSE(Рабочий!$C$11,Рабочий!BM187,Рабочий!BM218,Рабочий!BL311),CHOOSE(Рабочий!$C$11,Рабочий!AB187,Рабочий!AB218,Рабочий!AB311))="","",ROUND(CHOOSE(Рабочий!$AC$11,CHOOSE(Рабочий!$C$11,Рабочий!BM187,Рабочий!BM218,Рабочий!BL311),CHOOSE(Рабочий!$C$11,Рабочий!AB187,Рабочий!AB218,Рабочий!AB311))*(1+'1. Выбор РС'!$I$1)*CHOOSE(Рабочий!$H$11,Рабочий!$I$11,Рабочий!$I$12)*CHOOSE(Рабочий!$L$11,CHOOSE(Рабочий!$P$11,Рабочий!$Q$11,Рабочий!$Q$12,Рабочий!$Q$13),Рабочий!$M$12),0))</f>
        <v>51</v>
      </c>
      <c r="AB45" s="272">
        <f>IF(CHOOSE(Рабочий!$AC$11,CHOOSE(Рабочий!$C$11,Рабочий!BN187,Рабочий!BN218,Рабочий!BM311),CHOOSE(Рабочий!$C$11,Рабочий!AC187,Рабочий!AC218,Рабочий!AC311))="","",ROUND(CHOOSE(Рабочий!$AC$11,CHOOSE(Рабочий!$C$11,Рабочий!BN187,Рабочий!BN218,Рабочий!BM311),CHOOSE(Рабочий!$C$11,Рабочий!AC187,Рабочий!AC218,Рабочий!AC311))*(1+'1. Выбор РС'!$I$1)*CHOOSE(Рабочий!$H$11,Рабочий!$I$11,Рабочий!$I$12)*CHOOSE(Рабочий!$L$11,CHOOSE(Рабочий!$P$11,Рабочий!$Q$11,Рабочий!$Q$12,Рабочий!$Q$13),Рабочий!$M$12),0))</f>
        <v>51</v>
      </c>
      <c r="AC45" s="272">
        <f>IF(CHOOSE(Рабочий!$AC$11,CHOOSE(Рабочий!$C$11,Рабочий!BO187,Рабочий!BO218,Рабочий!BN311),CHOOSE(Рабочий!$C$11,Рабочий!AD187,Рабочий!AD218,Рабочий!AD311))="","",ROUND(CHOOSE(Рабочий!$AC$11,CHOOSE(Рабочий!$C$11,Рабочий!BO187,Рабочий!BO218,Рабочий!BN311),CHOOSE(Рабочий!$C$11,Рабочий!AD187,Рабочий!AD218,Рабочий!AD311))*(1+'1. Выбор РС'!$I$1)*CHOOSE(Рабочий!$H$11,Рабочий!$I$11,Рабочий!$I$12)*CHOOSE(Рабочий!$L$11,CHOOSE(Рабочий!$P$11,Рабочий!$Q$11,Рабочий!$Q$12,Рабочий!$Q$13),Рабочий!$M$12),0))</f>
        <v>51</v>
      </c>
      <c r="AD45" s="272">
        <f>IF(CHOOSE(Рабочий!$AC$11,CHOOSE(Рабочий!$C$11,Рабочий!BP187,Рабочий!BP218,Рабочий!BO311),CHOOSE(Рабочий!$C$11,Рабочий!AE187,Рабочий!AE218,Рабочий!AE311))="","",ROUND(CHOOSE(Рабочий!$AC$11,CHOOSE(Рабочий!$C$11,Рабочий!BP187,Рабочий!BP218,Рабочий!BO311),CHOOSE(Рабочий!$C$11,Рабочий!AE187,Рабочий!AE218,Рабочий!AE311))*(1+'1. Выбор РС'!$I$1)*CHOOSE(Рабочий!$H$11,Рабочий!$I$11,Рабочий!$I$12)*CHOOSE(Рабочий!$L$11,CHOOSE(Рабочий!$P$11,Рабочий!$Q$11,Рабочий!$Q$12,Рабочий!$Q$13),Рабочий!$M$12),0))</f>
        <v>51</v>
      </c>
      <c r="AE45" s="272" t="str">
        <f>IF(CHOOSE(Рабочий!$AC$11,CHOOSE(Рабочий!$C$11,Рабочий!BQ187,Рабочий!BQ218,Рабочий!BP311),CHOOSE(Рабочий!$C$11,Рабочий!AF187,Рабочий!AF218,Рабочий!AF311))="","",ROUND(CHOOSE(Рабочий!$AC$11,CHOOSE(Рабочий!$C$11,Рабочий!BQ187,Рабочий!BQ218,Рабочий!BP311),CHOOSE(Рабочий!$C$11,Рабочий!AF187,Рабочий!AF218,Рабочий!AF311)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45" s="272" t="str">
        <f>IF(CHOOSE(Рабочий!$AC$11,CHOOSE(Рабочий!$C$11,Рабочий!BR187,Рабочий!BR218,Рабочий!BQ311),CHOOSE(Рабочий!$C$11,Рабочий!AG187,Рабочий!AG218,Рабочий!AG311))="","",ROUND(CHOOSE(Рабочий!$AC$11,CHOOSE(Рабочий!$C$11,Рабочий!BR187,Рабочий!BR218,Рабочий!BQ311),CHOOSE(Рабочий!$C$11,Рабочий!AG187,Рабочий!AG218,Рабочий!AG311)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45" s="272" t="str">
        <f>IF(CHOOSE(Рабочий!$AC$11,CHOOSE(Рабочий!$C$11,Рабочий!BS187,Рабочий!BS218,Рабочий!BR311),CHOOSE(Рабочий!$C$11,Рабочий!AH187,Рабочий!AH218,Рабочий!AH311))="","",ROUND(CHOOSE(Рабочий!$AC$11,CHOOSE(Рабочий!$C$11,Рабочий!BS187,Рабочий!BS218,Рабочий!BR311),CHOOSE(Рабочий!$C$11,Рабочий!AH187,Рабочий!AH218,Рабочий!AH311)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45" s="272" t="str">
        <f>IF(CHOOSE(Рабочий!$AC$11,CHOOSE(Рабочий!$C$11,Рабочий!BT187,Рабочий!BT218,Рабочий!BS311),CHOOSE(Рабочий!$C$11,Рабочий!AI187,Рабочий!AI218,Рабочий!AI311))="","",ROUND(CHOOSE(Рабочий!$AC$11,CHOOSE(Рабочий!$C$11,Рабочий!BT187,Рабочий!BT218,Рабочий!BS311),CHOOSE(Рабочий!$C$11,Рабочий!AI187,Рабочий!AI218,Рабочий!AI311)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45" s="272" t="str">
        <f>IF(CHOOSE(Рабочий!$AC$11,CHOOSE(Рабочий!$C$11,Рабочий!BU187,Рабочий!BU218,Рабочий!BT311),CHOOSE(Рабочий!$C$11,Рабочий!AJ187,Рабочий!AJ218,Рабочий!AJ311))="","",ROUND(CHOOSE(Рабочий!$AC$11,CHOOSE(Рабочий!$C$11,Рабочий!BU187,Рабочий!BU218,Рабочий!BT311),CHOOSE(Рабочий!$C$11,Рабочий!AJ187,Рабочий!AJ218,Рабочий!AJ311)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45" s="210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</row>
    <row r="46" spans="1:53" s="193" customFormat="1">
      <c r="A46" s="212">
        <v>2900</v>
      </c>
      <c r="B46" s="272">
        <f>IF(CHOOSE(Рабочий!$AC$11,CHOOSE(Рабочий!$C$11,Рабочий!AN188,Рабочий!AN219,Рабочий!AM312),CHOOSE(Рабочий!$C$11,Рабочий!C188,Рабочий!C219,Рабочий!C312))="","",ROUND(CHOOSE(Рабочий!$AC$11,CHOOSE(Рабочий!$C$11,Рабочий!AN188,Рабочий!AN219,Рабочий!AM312),CHOOSE(Рабочий!$C$11,Рабочий!C188,Рабочий!C219,Рабочий!C312))*(1+'1. Выбор РС'!$I$1)*CHOOSE(Рабочий!$H$11,Рабочий!$I$11,Рабочий!$I$12)*CHOOSE(Рабочий!$L$11,CHOOSE(Рабочий!$P$11,Рабочий!$Q$11,Рабочий!$Q$12,Рабочий!$Q$13),Рабочий!$M$12),0))</f>
        <v>84</v>
      </c>
      <c r="C46" s="272">
        <f>IF(CHOOSE(Рабочий!$AC$11,CHOOSE(Рабочий!$C$11,Рабочий!AO188,Рабочий!AO219,Рабочий!AN312),CHOOSE(Рабочий!$C$11,Рабочий!D188,Рабочий!D219,Рабочий!D312))="","",ROUND(CHOOSE(Рабочий!$AC$11,CHOOSE(Рабочий!$C$11,Рабочий!AO188,Рабочий!AO219,Рабочий!AN312),CHOOSE(Рабочий!$C$11,Рабочий!D188,Рабочий!D219,Рабочий!D312))*(1+'1. Выбор РС'!$I$1)*CHOOSE(Рабочий!$H$11,Рабочий!$I$11,Рабочий!$I$12)*CHOOSE(Рабочий!$L$11,CHOOSE(Рабочий!$P$11,Рабочий!$Q$11,Рабочий!$Q$12,Рабочий!$Q$13),Рабочий!$M$12),0))</f>
        <v>75</v>
      </c>
      <c r="D46" s="272">
        <f>IF(CHOOSE(Рабочий!$AC$11,CHOOSE(Рабочий!$C$11,Рабочий!AP188,Рабочий!AP219,Рабочий!AO312),CHOOSE(Рабочий!$C$11,Рабочий!E188,Рабочий!E219,Рабочий!E312))="","",ROUND(CHOOSE(Рабочий!$AC$11,CHOOSE(Рабочий!$C$11,Рабочий!AP188,Рабочий!AP219,Рабочий!AO312),CHOOSE(Рабочий!$C$11,Рабочий!E188,Рабочий!E219,Рабочий!E312))*(1+'1. Выбор РС'!$I$1)*CHOOSE(Рабочий!$H$11,Рабочий!$I$11,Рабочий!$I$12)*CHOOSE(Рабочий!$L$11,CHOOSE(Рабочий!$P$11,Рабочий!$Q$11,Рабочий!$Q$12,Рабочий!$Q$13),Рабочий!$M$12),0))</f>
        <v>71</v>
      </c>
      <c r="E46" s="272">
        <f>IF(CHOOSE(Рабочий!$AC$11,CHOOSE(Рабочий!$C$11,Рабочий!AQ188,Рабочий!AQ219,Рабочий!AP312),CHOOSE(Рабочий!$C$11,Рабочий!F188,Рабочий!F219,Рабочий!F312))="","",ROUND(CHOOSE(Рабочий!$AC$11,CHOOSE(Рабочий!$C$11,Рабочий!AQ188,Рабочий!AQ219,Рабочий!AP312),CHOOSE(Рабочий!$C$11,Рабочий!F188,Рабочий!F219,Рабочий!F312))*(1+'1. Выбор РС'!$I$1)*CHOOSE(Рабочий!$H$11,Рабочий!$I$11,Рабочий!$I$12)*CHOOSE(Рабочий!$L$11,CHOOSE(Рабочий!$P$11,Рабочий!$Q$11,Рабочий!$Q$12,Рабочий!$Q$13),Рабочий!$M$12),0))</f>
        <v>67</v>
      </c>
      <c r="F46" s="272">
        <f>IF(CHOOSE(Рабочий!$AC$11,CHOOSE(Рабочий!$C$11,Рабочий!AR188,Рабочий!AR219,Рабочий!AQ312),CHOOSE(Рабочий!$C$11,Рабочий!G188,Рабочий!G219,Рабочий!G312))="","",ROUND(CHOOSE(Рабочий!$AC$11,CHOOSE(Рабочий!$C$11,Рабочий!AR188,Рабочий!AR219,Рабочий!AQ312),CHOOSE(Рабочий!$C$11,Рабочий!G188,Рабочий!G219,Рабочий!G312)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G46" s="272">
        <f>IF(CHOOSE(Рабочий!$AC$11,CHOOSE(Рабочий!$C$11,Рабочий!AS188,Рабочий!AS219,Рабочий!AR312),CHOOSE(Рабочий!$C$11,Рабочий!H188,Рабочий!H219,Рабочий!H312))="","",ROUND(CHOOSE(Рабочий!$AC$11,CHOOSE(Рабочий!$C$11,Рабочий!AS188,Рабочий!AS219,Рабочий!AR312),CHOOSE(Рабочий!$C$11,Рабочий!H188,Рабочий!H219,Рабочий!H312)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H46" s="272">
        <f>IF(CHOOSE(Рабочий!$AC$11,CHOOSE(Рабочий!$C$11,Рабочий!AT188,Рабочий!AT219,Рабочий!AS312),CHOOSE(Рабочий!$C$11,Рабочий!I188,Рабочий!I219,Рабочий!I312))="","",ROUND(CHOOSE(Рабочий!$AC$11,CHOOSE(Рабочий!$C$11,Рабочий!AT188,Рабочий!AT219,Рабочий!AS312),CHOOSE(Рабочий!$C$11,Рабочий!I188,Рабочий!I219,Рабочий!I312))*(1+'1. Выбор РС'!$I$1)*CHOOSE(Рабочий!$H$11,Рабочий!$I$11,Рабочий!$I$12)*CHOOSE(Рабочий!$L$11,CHOOSE(Рабочий!$P$11,Рабочий!$Q$11,Рабочий!$Q$12,Рабочий!$Q$13),Рабочий!$M$12),0))</f>
        <v>60</v>
      </c>
      <c r="I46" s="272">
        <f>IF(CHOOSE(Рабочий!$AC$11,CHOOSE(Рабочий!$C$11,Рабочий!AU188,Рабочий!AU219,Рабочий!AT312),CHOOSE(Рабочий!$C$11,Рабочий!J188,Рабочий!J219,Рабочий!J312))="","",ROUND(CHOOSE(Рабочий!$AC$11,CHOOSE(Рабочий!$C$11,Рабочий!AU188,Рабочий!AU219,Рабочий!AT312),CHOOSE(Рабочий!$C$11,Рабочий!J188,Рабочий!J219,Рабочий!J312)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J46" s="272">
        <f>IF(CHOOSE(Рабочий!$AC$11,CHOOSE(Рабочий!$C$11,Рабочий!AV188,Рабочий!AV219,Рабочий!AU312),CHOOSE(Рабочий!$C$11,Рабочий!K188,Рабочий!K219,Рабочий!K312))="","",ROUND(CHOOSE(Рабочий!$AC$11,CHOOSE(Рабочий!$C$11,Рабочий!AV188,Рабочий!AV219,Рабочий!AU312),CHOOSE(Рабочий!$C$11,Рабочий!K188,Рабочий!K219,Рабочий!K312)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K46" s="272">
        <f>IF(CHOOSE(Рабочий!$AC$11,CHOOSE(Рабочий!$C$11,Рабочий!AW188,Рабочий!AW219,Рабочий!AV312),CHOOSE(Рабочий!$C$11,Рабочий!L188,Рабочий!L219,Рабочий!L312))="","",ROUND(CHOOSE(Рабочий!$AC$11,CHOOSE(Рабочий!$C$11,Рабочий!AW188,Рабочий!AW219,Рабочий!AV312),CHOOSE(Рабочий!$C$11,Рабочий!L188,Рабочий!L219,Рабочий!L312)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L46" s="272">
        <f>IF(CHOOSE(Рабочий!$AC$11,CHOOSE(Рабочий!$C$11,Рабочий!AX188,Рабочий!AX219,Рабочий!AW312),CHOOSE(Рабочий!$C$11,Рабочий!M188,Рабочий!M219,Рабочий!M312))="","",ROUND(CHOOSE(Рабочий!$AC$11,CHOOSE(Рабочий!$C$11,Рабочий!AX188,Рабочий!AX219,Рабочий!AW312),CHOOSE(Рабочий!$C$11,Рабочий!M188,Рабочий!M219,Рабочий!M312)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M46" s="272">
        <f>IF(CHOOSE(Рабочий!$AC$11,CHOOSE(Рабочий!$C$11,Рабочий!AY188,Рабочий!AY219,Рабочий!AX312),CHOOSE(Рабочий!$C$11,Рабочий!N188,Рабочий!N219,Рабочий!N312))="","",ROUND(CHOOSE(Рабочий!$AC$11,CHOOSE(Рабочий!$C$11,Рабочий!AY188,Рабочий!AY219,Рабочий!AX312),CHOOSE(Рабочий!$C$11,Рабочий!N188,Рабочий!N219,Рабочий!N312)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N46" s="272">
        <f>IF(CHOOSE(Рабочий!$AC$11,CHOOSE(Рабочий!$C$11,Рабочий!AZ188,Рабочий!AZ219,Рабочий!AY312),CHOOSE(Рабочий!$C$11,Рабочий!O188,Рабочий!O219,Рабочий!O312))="","",ROUND(CHOOSE(Рабочий!$AC$11,CHOOSE(Рабочий!$C$11,Рабочий!AZ188,Рабочий!AZ219,Рабочий!AY312),CHOOSE(Рабочий!$C$11,Рабочий!O188,Рабочий!O219,Рабочий!O312)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O46" s="272">
        <f>IF(CHOOSE(Рабочий!$AC$11,CHOOSE(Рабочий!$C$11,Рабочий!BA188,Рабочий!BA219,Рабочий!AZ312),CHOOSE(Рабочий!$C$11,Рабочий!P188,Рабочий!P219,Рабочий!P312))="","",ROUND(CHOOSE(Рабочий!$AC$11,CHOOSE(Рабочий!$C$11,Рабочий!BA188,Рабочий!BA219,Рабочий!AZ312),CHOOSE(Рабочий!$C$11,Рабочий!P188,Рабочий!P219,Рабочий!P312)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P46" s="272">
        <f>IF(CHOOSE(Рабочий!$AC$11,CHOOSE(Рабочий!$C$11,Рабочий!BB188,Рабочий!BB219,Рабочий!BA312),CHOOSE(Рабочий!$C$11,Рабочий!Q188,Рабочий!Q219,Рабочий!Q312))="","",ROUND(CHOOSE(Рабочий!$AC$11,CHOOSE(Рабочий!$C$11,Рабочий!BB188,Рабочий!BB219,Рабочий!BA312),CHOOSE(Рабочий!$C$11,Рабочий!Q188,Рабочий!Q219,Рабочий!Q312)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Q46" s="272">
        <f>IF(CHOOSE(Рабочий!$AC$11,CHOOSE(Рабочий!$C$11,Рабочий!BC188,Рабочий!BC219,Рабочий!BB312),CHOOSE(Рабочий!$C$11,Рабочий!R188,Рабочий!R219,Рабочий!R312))="","",ROUND(CHOOSE(Рабочий!$AC$11,CHOOSE(Рабочий!$C$11,Рабочий!BC188,Рабочий!BC219,Рабочий!BB312),CHOOSE(Рабочий!$C$11,Рабочий!R188,Рабочий!R219,Рабочий!R312)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R46" s="272">
        <f>IF(CHOOSE(Рабочий!$AC$11,CHOOSE(Рабочий!$C$11,Рабочий!BD188,Рабочий!BD219,Рабочий!BC312),CHOOSE(Рабочий!$C$11,Рабочий!S188,Рабочий!S219,Рабочий!S312))="","",ROUND(CHOOSE(Рабочий!$AC$11,CHOOSE(Рабочий!$C$11,Рабочий!BD188,Рабочий!BD219,Рабочий!BC312),CHOOSE(Рабочий!$C$11,Рабочий!S188,Рабочий!S219,Рабочий!S312)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S46" s="272">
        <f>IF(CHOOSE(Рабочий!$AC$11,CHOOSE(Рабочий!$C$11,Рабочий!BE188,Рабочий!BE219,Рабочий!BD312),CHOOSE(Рабочий!$C$11,Рабочий!T188,Рабочий!T219,Рабочий!T312))="","",ROUND(CHOOSE(Рабочий!$AC$11,CHOOSE(Рабочий!$C$11,Рабочий!BE188,Рабочий!BE219,Рабочий!BD312),CHOOSE(Рабочий!$C$11,Рабочий!T188,Рабочий!T219,Рабочий!T312)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T46" s="272">
        <f>IF(CHOOSE(Рабочий!$AC$11,CHOOSE(Рабочий!$C$11,Рабочий!BF188,Рабочий!BF219,Рабочий!BE312),CHOOSE(Рабочий!$C$11,Рабочий!U188,Рабочий!U219,Рабочий!U312))="","",ROUND(CHOOSE(Рабочий!$AC$11,CHOOSE(Рабочий!$C$11,Рабочий!BF188,Рабочий!BF219,Рабочий!BE312),CHOOSE(Рабочий!$C$11,Рабочий!U188,Рабочий!U219,Рабочий!U312)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U46" s="272">
        <f>IF(CHOOSE(Рабочий!$AC$11,CHOOSE(Рабочий!$C$11,Рабочий!BG188,Рабочий!BG219,Рабочий!BF312),CHOOSE(Рабочий!$C$11,Рабочий!V188,Рабочий!V219,Рабочий!V312))="","",ROUND(CHOOSE(Рабочий!$AC$11,CHOOSE(Рабочий!$C$11,Рабочий!BG188,Рабочий!BG219,Рабочий!BF312),CHOOSE(Рабочий!$C$11,Рабочий!V188,Рабочий!V219,Рабочий!V312)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V46" s="272">
        <f>IF(CHOOSE(Рабочий!$AC$11,CHOOSE(Рабочий!$C$11,Рабочий!BH188,Рабочий!BH219,Рабочий!BG312),CHOOSE(Рабочий!$C$11,Рабочий!W188,Рабочий!W219,Рабочий!W312))="","",ROUND(CHOOSE(Рабочий!$AC$11,CHOOSE(Рабочий!$C$11,Рабочий!BH188,Рабочий!BH219,Рабочий!BG312),CHOOSE(Рабочий!$C$11,Рабочий!W188,Рабочий!W219,Рабочий!W312)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W46" s="272">
        <f>IF(CHOOSE(Рабочий!$AC$11,CHOOSE(Рабочий!$C$11,Рабочий!BI188,Рабочий!BI219,Рабочий!BH312),CHOOSE(Рабочий!$C$11,Рабочий!X188,Рабочий!X219,Рабочий!X312))="","",ROUND(CHOOSE(Рабочий!$AC$11,CHOOSE(Рабочий!$C$11,Рабочий!BI188,Рабочий!BI219,Рабочий!BH312),CHOOSE(Рабочий!$C$11,Рабочий!X188,Рабочий!X219,Рабочий!X312)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X46" s="272">
        <f>IF(CHOOSE(Рабочий!$AC$11,CHOOSE(Рабочий!$C$11,Рабочий!BJ188,Рабочий!BJ219,Рабочий!BI312),CHOOSE(Рабочий!$C$11,Рабочий!Y188,Рабочий!Y219,Рабочий!Y312))="","",ROUND(CHOOSE(Рабочий!$AC$11,CHOOSE(Рабочий!$C$11,Рабочий!BJ188,Рабочий!BJ219,Рабочий!BI312),CHOOSE(Рабочий!$C$11,Рабочий!Y188,Рабочий!Y219,Рабочий!Y312)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Y46" s="272">
        <f>IF(CHOOSE(Рабочий!$AC$11,CHOOSE(Рабочий!$C$11,Рабочий!BK188,Рабочий!BK219,Рабочий!BJ312),CHOOSE(Рабочий!$C$11,Рабочий!Z188,Рабочий!Z219,Рабочий!Z312))="","",ROUND(CHOOSE(Рабочий!$AC$11,CHOOSE(Рабочий!$C$11,Рабочий!BK188,Рабочий!BK219,Рабочий!BJ312),CHOOSE(Рабочий!$C$11,Рабочий!Z188,Рабочий!Z219,Рабочий!Z312)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Z46" s="272">
        <f>IF(CHOOSE(Рабочий!$AC$11,CHOOSE(Рабочий!$C$11,Рабочий!BL188,Рабочий!BL219,Рабочий!BK312),CHOOSE(Рабочий!$C$11,Рабочий!AA188,Рабочий!AA219,Рабочий!AA312))="","",ROUND(CHOOSE(Рабочий!$AC$11,CHOOSE(Рабочий!$C$11,Рабочий!BL188,Рабочий!BL219,Рабочий!BK312),CHOOSE(Рабочий!$C$11,Рабочий!AA188,Рабочий!AA219,Рабочий!AA312)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AA46" s="272">
        <f>IF(CHOOSE(Рабочий!$AC$11,CHOOSE(Рабочий!$C$11,Рабочий!BM188,Рабочий!BM219,Рабочий!BL312),CHOOSE(Рабочий!$C$11,Рабочий!AB188,Рабочий!AB219,Рабочий!AB312))="","",ROUND(CHOOSE(Рабочий!$AC$11,CHOOSE(Рабочий!$C$11,Рабочий!BM188,Рабочий!BM219,Рабочий!BL312),CHOOSE(Рабочий!$C$11,Рабочий!AB188,Рабочий!AB219,Рабочий!AB312)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AB46" s="272">
        <f>IF(CHOOSE(Рабочий!$AC$11,CHOOSE(Рабочий!$C$11,Рабочий!BN188,Рабочий!BN219,Рабочий!BM312),CHOOSE(Рабочий!$C$11,Рабочий!AC188,Рабочий!AC219,Рабочий!AC312))="","",ROUND(CHOOSE(Рабочий!$AC$11,CHOOSE(Рабочий!$C$11,Рабочий!BN188,Рабочий!BN219,Рабочий!BM312),CHOOSE(Рабочий!$C$11,Рабочий!AC188,Рабочий!AC219,Рабочий!AC312)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AC46" s="272">
        <f>IF(CHOOSE(Рабочий!$AC$11,CHOOSE(Рабочий!$C$11,Рабочий!BO188,Рабочий!BO219,Рабочий!BN312),CHOOSE(Рабочий!$C$11,Рабочий!AD188,Рабочий!AD219,Рабочий!AD312))="","",ROUND(CHOOSE(Рабочий!$AC$11,CHOOSE(Рабочий!$C$11,Рабочий!BO188,Рабочий!BO219,Рабочий!BN312),CHOOSE(Рабочий!$C$11,Рабочий!AD188,Рабочий!AD219,Рабочий!AD312)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AD46" s="272">
        <f>IF(CHOOSE(Рабочий!$AC$11,CHOOSE(Рабочий!$C$11,Рабочий!BP188,Рабочий!BP219,Рабочий!BO312),CHOOSE(Рабочий!$C$11,Рабочий!AE188,Рабочий!AE219,Рабочий!AE312))="","",ROUND(CHOOSE(Рабочий!$AC$11,CHOOSE(Рабочий!$C$11,Рабочий!BP188,Рабочий!BP219,Рабочий!BO312),CHOOSE(Рабочий!$C$11,Рабочий!AE188,Рабочий!AE219,Рабочий!AE312)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AE46" s="272" t="str">
        <f>IF(CHOOSE(Рабочий!$AC$11,CHOOSE(Рабочий!$C$11,Рабочий!BQ188,Рабочий!BQ219,Рабочий!BP312),CHOOSE(Рабочий!$C$11,Рабочий!AF188,Рабочий!AF219,Рабочий!AF312))="","",ROUND(CHOOSE(Рабочий!$AC$11,CHOOSE(Рабочий!$C$11,Рабочий!BQ188,Рабочий!BQ219,Рабочий!BP312),CHOOSE(Рабочий!$C$11,Рабочий!AF188,Рабочий!AF219,Рабочий!AF312)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46" s="272" t="str">
        <f>IF(CHOOSE(Рабочий!$AC$11,CHOOSE(Рабочий!$C$11,Рабочий!BR188,Рабочий!BR219,Рабочий!BQ312),CHOOSE(Рабочий!$C$11,Рабочий!AG188,Рабочий!AG219,Рабочий!AG312))="","",ROUND(CHOOSE(Рабочий!$AC$11,CHOOSE(Рабочий!$C$11,Рабочий!BR188,Рабочий!BR219,Рабочий!BQ312),CHOOSE(Рабочий!$C$11,Рабочий!AG188,Рабочий!AG219,Рабочий!AG312)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46" s="272" t="str">
        <f>IF(CHOOSE(Рабочий!$AC$11,CHOOSE(Рабочий!$C$11,Рабочий!BS188,Рабочий!BS219,Рабочий!BR312),CHOOSE(Рабочий!$C$11,Рабочий!AH188,Рабочий!AH219,Рабочий!AH312))="","",ROUND(CHOOSE(Рабочий!$AC$11,CHOOSE(Рабочий!$C$11,Рабочий!BS188,Рабочий!BS219,Рабочий!BR312),CHOOSE(Рабочий!$C$11,Рабочий!AH188,Рабочий!AH219,Рабочий!AH312)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46" s="272" t="str">
        <f>IF(CHOOSE(Рабочий!$AC$11,CHOOSE(Рабочий!$C$11,Рабочий!BT188,Рабочий!BT219,Рабочий!BS312),CHOOSE(Рабочий!$C$11,Рабочий!AI188,Рабочий!AI219,Рабочий!AI312))="","",ROUND(CHOOSE(Рабочий!$AC$11,CHOOSE(Рабочий!$C$11,Рабочий!BT188,Рабочий!BT219,Рабочий!BS312),CHOOSE(Рабочий!$C$11,Рабочий!AI188,Рабочий!AI219,Рабочий!AI312)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46" s="272" t="str">
        <f>IF(CHOOSE(Рабочий!$AC$11,CHOOSE(Рабочий!$C$11,Рабочий!BU188,Рабочий!BU219,Рабочий!BT312),CHOOSE(Рабочий!$C$11,Рабочий!AJ188,Рабочий!AJ219,Рабочий!AJ312))="","",ROUND(CHOOSE(Рабочий!$AC$11,CHOOSE(Рабочий!$C$11,Рабочий!BU188,Рабочий!BU219,Рабочий!BT312),CHOOSE(Рабочий!$C$11,Рабочий!AJ188,Рабочий!AJ219,Рабочий!AJ312)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46" s="210"/>
      <c r="AK46" s="211"/>
      <c r="AL46" s="211"/>
      <c r="AM46" s="211"/>
      <c r="AN46" s="211"/>
      <c r="AO46" s="211"/>
      <c r="AP46" s="211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</row>
    <row r="47" spans="1:53" s="193" customFormat="1">
      <c r="A47" s="212">
        <v>3000</v>
      </c>
      <c r="B47" s="273">
        <f>IF(CHOOSE(Рабочий!$AC$11,CHOOSE(Рабочий!$C$11,Рабочий!AN189,Рабочий!AN220,Рабочий!AM313),CHOOSE(Рабочий!$C$11,Рабочий!C189,Рабочий!C220,Рабочий!C313))="","",ROUND(CHOOSE(Рабочий!$AC$11,CHOOSE(Рабочий!$C$11,Рабочий!AN189,Рабочий!AN220,Рабочий!AM313),CHOOSE(Рабочий!$C$11,Рабочий!C189,Рабочий!C220,Рабочий!C313))*(1+'1. Выбор РС'!$I$1)*CHOOSE(Рабочий!$H$11,Рабочий!$I$11,Рабочий!$I$12)*CHOOSE(Рабочий!$L$11,CHOOSE(Рабочий!$P$11,Рабочий!$Q$11,Рабочий!$Q$12,Рабочий!$Q$13),Рабочий!$M$12),0))</f>
        <v>82</v>
      </c>
      <c r="C47" s="273">
        <f>IF(CHOOSE(Рабочий!$AC$11,CHOOSE(Рабочий!$C$11,Рабочий!AO189,Рабочий!AO220,Рабочий!AN313),CHOOSE(Рабочий!$C$11,Рабочий!D189,Рабочий!D220,Рабочий!D313))="","",ROUND(CHOOSE(Рабочий!$AC$11,CHOOSE(Рабочий!$C$11,Рабочий!AO189,Рабочий!AO220,Рабочий!AN313),CHOOSE(Рабочий!$C$11,Рабочий!D189,Рабочий!D220,Рабочий!D313))*(1+'1. Выбор РС'!$I$1)*CHOOSE(Рабочий!$H$11,Рабочий!$I$11,Рабочий!$I$12)*CHOOSE(Рабочий!$L$11,CHOOSE(Рабочий!$P$11,Рабочий!$Q$11,Рабочий!$Q$12,Рабочий!$Q$13),Рабочий!$M$12),0))</f>
        <v>75</v>
      </c>
      <c r="D47" s="273">
        <f>IF(CHOOSE(Рабочий!$AC$11,CHOOSE(Рабочий!$C$11,Рабочий!AP189,Рабочий!AP220,Рабочий!AO313),CHOOSE(Рабочий!$C$11,Рабочий!E189,Рабочий!E220,Рабочий!E313))="","",ROUND(CHOOSE(Рабочий!$AC$11,CHOOSE(Рабочий!$C$11,Рабочий!AP189,Рабочий!AP220,Рабочий!AO313),CHOOSE(Рабочий!$C$11,Рабочий!E189,Рабочий!E220,Рабочий!E313))*(1+'1. Выбор РС'!$I$1)*CHOOSE(Рабочий!$H$11,Рабочий!$I$11,Рабочий!$I$12)*CHOOSE(Рабочий!$L$11,CHOOSE(Рабочий!$P$11,Рабочий!$Q$11,Рабочий!$Q$12,Рабочий!$Q$13),Рабочий!$M$12),0))</f>
        <v>70</v>
      </c>
      <c r="E47" s="273">
        <f>IF(CHOOSE(Рабочий!$AC$11,CHOOSE(Рабочий!$C$11,Рабочий!AQ189,Рабочий!AQ220,Рабочий!AP313),CHOOSE(Рабочий!$C$11,Рабочий!F189,Рабочий!F220,Рабочий!F313))="","",ROUND(CHOOSE(Рабочий!$AC$11,CHOOSE(Рабочий!$C$11,Рабочий!AQ189,Рабочий!AQ220,Рабочий!AP313),CHOOSE(Рабочий!$C$11,Рабочий!F189,Рабочий!F220,Рабочий!F313))*(1+'1. Выбор РС'!$I$1)*CHOOSE(Рабочий!$H$11,Рабочий!$I$11,Рабочий!$I$12)*CHOOSE(Рабочий!$L$11,CHOOSE(Рабочий!$P$11,Рабочий!$Q$11,Рабочий!$Q$12,Рабочий!$Q$13),Рабочий!$M$12),0))</f>
        <v>66</v>
      </c>
      <c r="F47" s="273">
        <f>IF(CHOOSE(Рабочий!$AC$11,CHOOSE(Рабочий!$C$11,Рабочий!AR189,Рабочий!AR220,Рабочий!AQ313),CHOOSE(Рабочий!$C$11,Рабочий!G189,Рабочий!G220,Рабочий!G313))="","",ROUND(CHOOSE(Рабочий!$AC$11,CHOOSE(Рабочий!$C$11,Рабочий!AR189,Рабочий!AR220,Рабочий!AQ313),CHOOSE(Рабочий!$C$11,Рабочий!G189,Рабочий!G220,Рабочий!G313))*(1+'1. Выбор РС'!$I$1)*CHOOSE(Рабочий!$H$11,Рабочий!$I$11,Рабочий!$I$12)*CHOOSE(Рабочий!$L$11,CHOOSE(Рабочий!$P$11,Рабочий!$Q$11,Рабочий!$Q$12,Рабочий!$Q$13),Рабочий!$M$12),0))</f>
        <v>64</v>
      </c>
      <c r="G47" s="273">
        <f>IF(CHOOSE(Рабочий!$AC$11,CHOOSE(Рабочий!$C$11,Рабочий!AS189,Рабочий!AS220,Рабочий!AR313),CHOOSE(Рабочий!$C$11,Рабочий!H189,Рабочий!H220,Рабочий!H313))="","",ROUND(CHOOSE(Рабочий!$AC$11,CHOOSE(Рабочий!$C$11,Рабочий!AS189,Рабочий!AS220,Рабочий!AR313),CHOOSE(Рабочий!$C$11,Рабочий!H189,Рабочий!H220,Рабочий!H313))*(1+'1. Выбор РС'!$I$1)*CHOOSE(Рабочий!$H$11,Рабочий!$I$11,Рабочий!$I$12)*CHOOSE(Рабочий!$L$11,CHOOSE(Рабочий!$P$11,Рабочий!$Q$11,Рабочий!$Q$12,Рабочий!$Q$13),Рабочий!$M$12),0))</f>
        <v>61</v>
      </c>
      <c r="H47" s="273">
        <f>IF(CHOOSE(Рабочий!$AC$11,CHOOSE(Рабочий!$C$11,Рабочий!AT189,Рабочий!AT220,Рабочий!AS313),CHOOSE(Рабочий!$C$11,Рабочий!I189,Рабочий!I220,Рабочий!I313))="","",ROUND(CHOOSE(Рабочий!$AC$11,CHOOSE(Рабочий!$C$11,Рабочий!AT189,Рабочий!AT220,Рабочий!AS313),CHOOSE(Рабочий!$C$11,Рабочий!I189,Рабочий!I220,Рабочий!I313))*(1+'1. Выбор РС'!$I$1)*CHOOSE(Рабочий!$H$11,Рабочий!$I$11,Рабочий!$I$12)*CHOOSE(Рабочий!$L$11,CHOOSE(Рабочий!$P$11,Рабочий!$Q$11,Рабочий!$Q$12,Рабочий!$Q$13),Рабочий!$M$12),0))</f>
        <v>59</v>
      </c>
      <c r="I47" s="273">
        <f>IF(CHOOSE(Рабочий!$AC$11,CHOOSE(Рабочий!$C$11,Рабочий!AU189,Рабочий!AU220,Рабочий!AT313),CHOOSE(Рабочий!$C$11,Рабочий!J189,Рабочий!J220,Рабочий!J313))="","",ROUND(CHOOSE(Рабочий!$AC$11,CHOOSE(Рабочий!$C$11,Рабочий!AU189,Рабочий!AU220,Рабочий!AT313),CHOOSE(Рабочий!$C$11,Рабочий!J189,Рабочий!J220,Рабочий!J313))*(1+'1. Выбор РС'!$I$1)*CHOOSE(Рабочий!$H$11,Рабочий!$I$11,Рабочий!$I$12)*CHOOSE(Рабочий!$L$11,CHOOSE(Рабочий!$P$11,Рабочий!$Q$11,Рабочий!$Q$12,Рабочий!$Q$13),Рабочий!$M$12),0))</f>
        <v>58</v>
      </c>
      <c r="J47" s="273">
        <f>IF(CHOOSE(Рабочий!$AC$11,CHOOSE(Рабочий!$C$11,Рабочий!AV189,Рабочий!AV220,Рабочий!AU313),CHOOSE(Рабочий!$C$11,Рабочий!K189,Рабочий!K220,Рабочий!K313))="","",ROUND(CHOOSE(Рабочий!$AC$11,CHOOSE(Рабочий!$C$11,Рабочий!AV189,Рабочий!AV220,Рабочий!AU313),CHOOSE(Рабочий!$C$11,Рабочий!K189,Рабочий!K220,Рабочий!K313))*(1+'1. Выбор РС'!$I$1)*CHOOSE(Рабочий!$H$11,Рабочий!$I$11,Рабочий!$I$12)*CHOOSE(Рабочий!$L$11,CHOOSE(Рабочий!$P$11,Рабочий!$Q$11,Рабочий!$Q$12,Рабочий!$Q$13),Рабочий!$M$12),0))</f>
        <v>57</v>
      </c>
      <c r="K47" s="273">
        <f>IF(CHOOSE(Рабочий!$AC$11,CHOOSE(Рабочий!$C$11,Рабочий!AW189,Рабочий!AW220,Рабочий!AV313),CHOOSE(Рабочий!$C$11,Рабочий!L189,Рабочий!L220,Рабочий!L313))="","",ROUND(CHOOSE(Рабочий!$AC$11,CHOOSE(Рабочий!$C$11,Рабочий!AW189,Рабочий!AW220,Рабочий!AV313),CHOOSE(Рабочий!$C$11,Рабочий!L189,Рабочий!L220,Рабочий!L313)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L47" s="273">
        <f>IF(CHOOSE(Рабочий!$AC$11,CHOOSE(Рабочий!$C$11,Рабочий!AX189,Рабочий!AX220,Рабочий!AW313),CHOOSE(Рабочий!$C$11,Рабочий!M189,Рабочий!M220,Рабочий!M313))="","",ROUND(CHOOSE(Рабочий!$AC$11,CHOOSE(Рабочий!$C$11,Рабочий!AX189,Рабочий!AX220,Рабочий!AW313),CHOOSE(Рабочий!$C$11,Рабочий!M189,Рабочий!M220,Рабочий!M313))*(1+'1. Выбор РС'!$I$1)*CHOOSE(Рабочий!$H$11,Рабочий!$I$11,Рабочий!$I$12)*CHOOSE(Рабочий!$L$11,CHOOSE(Рабочий!$P$11,Рабочий!$Q$11,Рабочий!$Q$12,Рабочий!$Q$13),Рабочий!$M$12),0))</f>
        <v>56</v>
      </c>
      <c r="M47" s="273">
        <f>IF(CHOOSE(Рабочий!$AC$11,CHOOSE(Рабочий!$C$11,Рабочий!AY189,Рабочий!AY220,Рабочий!AX313),CHOOSE(Рабочий!$C$11,Рабочий!N189,Рабочий!N220,Рабочий!N313))="","",ROUND(CHOOSE(Рабочий!$AC$11,CHOOSE(Рабочий!$C$11,Рабочий!AY189,Рабочий!AY220,Рабочий!AX313),CHOOSE(Рабочий!$C$11,Рабочий!N189,Рабочий!N220,Рабочий!N313)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N47" s="273">
        <f>IF(CHOOSE(Рабочий!$AC$11,CHOOSE(Рабочий!$C$11,Рабочий!AZ189,Рабочий!AZ220,Рабочий!AY313),CHOOSE(Рабочий!$C$11,Рабочий!O189,Рабочий!O220,Рабочий!O313))="","",ROUND(CHOOSE(Рабочий!$AC$11,CHOOSE(Рабочий!$C$11,Рабочий!AZ189,Рабочий!AZ220,Рабочий!AY313),CHOOSE(Рабочий!$C$11,Рабочий!O189,Рабочий!O220,Рабочий!O313)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O47" s="273">
        <f>IF(CHOOSE(Рабочий!$AC$11,CHOOSE(Рабочий!$C$11,Рабочий!BA189,Рабочий!BA220,Рабочий!AZ313),CHOOSE(Рабочий!$C$11,Рабочий!P189,Рабочий!P220,Рабочий!P313))="","",ROUND(CHOOSE(Рабочий!$AC$11,CHOOSE(Рабочий!$C$11,Рабочий!BA189,Рабочий!BA220,Рабочий!AZ313),CHOOSE(Рабочий!$C$11,Рабочий!P189,Рабочий!P220,Рабочий!P313)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P47" s="273">
        <f>IF(CHOOSE(Рабочий!$AC$11,CHOOSE(Рабочий!$C$11,Рабочий!BB189,Рабочий!BB220,Рабочий!BA313),CHOOSE(Рабочий!$C$11,Рабочий!Q189,Рабочий!Q220,Рабочий!Q313))="","",ROUND(CHOOSE(Рабочий!$AC$11,CHOOSE(Рабочий!$C$11,Рабочий!BB189,Рабочий!BB220,Рабочий!BA313),CHOOSE(Рабочий!$C$11,Рабочий!Q189,Рабочий!Q220,Рабочий!Q313)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Q47" s="273">
        <f>IF(CHOOSE(Рабочий!$AC$11,CHOOSE(Рабочий!$C$11,Рабочий!BC189,Рабочий!BC220,Рабочий!BB313),CHOOSE(Рабочий!$C$11,Рабочий!R189,Рабочий!R220,Рабочий!R313))="","",ROUND(CHOOSE(Рабочий!$AC$11,CHOOSE(Рабочий!$C$11,Рабочий!BC189,Рабочий!BC220,Рабочий!BB313),CHOOSE(Рабочий!$C$11,Рабочий!R189,Рабочий!R220,Рабочий!R313)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R47" s="273">
        <f>IF(CHOOSE(Рабочий!$AC$11,CHOOSE(Рабочий!$C$11,Рабочий!BD189,Рабочий!BD220,Рабочий!BC313),CHOOSE(Рабочий!$C$11,Рабочий!S189,Рабочий!S220,Рабочий!S313))="","",ROUND(CHOOSE(Рабочий!$AC$11,CHOOSE(Рабочий!$C$11,Рабочий!BD189,Рабочий!BD220,Рабочий!BC313),CHOOSE(Рабочий!$C$11,Рабочий!S189,Рабочий!S220,Рабочий!S313)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S47" s="273">
        <f>IF(CHOOSE(Рабочий!$AC$11,CHOOSE(Рабочий!$C$11,Рабочий!BE189,Рабочий!BE220,Рабочий!BD313),CHOOSE(Рабочий!$C$11,Рабочий!T189,Рабочий!T220,Рабочий!T313))="","",ROUND(CHOOSE(Рабочий!$AC$11,CHOOSE(Рабочий!$C$11,Рабочий!BE189,Рабочий!BE220,Рабочий!BD313),CHOOSE(Рабочий!$C$11,Рабочий!T189,Рабочий!T220,Рабочий!T313))*(1+'1. Выбор РС'!$I$1)*CHOOSE(Рабочий!$H$11,Рабочий!$I$11,Рабочий!$I$12)*CHOOSE(Рабочий!$L$11,CHOOSE(Рабочий!$P$11,Рабочий!$Q$11,Рабочий!$Q$12,Рабочий!$Q$13),Рабочий!$M$12),0))</f>
        <v>52</v>
      </c>
      <c r="T47" s="273">
        <f>IF(CHOOSE(Рабочий!$AC$11,CHOOSE(Рабочий!$C$11,Рабочий!BF189,Рабочий!BF220,Рабочий!BE313),CHOOSE(Рабочий!$C$11,Рабочий!U189,Рабочий!U220,Рабочий!U313))="","",ROUND(CHOOSE(Рабочий!$AC$11,CHOOSE(Рабочий!$C$11,Рабочий!BF189,Рабочий!BF220,Рабочий!BE313),CHOOSE(Рабочий!$C$11,Рабочий!U189,Рабочий!U220,Рабочий!U313))*(1+'1. Выбор РС'!$I$1)*CHOOSE(Рабочий!$H$11,Рабочий!$I$11,Рабочий!$I$12)*CHOOSE(Рабочий!$L$11,CHOOSE(Рабочий!$P$11,Рабочий!$Q$11,Рабочий!$Q$12,Рабочий!$Q$13),Рабочий!$M$12),0))</f>
        <v>51</v>
      </c>
      <c r="U47" s="273">
        <f>IF(CHOOSE(Рабочий!$AC$11,CHOOSE(Рабочий!$C$11,Рабочий!BG189,Рабочий!BG220,Рабочий!BF313),CHOOSE(Рабочий!$C$11,Рабочий!V189,Рабочий!V220,Рабочий!V313))="","",ROUND(CHOOSE(Рабочий!$AC$11,CHOOSE(Рабочий!$C$11,Рабочий!BG189,Рабочий!BG220,Рабочий!BF313),CHOOSE(Рабочий!$C$11,Рабочий!V189,Рабочий!V220,Рабочий!V313))*(1+'1. Выбор РС'!$I$1)*CHOOSE(Рабочий!$H$11,Рабочий!$I$11,Рабочий!$I$12)*CHOOSE(Рабочий!$L$11,CHOOSE(Рабочий!$P$11,Рабочий!$Q$11,Рабочий!$Q$12,Рабочий!$Q$13),Рабочий!$M$12),0))</f>
        <v>51</v>
      </c>
      <c r="V47" s="273">
        <f>IF(CHOOSE(Рабочий!$AC$11,CHOOSE(Рабочий!$C$11,Рабочий!BH189,Рабочий!BH220,Рабочий!BG313),CHOOSE(Рабочий!$C$11,Рабочий!W189,Рабочий!W220,Рабочий!W313))="","",ROUND(CHOOSE(Рабочий!$AC$11,CHOOSE(Рабочий!$C$11,Рабочий!BH189,Рабочий!BH220,Рабочий!BG313),CHOOSE(Рабочий!$C$11,Рабочий!W189,Рабочий!W220,Рабочий!W313)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W47" s="273">
        <f>IF(CHOOSE(Рабочий!$AC$11,CHOOSE(Рабочий!$C$11,Рабочий!BI189,Рабочий!BI220,Рабочий!BH313),CHOOSE(Рабочий!$C$11,Рабочий!X189,Рабочий!X220,Рабочий!X313))="","",ROUND(CHOOSE(Рабочий!$AC$11,CHOOSE(Рабочий!$C$11,Рабочий!BI189,Рабочий!BI220,Рабочий!BH313),CHOOSE(Рабочий!$C$11,Рабочий!X189,Рабочий!X220,Рабочий!X313)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X47" s="273">
        <f>IF(CHOOSE(Рабочий!$AC$11,CHOOSE(Рабочий!$C$11,Рабочий!BJ189,Рабочий!BJ220,Рабочий!BI313),CHOOSE(Рабочий!$C$11,Рабочий!Y189,Рабочий!Y220,Рабочий!Y313))="","",ROUND(CHOOSE(Рабочий!$AC$11,CHOOSE(Рабочий!$C$11,Рабочий!BJ189,Рабочий!BJ220,Рабочий!BI313),CHOOSE(Рабочий!$C$11,Рабочий!Y189,Рабочий!Y220,Рабочий!Y313))*(1+'1. Выбор РС'!$I$1)*CHOOSE(Рабочий!$H$11,Рабочий!$I$11,Рабочий!$I$12)*CHOOSE(Рабочий!$L$11,CHOOSE(Рабочий!$P$11,Рабочий!$Q$11,Рабочий!$Q$12,Рабочий!$Q$13),Рабочий!$M$12),0))</f>
        <v>55</v>
      </c>
      <c r="Y47" s="273">
        <f>IF(CHOOSE(Рабочий!$AC$11,CHOOSE(Рабочий!$C$11,Рабочий!BK189,Рабочий!BK220,Рабочий!BJ313),CHOOSE(Рабочий!$C$11,Рабочий!Z189,Рабочий!Z220,Рабочий!Z313))="","",ROUND(CHOOSE(Рабочий!$AC$11,CHOOSE(Рабочий!$C$11,Рабочий!BK189,Рабочий!BK220,Рабочий!BJ313),CHOOSE(Рабочий!$C$11,Рабочий!Z189,Рабочий!Z220,Рабочий!Z313)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Z47" s="273">
        <f>IF(CHOOSE(Рабочий!$AC$11,CHOOSE(Рабочий!$C$11,Рабочий!BL189,Рабочий!BL220,Рабочий!BK313),CHOOSE(Рабочий!$C$11,Рабочий!AA189,Рабочий!AA220,Рабочий!AA313))="","",ROUND(CHOOSE(Рабочий!$AC$11,CHOOSE(Рабочий!$C$11,Рабочий!BL189,Рабочий!BL220,Рабочий!BK313),CHOOSE(Рабочий!$C$11,Рабочий!AA189,Рабочий!AA220,Рабочий!AA313)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AA47" s="273">
        <f>IF(CHOOSE(Рабочий!$AC$11,CHOOSE(Рабочий!$C$11,Рабочий!BM189,Рабочий!BM220,Рабочий!BL313),CHOOSE(Рабочий!$C$11,Рабочий!AB189,Рабочий!AB220,Рабочий!AB313))="","",ROUND(CHOOSE(Рабочий!$AC$11,CHOOSE(Рабочий!$C$11,Рабочий!BM189,Рабочий!BM220,Рабочий!BL313),CHOOSE(Рабочий!$C$11,Рабочий!AB189,Рабочий!AB220,Рабочий!AB313)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AB47" s="273">
        <f>IF(CHOOSE(Рабочий!$AC$11,CHOOSE(Рабочий!$C$11,Рабочий!BN189,Рабочий!BN220,Рабочий!BM313),CHOOSE(Рабочий!$C$11,Рабочий!AC189,Рабочий!AC220,Рабочий!AC313))="","",ROUND(CHOOSE(Рабочий!$AC$11,CHOOSE(Рабочий!$C$11,Рабочий!BN189,Рабочий!BN220,Рабочий!BM313),CHOOSE(Рабочий!$C$11,Рабочий!AC189,Рабочий!AC220,Рабочий!AC313)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AC47" s="273">
        <f>IF(CHOOSE(Рабочий!$AC$11,CHOOSE(Рабочий!$C$11,Рабочий!BO189,Рабочий!BO220,Рабочий!BN313),CHOOSE(Рабочий!$C$11,Рабочий!AD189,Рабочий!AD220,Рабочий!AD313))="","",ROUND(CHOOSE(Рабочий!$AC$11,CHOOSE(Рабочий!$C$11,Рабочий!BO189,Рабочий!BO220,Рабочий!BN313),CHOOSE(Рабочий!$C$11,Рабочий!AD189,Рабочий!AD220,Рабочий!AD313)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AD47" s="273">
        <f>IF(CHOOSE(Рабочий!$AC$11,CHOOSE(Рабочий!$C$11,Рабочий!BP189,Рабочий!BP220,Рабочий!BO313),CHOOSE(Рабочий!$C$11,Рабочий!AE189,Рабочий!AE220,Рабочий!AE313))="","",ROUND(CHOOSE(Рабочий!$AC$11,CHOOSE(Рабочий!$C$11,Рабочий!BP189,Рабочий!BP220,Рабочий!BO313),CHOOSE(Рабочий!$C$11,Рабочий!AE189,Рабочий!AE220,Рабочий!AE313))*(1+'1. Выбор РС'!$I$1)*CHOOSE(Рабочий!$H$11,Рабочий!$I$11,Рабочий!$I$12)*CHOOSE(Рабочий!$L$11,CHOOSE(Рабочий!$P$11,Рабочий!$Q$11,Рабочий!$Q$12,Рабочий!$Q$13),Рабочий!$M$12),0))</f>
        <v>53</v>
      </c>
      <c r="AE47" s="273" t="str">
        <f>IF(CHOOSE(Рабочий!$AC$11,CHOOSE(Рабочий!$C$11,Рабочий!BQ189,Рабочий!BQ220,Рабочий!BP313),CHOOSE(Рабочий!$C$11,Рабочий!AF189,Рабочий!AF220,Рабочий!AF313))="","",ROUND(CHOOSE(Рабочий!$AC$11,CHOOSE(Рабочий!$C$11,Рабочий!BQ189,Рабочий!BQ220,Рабочий!BP313),CHOOSE(Рабочий!$C$11,Рабочий!AF189,Рабочий!AF220,Рабочий!AF313)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F47" s="273" t="str">
        <f>IF(CHOOSE(Рабочий!$AC$11,CHOOSE(Рабочий!$C$11,Рабочий!BR189,Рабочий!BR220,Рабочий!BQ313),CHOOSE(Рабочий!$C$11,Рабочий!AG189,Рабочий!AG220,Рабочий!AG313))="","",ROUND(CHOOSE(Рабочий!$AC$11,CHOOSE(Рабочий!$C$11,Рабочий!BR189,Рабочий!BR220,Рабочий!BQ313),CHOOSE(Рабочий!$C$11,Рабочий!AG189,Рабочий!AG220,Рабочий!AG313)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G47" s="273" t="str">
        <f>IF(CHOOSE(Рабочий!$AC$11,CHOOSE(Рабочий!$C$11,Рабочий!BS189,Рабочий!BS220,Рабочий!BR313),CHOOSE(Рабочий!$C$11,Рабочий!AH189,Рабочий!AH220,Рабочий!AH313))="","",ROUND(CHOOSE(Рабочий!$AC$11,CHOOSE(Рабочий!$C$11,Рабочий!BS189,Рабочий!BS220,Рабочий!BR313),CHOOSE(Рабочий!$C$11,Рабочий!AH189,Рабочий!AH220,Рабочий!AH313)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H47" s="273" t="str">
        <f>IF(CHOOSE(Рабочий!$AC$11,CHOOSE(Рабочий!$C$11,Рабочий!BT189,Рабочий!BT220,Рабочий!BS313),CHOOSE(Рабочий!$C$11,Рабочий!AI189,Рабочий!AI220,Рабочий!AI313))="","",ROUND(CHOOSE(Рабочий!$AC$11,CHOOSE(Рабочий!$C$11,Рабочий!BT189,Рабочий!BT220,Рабочий!BS313),CHOOSE(Рабочий!$C$11,Рабочий!AI189,Рабочий!AI220,Рабочий!AI313)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I47" s="273" t="str">
        <f>IF(CHOOSE(Рабочий!$AC$11,CHOOSE(Рабочий!$C$11,Рабочий!BU189,Рабочий!BU220,Рабочий!BT313),CHOOSE(Рабочий!$C$11,Рабочий!AJ189,Рабочий!AJ220,Рабочий!AJ313))="","",ROUND(CHOOSE(Рабочий!$AC$11,CHOOSE(Рабочий!$C$11,Рабочий!BU189,Рабочий!BU220,Рабочий!BT313),CHOOSE(Рабочий!$C$11,Рабочий!AJ189,Рабочий!AJ220,Рабочий!AJ313))*(1+'1. Выбор РС'!$I$1)*CHOOSE(Рабочий!$H$11,Рабочий!$I$11,Рабочий!$I$12)*CHOOSE(Рабочий!$L$11,CHOOSE(Рабочий!$P$11,Рабочий!$Q$11,Рабочий!$Q$12,Рабочий!$Q$13),Рабочий!$M$12),0))</f>
        <v/>
      </c>
      <c r="AJ47" s="210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</row>
    <row r="48" spans="1:53" s="193" customFormat="1" ht="12.75" customHeight="1">
      <c r="A48" s="214"/>
      <c r="B48" s="215"/>
      <c r="C48" s="215"/>
      <c r="D48" s="215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5"/>
      <c r="P48" s="215"/>
      <c r="Q48" s="215"/>
      <c r="R48" s="215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0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</row>
    <row r="49" spans="1:35" s="194" customFormat="1" ht="15.75" customHeight="1">
      <c r="A49" s="323" t="str">
        <f>CHOOSE(Рабочий!U11,Рабочий!S3,Рабочий!S4,Рабочий!S5)</f>
        <v>Ручное управление (ориентировочная стоимость комплекта на 1 изделие)</v>
      </c>
      <c r="B49" s="324"/>
      <c r="C49" s="324"/>
      <c r="D49" s="324"/>
      <c r="E49" s="324"/>
      <c r="F49" s="324"/>
      <c r="G49" s="324"/>
      <c r="H49" s="324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S49" s="324"/>
      <c r="T49" s="324"/>
      <c r="U49" s="324"/>
      <c r="V49" s="324"/>
      <c r="W49" s="324"/>
      <c r="X49" s="324"/>
      <c r="Y49" s="324"/>
      <c r="Z49" s="324"/>
      <c r="AA49" s="324"/>
      <c r="AB49" s="324"/>
      <c r="AC49" s="324"/>
      <c r="AD49" s="324"/>
      <c r="AE49" s="324"/>
      <c r="AF49" s="324"/>
      <c r="AG49" s="324"/>
      <c r="AH49" s="324"/>
      <c r="AI49" s="325"/>
    </row>
    <row r="50" spans="1:35" s="60" customFormat="1" ht="16.5" customHeight="1">
      <c r="A50" s="274" t="str">
        <f>CHOOSE(Рабочий!U11,Рабочий!B604,Рабочий!B605,Рабочий!B606)</f>
        <v>Наименование</v>
      </c>
      <c r="B50" s="275"/>
      <c r="C50" s="274"/>
      <c r="D50" s="275"/>
      <c r="E50" s="275"/>
      <c r="F50" s="275"/>
      <c r="G50" s="274" t="str">
        <f>CHOOSE(Рабочий!U11,Рабочий!F576,"Стоимость комплекта","Электропривод, артикул")</f>
        <v>Грузоподъемность, кг</v>
      </c>
      <c r="H50" s="275"/>
      <c r="I50" s="275"/>
      <c r="J50" s="275"/>
      <c r="K50" s="276"/>
      <c r="L50" s="274" t="str">
        <f>CHOOSE(Рабочий!U11,"Стоимость комплекта","","Стоимость комплекта")</f>
        <v>Стоимость комплекта</v>
      </c>
      <c r="M50" s="276"/>
      <c r="N50" s="277"/>
      <c r="O50" s="277"/>
      <c r="P50" s="278"/>
      <c r="Q50" s="274" t="s">
        <v>130</v>
      </c>
      <c r="R50" s="278"/>
      <c r="S50" s="279"/>
      <c r="T50" s="279"/>
      <c r="U50" s="279"/>
      <c r="V50" s="279"/>
      <c r="W50" s="279"/>
      <c r="X50" s="279"/>
      <c r="Y50" s="279"/>
      <c r="Z50" s="279"/>
      <c r="AA50" s="279"/>
      <c r="AB50" s="279"/>
      <c r="AC50" s="274"/>
      <c r="AD50" s="275"/>
      <c r="AE50" s="275"/>
      <c r="AF50" s="275"/>
      <c r="AG50" s="275"/>
      <c r="AH50" s="275"/>
      <c r="AI50" s="274"/>
    </row>
    <row r="51" spans="1:35" s="217" customFormat="1" ht="16.5" customHeight="1">
      <c r="A51" s="279" t="str">
        <f>CHOOSE(Рабочий!$U$11,Рабочий!B577,CHOOSE(Рабочий!C11,Рабочий!E586,Рабочий!E587,Рабочий!E589),Рабочий!E593)</f>
        <v>Ленточный привод (инерционный)</v>
      </c>
      <c r="B51" s="280"/>
      <c r="C51" s="281"/>
      <c r="D51" s="280"/>
      <c r="E51" s="280"/>
      <c r="F51" s="280"/>
      <c r="G51" s="279"/>
      <c r="H51" s="288" t="str">
        <f>CHOOSE(Рабочий!U11,"",ROUND(CHOOSE(Рабочий!C11,Рабочий!H586,Рабочий!H587,Рабочий!H589),0),"")</f>
        <v/>
      </c>
      <c r="I51" s="279">
        <f>CHOOSE(Рабочий!$U$11,Рабочий!F577,"",CHOOSE(Рабочий!C11,Рабочий!E594,Рабочий!E595,Рабочий!E598))</f>
        <v>15</v>
      </c>
      <c r="J51" s="280"/>
      <c r="K51" s="282"/>
      <c r="L51" s="282"/>
      <c r="M51" s="339">
        <f>CHOOSE(Рабочий!$U$11,ROUND(Рабочий!J577,0),"",ROUND(CHOOSE(Рабочий!C11,Рабочий!H594,Рабочий!H595,Рабочий!H598),0))</f>
        <v>10</v>
      </c>
      <c r="N51" s="339"/>
      <c r="O51" s="283"/>
      <c r="P51" s="279"/>
      <c r="Q51" s="340" t="str">
        <f>CHOOSE(Рабочий!$U$11,Рабочий!I605,Рабочий!I612,Рабочий!I614)</f>
        <v>Укладчик UCS, шкив TP125, направляющая TG</v>
      </c>
      <c r="R51" s="340"/>
      <c r="S51" s="340"/>
      <c r="T51" s="340"/>
      <c r="U51" s="340"/>
      <c r="V51" s="340"/>
      <c r="W51" s="340"/>
      <c r="X51" s="340"/>
      <c r="Y51" s="340"/>
      <c r="Z51" s="340"/>
      <c r="AA51" s="340"/>
      <c r="AB51" s="340"/>
      <c r="AC51" s="340"/>
      <c r="AD51" s="340"/>
      <c r="AE51" s="340"/>
      <c r="AF51" s="340"/>
      <c r="AG51" s="340"/>
      <c r="AH51" s="340"/>
      <c r="AI51" s="340"/>
    </row>
    <row r="52" spans="1:35" s="217" customFormat="1" ht="16.5" customHeight="1">
      <c r="A52" s="284" t="str">
        <f>CHOOSE(Рабочий!$U$11,Рабочий!B578,"",Рабочий!J593)</f>
        <v>Шнуровой привод (инерционный)</v>
      </c>
      <c r="B52" s="280"/>
      <c r="C52" s="280"/>
      <c r="D52" s="280"/>
      <c r="E52" s="280"/>
      <c r="F52" s="280"/>
      <c r="G52" s="280"/>
      <c r="H52" s="285"/>
      <c r="I52" s="279">
        <f>CHOOSE(Рабочий!$U$11,Рабочий!F578,"",CHOOSE(Рабочий!C11,Рабочий!J594,Рабочий!J595,Рабочий!J598))</f>
        <v>15</v>
      </c>
      <c r="J52" s="280"/>
      <c r="K52" s="282"/>
      <c r="L52" s="282"/>
      <c r="M52" s="339">
        <f>CHOOSE(Рабочий!$U$11,ROUND(Рабочий!J578,0),"",ROUND(CHOOSE(Рабочий!C11,Рабочий!M594,Рабочий!M595,Рабочий!M598),0))</f>
        <v>13</v>
      </c>
      <c r="N52" s="339"/>
      <c r="O52" s="283"/>
      <c r="P52" s="279"/>
      <c r="Q52" s="340" t="str">
        <f>CHOOSE(Рабочий!$U$11,Рабочий!I606,"",Рабочий!I614)</f>
        <v>Укладчик UCR, шкив TP125, направляющая BGI, пружина предохранительная SPR250</v>
      </c>
      <c r="R52" s="340"/>
      <c r="S52" s="340"/>
      <c r="T52" s="340"/>
      <c r="U52" s="340"/>
      <c r="V52" s="340"/>
      <c r="W52" s="340"/>
      <c r="X52" s="340"/>
      <c r="Y52" s="340"/>
      <c r="Z52" s="340"/>
      <c r="AA52" s="340"/>
      <c r="AB52" s="340"/>
      <c r="AC52" s="340"/>
      <c r="AD52" s="340"/>
      <c r="AE52" s="340"/>
      <c r="AF52" s="340"/>
      <c r="AG52" s="340"/>
      <c r="AH52" s="340"/>
      <c r="AI52" s="340"/>
    </row>
    <row r="53" spans="1:35" s="217" customFormat="1" ht="16.5" customHeight="1">
      <c r="A53" s="284" t="str">
        <f>CHOOSE(Рабочий!$U$11,Рабочий!B579,"",Рабочий!O593)</f>
        <v>Шнуровой привод (редукторный)</v>
      </c>
      <c r="B53" s="280"/>
      <c r="C53" s="280"/>
      <c r="D53" s="280"/>
      <c r="E53" s="280"/>
      <c r="F53" s="280"/>
      <c r="G53" s="280"/>
      <c r="H53" s="285"/>
      <c r="I53" s="279">
        <f>CHOOSE(Рабочий!$U$11,Рабочий!F579,"",CHOOSE(Рабочий!C11,Рабочий!O594,Рабочий!O595,Рабочий!O598))</f>
        <v>20</v>
      </c>
      <c r="J53" s="280"/>
      <c r="K53" s="282"/>
      <c r="L53" s="282"/>
      <c r="M53" s="339">
        <f>CHOOSE(Рабочий!$U$11,ROUND(Рабочий!J579,0),"",ROUND(CHOOSE(Рабочий!C11,Рабочий!R594,Рабочий!R595,Рабочий!R598),0))</f>
        <v>28</v>
      </c>
      <c r="N53" s="339"/>
      <c r="O53" s="283"/>
      <c r="P53" s="279"/>
      <c r="Q53" s="340" t="str">
        <f>CHOOSE(Рабочий!$U$11,Рабочий!I607,"",Рабочий!I614)</f>
        <v>Укладчик SBG, шкив TP155, направляющая BGI, рукоятка KUR, пружина предохранительная SPR250</v>
      </c>
      <c r="R53" s="340"/>
      <c r="S53" s="340"/>
      <c r="T53" s="340"/>
      <c r="U53" s="340"/>
      <c r="V53" s="340"/>
      <c r="W53" s="340"/>
      <c r="X53" s="340"/>
      <c r="Y53" s="340"/>
      <c r="Z53" s="340"/>
      <c r="AA53" s="340"/>
      <c r="AB53" s="340"/>
      <c r="AC53" s="340"/>
      <c r="AD53" s="340"/>
      <c r="AE53" s="340"/>
      <c r="AF53" s="340"/>
      <c r="AG53" s="340"/>
      <c r="AH53" s="340"/>
      <c r="AI53" s="340"/>
    </row>
    <row r="54" spans="1:35" s="217" customFormat="1" ht="16.5" customHeight="1">
      <c r="A54" s="284" t="str">
        <f>CHOOSE(Рабочий!$U$11,Рабочий!B580,"","")</f>
        <v>Воротковый привод</v>
      </c>
      <c r="B54" s="280"/>
      <c r="C54" s="280"/>
      <c r="D54" s="280"/>
      <c r="E54" s="280"/>
      <c r="F54" s="280"/>
      <c r="G54" s="280"/>
      <c r="H54" s="286"/>
      <c r="I54" s="279">
        <f>CHOOSE(Рабочий!$U$11,Рабочий!F580,"","")</f>
        <v>35</v>
      </c>
      <c r="J54" s="280"/>
      <c r="K54" s="282"/>
      <c r="L54" s="282"/>
      <c r="M54" s="339">
        <f>CHOOSE(Рабочий!$U$11,ROUND(Рабочий!J580,0),"","")</f>
        <v>60</v>
      </c>
      <c r="N54" s="339"/>
      <c r="O54" s="283"/>
      <c r="P54" s="279"/>
      <c r="Q54" s="340" t="str">
        <f>CHOOSE(Рабочий!$U$11,Рабочий!I608,"","")</f>
        <v>Редуктор W35M, вороток H150, кардан CJ8, пластина PL85, штифт BC, втулка PV, клипса CL</v>
      </c>
      <c r="R54" s="340"/>
      <c r="S54" s="340"/>
      <c r="T54" s="340"/>
      <c r="U54" s="340"/>
      <c r="V54" s="340"/>
      <c r="W54" s="340"/>
      <c r="X54" s="340"/>
      <c r="Y54" s="340"/>
      <c r="Z54" s="340"/>
      <c r="AA54" s="340"/>
      <c r="AB54" s="340"/>
      <c r="AC54" s="284"/>
      <c r="AD54" s="280"/>
      <c r="AE54" s="280"/>
      <c r="AF54" s="280"/>
      <c r="AG54" s="280"/>
      <c r="AH54" s="280"/>
      <c r="AI54" s="280"/>
    </row>
    <row r="55" spans="1:35" s="217" customFormat="1" ht="16.5" customHeight="1">
      <c r="A55" s="284" t="str">
        <f>CHOOSE(Рабочий!$U$11,Рабочий!B581,"","")</f>
        <v>Кордовый привод (до 40 кг.)</v>
      </c>
      <c r="B55" s="280"/>
      <c r="C55" s="280"/>
      <c r="D55" s="280"/>
      <c r="E55" s="280"/>
      <c r="F55" s="280"/>
      <c r="G55" s="280"/>
      <c r="H55" s="286"/>
      <c r="I55" s="279">
        <f>CHOOSE(Рабочий!$U$11,Рабочий!F581,"","")</f>
        <v>40</v>
      </c>
      <c r="J55" s="280"/>
      <c r="K55" s="282"/>
      <c r="L55" s="282"/>
      <c r="M55" s="339">
        <f>CHOOSE(Рабочий!$U$11,ROUND(Рабочий!J581,0),"","")</f>
        <v>74</v>
      </c>
      <c r="N55" s="339"/>
      <c r="O55" s="283"/>
      <c r="P55" s="279"/>
      <c r="Q55" s="340" t="str">
        <f>CHOOSE(Рабочий!$U$11,Рабочий!I609,"","")</f>
        <v>Укладчик SBR/40, корд RP3, шкив RP40x150, направляющая RG/F, корпус SPG, трубка защитная PT</v>
      </c>
      <c r="R55" s="340"/>
      <c r="S55" s="340"/>
      <c r="T55" s="340"/>
      <c r="U55" s="340"/>
      <c r="V55" s="340"/>
      <c r="W55" s="340"/>
      <c r="X55" s="340"/>
      <c r="Y55" s="340"/>
      <c r="Z55" s="340"/>
      <c r="AA55" s="340"/>
      <c r="AB55" s="340"/>
      <c r="AC55" s="284"/>
      <c r="AD55" s="280"/>
      <c r="AE55" s="280"/>
      <c r="AF55" s="280"/>
      <c r="AG55" s="280"/>
      <c r="AH55" s="280"/>
      <c r="AI55" s="280"/>
    </row>
    <row r="56" spans="1:35" s="217" customFormat="1" ht="16.5" customHeight="1">
      <c r="A56" s="284" t="str">
        <f>CHOOSE(Рабочий!$U$11,Рабочий!B582,"","")</f>
        <v>Кордовый привод (до 80 кг.)</v>
      </c>
      <c r="B56" s="280"/>
      <c r="C56" s="280"/>
      <c r="D56" s="280"/>
      <c r="E56" s="280"/>
      <c r="F56" s="280"/>
      <c r="G56" s="280"/>
      <c r="H56" s="286"/>
      <c r="I56" s="279">
        <f>CHOOSE(Рабочий!$U$11,Рабочий!F582,"","")</f>
        <v>80</v>
      </c>
      <c r="J56" s="280"/>
      <c r="K56" s="282"/>
      <c r="L56" s="282"/>
      <c r="M56" s="339">
        <f>CHOOSE(Рабочий!$U$11,ROUND(Рабочий!J582,0),"","")</f>
        <v>107</v>
      </c>
      <c r="N56" s="339"/>
      <c r="O56" s="283"/>
      <c r="P56" s="279"/>
      <c r="Q56" s="340" t="str">
        <f>CHOOSE(Рабочий!$U$11,Рабочий!I610,"","")</f>
        <v>Укладчик SBR/80, корд RP3, шкив RP60x18, направляющая RG/F, корпус SPG, трубка защитная PT</v>
      </c>
      <c r="R56" s="340"/>
      <c r="S56" s="340"/>
      <c r="T56" s="340"/>
      <c r="U56" s="340"/>
      <c r="V56" s="340"/>
      <c r="W56" s="340"/>
      <c r="X56" s="340"/>
      <c r="Y56" s="340"/>
      <c r="Z56" s="340"/>
      <c r="AA56" s="340"/>
      <c r="AB56" s="340"/>
      <c r="AC56" s="284"/>
      <c r="AD56" s="280"/>
      <c r="AE56" s="280"/>
      <c r="AF56" s="280"/>
      <c r="AG56" s="280"/>
      <c r="AH56" s="280"/>
      <c r="AI56" s="280"/>
    </row>
    <row r="57" spans="1:35" s="217" customFormat="1" ht="16.5" customHeight="1">
      <c r="A57" s="287"/>
      <c r="B57" s="280"/>
      <c r="C57" s="280"/>
      <c r="D57" s="280"/>
      <c r="E57" s="280"/>
      <c r="F57" s="280"/>
      <c r="G57" s="280"/>
      <c r="H57" s="280"/>
      <c r="I57" s="280"/>
      <c r="J57" s="280"/>
      <c r="K57" s="282"/>
      <c r="L57" s="282"/>
      <c r="M57" s="282"/>
      <c r="N57" s="283"/>
      <c r="O57" s="283"/>
      <c r="P57" s="279"/>
      <c r="Q57" s="279"/>
      <c r="R57" s="279"/>
      <c r="S57" s="279"/>
      <c r="T57" s="279"/>
      <c r="U57" s="279"/>
      <c r="V57" s="279"/>
      <c r="W57" s="279"/>
      <c r="X57" s="279"/>
      <c r="Y57" s="279"/>
      <c r="Z57" s="279"/>
      <c r="AA57" s="279"/>
      <c r="AB57" s="279"/>
      <c r="AC57" s="287"/>
      <c r="AD57" s="280"/>
      <c r="AE57" s="280"/>
      <c r="AF57" s="280"/>
      <c r="AG57" s="280"/>
      <c r="AH57" s="280"/>
      <c r="AI57" s="280"/>
    </row>
    <row r="58" spans="1:35" s="194" customFormat="1" ht="15.75" customHeight="1">
      <c r="A58" s="343"/>
      <c r="B58" s="343"/>
      <c r="C58" s="343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343"/>
      <c r="O58" s="343"/>
      <c r="P58" s="343"/>
      <c r="Q58" s="343"/>
      <c r="R58" s="343"/>
      <c r="S58" s="343"/>
      <c r="T58" s="343"/>
      <c r="U58" s="343"/>
      <c r="V58" s="343"/>
      <c r="W58" s="343"/>
      <c r="X58" s="343"/>
      <c r="Y58" s="343"/>
      <c r="Z58" s="343"/>
      <c r="AA58" s="343"/>
      <c r="AB58" s="343"/>
      <c r="AC58" s="343"/>
      <c r="AD58" s="343"/>
      <c r="AE58" s="343"/>
      <c r="AF58" s="343"/>
      <c r="AG58" s="343"/>
      <c r="AH58" s="343"/>
      <c r="AI58" s="343"/>
    </row>
    <row r="59" spans="1:35" s="60" customFormat="1" ht="16.5" customHeight="1">
      <c r="A59" s="255" t="s">
        <v>120</v>
      </c>
      <c r="B59" s="256"/>
      <c r="C59" s="256"/>
      <c r="D59" s="256"/>
      <c r="E59" s="256"/>
      <c r="F59" s="256"/>
      <c r="G59" s="256"/>
      <c r="H59" s="256"/>
      <c r="I59" s="256"/>
      <c r="J59" s="256"/>
      <c r="K59" s="257"/>
      <c r="L59" s="257"/>
      <c r="M59" s="257"/>
      <c r="N59" s="258"/>
      <c r="O59" s="258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</row>
    <row r="60" spans="1:35" s="60" customFormat="1" ht="16.5" customHeight="1">
      <c r="A60" s="255" t="s">
        <v>135</v>
      </c>
      <c r="B60" s="256"/>
      <c r="C60" s="256"/>
      <c r="D60" s="256"/>
      <c r="E60" s="256"/>
      <c r="F60" s="256"/>
      <c r="G60" s="256"/>
      <c r="H60" s="256"/>
      <c r="I60" s="256"/>
      <c r="J60" s="256"/>
      <c r="K60" s="257"/>
      <c r="L60" s="257"/>
      <c r="M60" s="257"/>
      <c r="N60" s="258"/>
      <c r="O60" s="258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</row>
    <row r="61" spans="1:35" s="60" customFormat="1" ht="16.5" customHeight="1">
      <c r="A61" s="269" t="s">
        <v>222</v>
      </c>
      <c r="B61" s="256"/>
      <c r="C61" s="256"/>
      <c r="D61" s="256"/>
      <c r="E61" s="256"/>
      <c r="F61" s="256"/>
      <c r="G61" s="256"/>
      <c r="H61" s="256"/>
      <c r="I61" s="256"/>
      <c r="J61" s="256"/>
      <c r="K61" s="257"/>
      <c r="L61" s="257"/>
      <c r="M61" s="257"/>
      <c r="N61" s="258"/>
      <c r="O61" s="258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</row>
    <row r="62" spans="1:35" s="60" customFormat="1" ht="16.5" customHeight="1">
      <c r="A62" s="265" t="s">
        <v>228</v>
      </c>
      <c r="B62" s="256"/>
      <c r="C62" s="256"/>
      <c r="D62" s="256"/>
      <c r="E62" s="256"/>
      <c r="F62" s="256"/>
      <c r="G62" s="256"/>
      <c r="H62" s="256"/>
      <c r="I62" s="256"/>
      <c r="J62" s="256"/>
      <c r="K62" s="257"/>
      <c r="L62" s="257"/>
      <c r="M62" s="257"/>
      <c r="N62" s="258"/>
      <c r="O62" s="258"/>
      <c r="P62" s="64"/>
      <c r="Q62" s="64"/>
      <c r="R62" s="338"/>
      <c r="S62" s="338"/>
      <c r="T62" s="338"/>
      <c r="U62" s="338"/>
      <c r="V62" s="338"/>
      <c r="W62" s="338"/>
      <c r="X62" s="338"/>
      <c r="Y62" s="338"/>
      <c r="AB62" s="64"/>
      <c r="AC62" s="64"/>
      <c r="AD62" s="64"/>
      <c r="AE62" s="64"/>
    </row>
    <row r="63" spans="1:35" s="60" customFormat="1" ht="12.75" customHeight="1">
      <c r="A63" s="64"/>
      <c r="B63" s="256"/>
      <c r="C63" s="256"/>
      <c r="D63" s="256"/>
      <c r="E63" s="256"/>
      <c r="F63" s="256"/>
      <c r="G63" s="256"/>
      <c r="H63" s="256"/>
      <c r="I63" s="256"/>
      <c r="J63" s="256"/>
      <c r="K63" s="257"/>
      <c r="L63" s="257"/>
      <c r="M63" s="257"/>
      <c r="N63" s="258"/>
      <c r="O63" s="258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</row>
    <row r="64" spans="1:35" s="60" customFormat="1" ht="12.75" customHeight="1">
      <c r="A64" s="62"/>
      <c r="B64" s="219"/>
      <c r="C64" s="219"/>
      <c r="D64" s="219"/>
      <c r="E64" s="219"/>
      <c r="F64" s="219"/>
      <c r="G64" s="219"/>
      <c r="H64" s="219"/>
      <c r="I64" s="219"/>
      <c r="J64" s="219"/>
      <c r="K64" s="199"/>
      <c r="L64" s="199"/>
      <c r="M64" s="199"/>
      <c r="N64" s="193"/>
      <c r="O64" s="193"/>
    </row>
    <row r="65" spans="2:15" s="7" customFormat="1" ht="12.75" customHeight="1">
      <c r="B65" s="6"/>
      <c r="C65" s="6"/>
      <c r="D65" s="6"/>
      <c r="E65" s="6"/>
      <c r="F65" s="6"/>
      <c r="G65" s="6"/>
      <c r="H65" s="6"/>
      <c r="I65" s="6"/>
      <c r="J65" s="6"/>
      <c r="K65" s="3"/>
      <c r="L65" s="3"/>
      <c r="M65" s="3"/>
      <c r="N65" s="2"/>
      <c r="O65" s="2"/>
    </row>
    <row r="66" spans="2:15" s="7" customFormat="1" ht="12.75" customHeight="1"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2"/>
      <c r="O66" s="2"/>
    </row>
    <row r="67" spans="2:15" s="7" customFormat="1" ht="12.75" customHeight="1"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2"/>
      <c r="O67" s="2"/>
    </row>
  </sheetData>
  <sheetProtection password="E048" sheet="1" objects="1" scenarios="1"/>
  <protectedRanges>
    <protectedRange sqref="C51 A49:A50 B49:B51 I51:I56 C49 D49:G51 H49:I50 A52:G58 J49:AI58 H57:I58" name="защита_3"/>
    <protectedRange sqref="N3 K4:L4 B4:I4 A2:M3" name="бизнес_4_1"/>
    <protectedRange sqref="B59:J61 B63:J63" name="бизнес_5_1"/>
    <protectedRange sqref="A59:A61" name="бизнес_1"/>
    <protectedRange sqref="B64:J64" name="бизнес_5_2"/>
    <protectedRange sqref="R11:T11 R12:V12" name="витрина_2"/>
    <protectedRange sqref="B62:J62" name="бизнес_5_1_1_1"/>
    <protectedRange sqref="A62" name="бизнес_1_1_1"/>
    <protectedRange sqref="A17:AE19" name="витрина"/>
    <protectedRange sqref="I11:K11" name="витрина_1"/>
  </protectedRanges>
  <mergeCells count="29">
    <mergeCell ref="R62:Y62"/>
    <mergeCell ref="M51:N51"/>
    <mergeCell ref="M52:N52"/>
    <mergeCell ref="M53:N53"/>
    <mergeCell ref="M54:N54"/>
    <mergeCell ref="M55:N55"/>
    <mergeCell ref="M56:N56"/>
    <mergeCell ref="Q56:AB56"/>
    <mergeCell ref="A49:AI49"/>
    <mergeCell ref="R11:V11"/>
    <mergeCell ref="I11:L11"/>
    <mergeCell ref="A58:AI58"/>
    <mergeCell ref="Q51:AI51"/>
    <mergeCell ref="Q52:AI52"/>
    <mergeCell ref="Q53:AI53"/>
    <mergeCell ref="M11:Q11"/>
    <mergeCell ref="W11:Z11"/>
    <mergeCell ref="A15:B15"/>
    <mergeCell ref="C15:D15"/>
    <mergeCell ref="B16:C16"/>
    <mergeCell ref="D16:H16"/>
    <mergeCell ref="Q54:AB54"/>
    <mergeCell ref="Q55:AB55"/>
    <mergeCell ref="A5:AI5"/>
    <mergeCell ref="A6:H9"/>
    <mergeCell ref="I6:AI9"/>
    <mergeCell ref="A10:AI10"/>
    <mergeCell ref="A11:C11"/>
    <mergeCell ref="E11:G11"/>
  </mergeCells>
  <pageMargins left="0.61" right="0.26" top="0.35433070866141736" bottom="0.35433070866141736" header="0.35433070866141736" footer="0.35433070866141736"/>
  <pageSetup paperSize="9" scale="55" orientation="portrait" r:id="rId1"/>
  <headerFooter alignWithMargins="0"/>
  <ignoredErrors>
    <ignoredError sqref="A49:AA49 A20:C20 A21:A48 A50:AD57 AI49:AI57 A12:Q12 B21:C47 D20:AB21 D22:AB47 AC20:AD21 AC22:AI47 AE20:AI21 R11 AI11:AI16 A13:AA16 A18 A11:I11 M11:Q11" unlockedFormula="1"/>
  </ignoredErrors>
  <drawing r:id="rId2"/>
  <legacyDrawing r:id="rId3"/>
  <oleObjects>
    <oleObject progId="CorelDraw.Graphic.15" shapeId="107521" r:id="rId4"/>
  </oleObject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18">
    <tabColor rgb="FFFFC000"/>
  </sheetPr>
  <dimension ref="A1:BP73"/>
  <sheetViews>
    <sheetView showGridLines="0" view="pageBreakPreview" topLeftCell="A37" zoomScaleNormal="100" zoomScaleSheetLayoutView="100" workbookViewId="0">
      <selection activeCell="R62" sqref="R62:Y62"/>
    </sheetView>
  </sheetViews>
  <sheetFormatPr defaultRowHeight="12.75"/>
  <cols>
    <col min="1" max="1" width="9.85546875" style="3" customWidth="1"/>
    <col min="2" max="50" width="4.85546875" style="3" customWidth="1"/>
    <col min="51" max="51" width="4.140625" style="3" hidden="1" customWidth="1"/>
    <col min="52" max="57" width="4.140625" style="3" customWidth="1"/>
    <col min="58" max="65" width="9.140625" style="3" customWidth="1"/>
    <col min="66" max="16384" width="9.140625" style="3"/>
  </cols>
  <sheetData>
    <row r="1" spans="1:50" s="193" customFormat="1" ht="33.75" customHeight="1">
      <c r="A1" s="248" t="s">
        <v>3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</row>
    <row r="2" spans="1:50" s="194" customFormat="1" ht="12" customHeight="1">
      <c r="A2" s="250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</row>
    <row r="3" spans="1:50" s="194" customFormat="1" ht="17.25" customHeight="1">
      <c r="A3" s="250" t="s">
        <v>209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</row>
    <row r="4" spans="1:50" s="194" customFormat="1" ht="13.5" customHeight="1">
      <c r="A4" s="253"/>
      <c r="B4" s="254"/>
      <c r="C4" s="254"/>
      <c r="D4" s="254"/>
      <c r="E4" s="254"/>
      <c r="F4" s="254"/>
      <c r="G4" s="254"/>
      <c r="H4" s="254"/>
      <c r="I4" s="254"/>
      <c r="J4" s="252"/>
      <c r="K4" s="254"/>
      <c r="L4" s="254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</row>
    <row r="5" spans="1:50" s="195" customFormat="1" ht="15.75" customHeight="1">
      <c r="A5" s="328" t="s">
        <v>145</v>
      </c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328"/>
      <c r="AS5" s="328"/>
      <c r="AT5" s="328"/>
      <c r="AU5" s="328"/>
      <c r="AV5" s="328"/>
      <c r="AW5" s="328"/>
      <c r="AX5" s="328"/>
    </row>
    <row r="6" spans="1:50" s="196" customFormat="1" ht="15" customHeight="1">
      <c r="A6" s="330" t="s">
        <v>146</v>
      </c>
      <c r="B6" s="330"/>
      <c r="C6" s="330"/>
      <c r="D6" s="330"/>
      <c r="E6" s="330"/>
      <c r="F6" s="330"/>
      <c r="G6" s="330"/>
      <c r="H6" s="330"/>
      <c r="I6" s="330" t="s">
        <v>151</v>
      </c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330"/>
      <c r="AU6" s="330"/>
      <c r="AV6" s="330"/>
      <c r="AW6" s="330"/>
      <c r="AX6" s="330"/>
    </row>
    <row r="7" spans="1:50" s="196" customFormat="1" ht="15" customHeight="1">
      <c r="A7" s="331"/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  <c r="N7" s="331"/>
      <c r="O7" s="331"/>
      <c r="P7" s="331"/>
      <c r="Q7" s="331"/>
      <c r="R7" s="331"/>
      <c r="S7" s="331"/>
      <c r="T7" s="331"/>
      <c r="U7" s="331"/>
      <c r="V7" s="331"/>
      <c r="W7" s="331"/>
      <c r="X7" s="331"/>
      <c r="Y7" s="331"/>
      <c r="Z7" s="331"/>
      <c r="AA7" s="331"/>
      <c r="AB7" s="331"/>
      <c r="AC7" s="331"/>
      <c r="AD7" s="331"/>
      <c r="AE7" s="331"/>
      <c r="AF7" s="331"/>
      <c r="AG7" s="331"/>
      <c r="AH7" s="331"/>
      <c r="AI7" s="331"/>
      <c r="AJ7" s="331"/>
      <c r="AK7" s="331"/>
      <c r="AL7" s="331"/>
      <c r="AM7" s="331"/>
      <c r="AN7" s="331"/>
      <c r="AO7" s="331"/>
      <c r="AP7" s="331"/>
      <c r="AQ7" s="331"/>
      <c r="AR7" s="331"/>
      <c r="AS7" s="331"/>
      <c r="AT7" s="331"/>
      <c r="AU7" s="331"/>
      <c r="AV7" s="331"/>
      <c r="AW7" s="331"/>
      <c r="AX7" s="331"/>
    </row>
    <row r="8" spans="1:50" s="196" customFormat="1" ht="15" customHeight="1">
      <c r="A8" s="331"/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331"/>
      <c r="M8" s="331"/>
      <c r="N8" s="331"/>
      <c r="O8" s="331"/>
      <c r="P8" s="331"/>
      <c r="Q8" s="331"/>
      <c r="R8" s="331"/>
      <c r="S8" s="331"/>
      <c r="T8" s="331"/>
      <c r="U8" s="331"/>
      <c r="V8" s="331"/>
      <c r="W8" s="331"/>
      <c r="X8" s="331"/>
      <c r="Y8" s="331"/>
      <c r="Z8" s="331"/>
      <c r="AA8" s="331"/>
      <c r="AB8" s="331"/>
      <c r="AC8" s="331"/>
      <c r="AD8" s="331"/>
      <c r="AE8" s="331"/>
      <c r="AF8" s="331"/>
      <c r="AG8" s="331"/>
      <c r="AH8" s="331"/>
      <c r="AI8" s="331"/>
      <c r="AJ8" s="331"/>
      <c r="AK8" s="331"/>
      <c r="AL8" s="331"/>
      <c r="AM8" s="331"/>
      <c r="AN8" s="331"/>
      <c r="AO8" s="331"/>
      <c r="AP8" s="331"/>
      <c r="AQ8" s="331"/>
      <c r="AR8" s="331"/>
      <c r="AS8" s="331"/>
      <c r="AT8" s="331"/>
      <c r="AU8" s="331"/>
      <c r="AV8" s="331"/>
      <c r="AW8" s="331"/>
      <c r="AX8" s="331"/>
    </row>
    <row r="9" spans="1:50" s="196" customFormat="1" ht="39" customHeight="1">
      <c r="A9" s="332"/>
      <c r="B9" s="332"/>
      <c r="C9" s="332"/>
      <c r="D9" s="332"/>
      <c r="E9" s="332"/>
      <c r="F9" s="332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  <c r="AS9" s="332"/>
      <c r="AT9" s="332"/>
      <c r="AU9" s="332"/>
      <c r="AV9" s="332"/>
      <c r="AW9" s="332"/>
      <c r="AX9" s="332"/>
    </row>
    <row r="10" spans="1:50" s="194" customFormat="1" ht="15.75" customHeight="1">
      <c r="A10" s="329" t="s">
        <v>117</v>
      </c>
      <c r="B10" s="329"/>
      <c r="C10" s="329"/>
      <c r="D10" s="329"/>
      <c r="E10" s="329"/>
      <c r="F10" s="329"/>
      <c r="G10" s="329"/>
      <c r="H10" s="329"/>
      <c r="I10" s="329"/>
      <c r="J10" s="329"/>
      <c r="K10" s="329"/>
      <c r="L10" s="329"/>
      <c r="M10" s="329"/>
      <c r="N10" s="329"/>
      <c r="O10" s="329"/>
      <c r="P10" s="329"/>
      <c r="Q10" s="329"/>
      <c r="R10" s="329"/>
      <c r="S10" s="329"/>
      <c r="T10" s="329"/>
      <c r="U10" s="329"/>
      <c r="V10" s="329"/>
      <c r="W10" s="329"/>
      <c r="X10" s="329"/>
      <c r="Y10" s="329"/>
      <c r="Z10" s="329"/>
      <c r="AA10" s="329"/>
      <c r="AB10" s="329"/>
      <c r="AC10" s="329"/>
      <c r="AD10" s="329"/>
      <c r="AE10" s="329"/>
      <c r="AF10" s="329"/>
      <c r="AG10" s="329"/>
      <c r="AH10" s="329"/>
      <c r="AI10" s="329"/>
      <c r="AJ10" s="329"/>
      <c r="AK10" s="329"/>
      <c r="AL10" s="329"/>
      <c r="AM10" s="329"/>
      <c r="AN10" s="329"/>
      <c r="AO10" s="329"/>
      <c r="AP10" s="329"/>
      <c r="AQ10" s="329"/>
      <c r="AR10" s="329"/>
      <c r="AS10" s="329"/>
      <c r="AT10" s="329"/>
      <c r="AU10" s="329"/>
      <c r="AV10" s="329"/>
      <c r="AW10" s="329"/>
      <c r="AX10" s="329"/>
    </row>
    <row r="11" spans="1:50" s="199" customFormat="1" ht="24" customHeight="1">
      <c r="A11" s="336" t="s">
        <v>107</v>
      </c>
      <c r="B11" s="336"/>
      <c r="C11" s="336"/>
      <c r="D11" s="197"/>
      <c r="E11" s="348" t="str">
        <f ca="1">HYPERLINK("#'4. Цветовая гамма'!"&amp;CELL("адрес",A4),"2. Цвет")</f>
        <v>2. Цвет</v>
      </c>
      <c r="F11" s="334"/>
      <c r="G11" s="334"/>
      <c r="H11" s="197"/>
      <c r="I11" s="333" t="str">
        <f ca="1">HYPERLINK("#'5. Тип монтажа'!"&amp;CELL("адрес",A3),"3. Тип монтажа")</f>
        <v>3. Тип монтажа</v>
      </c>
      <c r="J11" s="334"/>
      <c r="K11" s="334"/>
      <c r="L11" s="334"/>
      <c r="M11" s="333" t="str">
        <f ca="1">HYPERLINK("#'6. Вид управления'!"&amp;CELL("адрес",A4),"4. Вид управления")</f>
        <v>4. Вид управления</v>
      </c>
      <c r="N11" s="334"/>
      <c r="O11" s="334"/>
      <c r="P11" s="334"/>
      <c r="Q11" s="334"/>
      <c r="R11" s="335" t="str">
        <f ca="1">HYPERLINK("#'Роллеты MAXI'!"&amp;CELL("адрес",A64),"5. Противовзломная роллета")</f>
        <v>5. Противовзломная роллета</v>
      </c>
      <c r="S11" s="349"/>
      <c r="T11" s="349"/>
      <c r="U11" s="349"/>
      <c r="V11" s="349"/>
      <c r="W11" s="349"/>
      <c r="X11" s="335" t="str">
        <f ca="1">HYPERLINK("#'3. Ветровая зона'!"&amp;CELL("адрес",G3),"6. Ветровая зона (СНиП)")</f>
        <v>6. Ветровая зона (СНиП)</v>
      </c>
      <c r="Y11" s="335"/>
      <c r="Z11" s="335"/>
      <c r="AA11" s="335"/>
      <c r="AB11" s="335"/>
      <c r="AC11" s="337" t="s">
        <v>105</v>
      </c>
      <c r="AD11" s="337"/>
      <c r="AE11" s="337"/>
      <c r="AF11" s="337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</row>
    <row r="12" spans="1:50" s="199" customFormat="1" ht="24" customHeight="1">
      <c r="A12" s="200"/>
      <c r="B12" s="200"/>
      <c r="C12" s="200"/>
      <c r="D12" s="197"/>
      <c r="E12" s="197"/>
      <c r="F12" s="197"/>
      <c r="G12" s="197"/>
      <c r="H12" s="197"/>
      <c r="I12" s="197"/>
      <c r="J12" s="197"/>
      <c r="K12" s="197"/>
      <c r="L12" s="197"/>
      <c r="M12" s="201"/>
      <c r="N12" s="201"/>
      <c r="O12" s="201"/>
      <c r="P12" s="198"/>
      <c r="Q12" s="198"/>
      <c r="R12" s="201"/>
      <c r="S12" s="201"/>
      <c r="T12" s="201"/>
      <c r="U12" s="198"/>
      <c r="V12" s="198"/>
      <c r="W12" s="198"/>
      <c r="X12" s="223"/>
      <c r="Y12" s="223"/>
      <c r="Z12" s="223"/>
      <c r="AA12" s="223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</row>
    <row r="13" spans="1:50" s="199" customFormat="1" ht="23.25" customHeight="1">
      <c r="A13" s="200"/>
      <c r="B13" s="200"/>
      <c r="C13" s="200"/>
      <c r="D13" s="197"/>
      <c r="E13" s="197"/>
      <c r="F13" s="197"/>
      <c r="G13" s="197"/>
      <c r="H13" s="197"/>
      <c r="I13" s="197"/>
      <c r="J13" s="197"/>
      <c r="K13" s="197"/>
      <c r="L13" s="197"/>
      <c r="M13" s="201"/>
      <c r="N13" s="201"/>
      <c r="O13" s="201"/>
      <c r="P13" s="198"/>
      <c r="Q13" s="198"/>
      <c r="R13" s="198"/>
      <c r="S13" s="198"/>
      <c r="T13" s="198"/>
      <c r="U13" s="198"/>
      <c r="V13" s="198"/>
      <c r="W13" s="198"/>
      <c r="X13" s="198"/>
      <c r="Y13" s="198"/>
      <c r="Z13" s="198"/>
      <c r="AA13" s="198"/>
      <c r="AB13" s="198"/>
      <c r="AC13" s="198"/>
      <c r="AD13" s="198"/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8"/>
      <c r="AR13" s="198"/>
      <c r="AS13" s="198"/>
      <c r="AT13" s="198"/>
      <c r="AU13" s="198"/>
      <c r="AV13" s="198"/>
      <c r="AW13" s="198"/>
      <c r="AX13" s="198"/>
    </row>
    <row r="14" spans="1:50" s="199" customFormat="1" ht="15" customHeight="1">
      <c r="A14" s="201"/>
      <c r="B14" s="201"/>
      <c r="C14" s="201"/>
      <c r="D14" s="201"/>
      <c r="E14" s="201"/>
      <c r="F14" s="201"/>
      <c r="G14" s="201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</row>
    <row r="15" spans="1:50" s="194" customFormat="1" ht="17.100000000000001" customHeight="1">
      <c r="A15" s="320" t="s">
        <v>110</v>
      </c>
      <c r="B15" s="321"/>
      <c r="C15" s="326" t="str">
        <f>CHOOSE(Рабочий!C27,Рабочий!B27,Рабочий!B28,Рабочий!B29)</f>
        <v>AER44/S</v>
      </c>
      <c r="D15" s="326"/>
      <c r="E15" s="326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</row>
    <row r="16" spans="1:50" s="194" customFormat="1" ht="17.100000000000001" customHeight="1">
      <c r="A16" s="203" t="s">
        <v>111</v>
      </c>
      <c r="B16" s="347" t="str">
        <f>CHOOSE(Рабочий!C27,Рабочий!D27,Рабочий!D28,Рабочий!D29)</f>
        <v>6 кг.</v>
      </c>
      <c r="C16" s="347"/>
      <c r="D16" s="322" t="s">
        <v>149</v>
      </c>
      <c r="E16" s="322"/>
      <c r="F16" s="322"/>
      <c r="G16" s="322"/>
      <c r="H16" s="322"/>
      <c r="I16" s="244">
        <f>CHOOSE(Рабочий!C27,Рабочий!E27,Рабочий!E28,Рабочий!E29)</f>
        <v>3.3</v>
      </c>
      <c r="J16" s="244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</row>
    <row r="17" spans="1:68" s="199" customFormat="1" ht="7.5" customHeight="1">
      <c r="A17" s="270"/>
      <c r="B17" s="207"/>
      <c r="C17" s="207"/>
      <c r="D17" s="207"/>
      <c r="E17" s="207"/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</row>
    <row r="18" spans="1:68" s="199" customFormat="1">
      <c r="A18" s="271" t="str">
        <f>CHOOSE(Рабочий!$AC$27,"Внимание! Для расчета итоговой цены изделия необходимо прибавить ориентировочную стоимость устройства управления","В сетке представлена стоимость квадратного метра изделия")</f>
        <v>В сетке представлена стоимость квадратного метра изделия</v>
      </c>
      <c r="B18" s="207"/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</row>
    <row r="19" spans="1:68" s="199" customFormat="1" ht="7.5" customHeight="1">
      <c r="A19" s="270"/>
      <c r="B19" s="207"/>
      <c r="C19" s="207"/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</row>
    <row r="20" spans="1:68" s="193" customFormat="1" ht="13.5" customHeight="1">
      <c r="A20" s="208" t="s">
        <v>0</v>
      </c>
      <c r="B20" s="209">
        <f>IF(CHOOSE(Рабочий!$C$27,Рабочий!C426,Рабочий!C546,Рабочий!C486)="","",CHOOSE(Рабочий!$C$27,Рабочий!C426,Рабочий!C546,Рабочий!C486))</f>
        <v>400</v>
      </c>
      <c r="C20" s="209">
        <f>IF(CHOOSE(Рабочий!$C$27,Рабочий!D426,Рабочий!D546,Рабочий!D486)="","",CHOOSE(Рабочий!$C$27,Рабочий!D426,Рабочий!D546,Рабочий!D486))</f>
        <v>500</v>
      </c>
      <c r="D20" s="209">
        <f>IF(CHOOSE(Рабочий!$C$27,Рабочий!E426,Рабочий!E546,Рабочий!E486)="","",CHOOSE(Рабочий!$C$27,Рабочий!E426,Рабочий!E546,Рабочий!E486))</f>
        <v>600</v>
      </c>
      <c r="E20" s="209">
        <f>IF(CHOOSE(Рабочий!$C$27,Рабочий!F426,Рабочий!F546,Рабочий!F486)="","",CHOOSE(Рабочий!$C$27,Рабочий!F426,Рабочий!F546,Рабочий!F486))</f>
        <v>700</v>
      </c>
      <c r="F20" s="209">
        <f>IF(CHOOSE(Рабочий!$C$27,Рабочий!G426,Рабочий!G546,Рабочий!G486)="","",CHOOSE(Рабочий!$C$27,Рабочий!G426,Рабочий!G546,Рабочий!G486))</f>
        <v>800</v>
      </c>
      <c r="G20" s="209">
        <f>IF(CHOOSE(Рабочий!$C$27,Рабочий!H426,Рабочий!H546,Рабочий!H486)="","",CHOOSE(Рабочий!$C$27,Рабочий!H426,Рабочий!H546,Рабочий!H486))</f>
        <v>900</v>
      </c>
      <c r="H20" s="209">
        <f>IF(CHOOSE(Рабочий!$C$27,Рабочий!I426,Рабочий!I546,Рабочий!I486)="","",CHOOSE(Рабочий!$C$27,Рабочий!I426,Рабочий!I546,Рабочий!I486))</f>
        <v>1000</v>
      </c>
      <c r="I20" s="209">
        <f>IF(CHOOSE(Рабочий!$C$27,Рабочий!J426,Рабочий!J546,Рабочий!J486)="","",CHOOSE(Рабочий!$C$27,Рабочий!J426,Рабочий!J546,Рабочий!J486))</f>
        <v>1100</v>
      </c>
      <c r="J20" s="209">
        <f>IF(CHOOSE(Рабочий!$C$27,Рабочий!K426,Рабочий!K546,Рабочий!K486)="","",CHOOSE(Рабочий!$C$27,Рабочий!K426,Рабочий!K546,Рабочий!K486))</f>
        <v>1200</v>
      </c>
      <c r="K20" s="209">
        <f>IF(CHOOSE(Рабочий!$C$27,Рабочий!L426,Рабочий!L546,Рабочий!L486)="","",CHOOSE(Рабочий!$C$27,Рабочий!L426,Рабочий!L546,Рабочий!L486))</f>
        <v>1300</v>
      </c>
      <c r="L20" s="209">
        <f>IF(CHOOSE(Рабочий!$C$27,Рабочий!M426,Рабочий!M546,Рабочий!M486)="","",CHOOSE(Рабочий!$C$27,Рабочий!M426,Рабочий!M546,Рабочий!M486))</f>
        <v>1400</v>
      </c>
      <c r="M20" s="209">
        <f>IF(CHOOSE(Рабочий!$C$27,Рабочий!N426,Рабочий!N546,Рабочий!N486)="","",CHOOSE(Рабочий!$C$27,Рабочий!N426,Рабочий!N546,Рабочий!N486))</f>
        <v>1500</v>
      </c>
      <c r="N20" s="209">
        <f>IF(CHOOSE(Рабочий!$C$27,Рабочий!O426,Рабочий!O546,Рабочий!O486)="","",CHOOSE(Рабочий!$C$27,Рабочий!O426,Рабочий!O546,Рабочий!O486))</f>
        <v>1600</v>
      </c>
      <c r="O20" s="209">
        <f>IF(CHOOSE(Рабочий!$C$27,Рабочий!P426,Рабочий!P546,Рабочий!P486)="","",CHOOSE(Рабочий!$C$27,Рабочий!P426,Рабочий!P546,Рабочий!P486))</f>
        <v>1700</v>
      </c>
      <c r="P20" s="209">
        <f>IF(CHOOSE(Рабочий!$C$27,Рабочий!Q426,Рабочий!Q546,Рабочий!Q486)="","",CHOOSE(Рабочий!$C$27,Рабочий!Q426,Рабочий!Q546,Рабочий!Q486))</f>
        <v>1800</v>
      </c>
      <c r="Q20" s="209">
        <f>IF(CHOOSE(Рабочий!$C$27,Рабочий!R426,Рабочий!R546,Рабочий!R486)="","",CHOOSE(Рабочий!$C$27,Рабочий!R426,Рабочий!R546,Рабочий!R486))</f>
        <v>1900</v>
      </c>
      <c r="R20" s="209">
        <f>IF(CHOOSE(Рабочий!$C$27,Рабочий!S426,Рабочий!S546,Рабочий!S486)="","",CHOOSE(Рабочий!$C$27,Рабочий!S426,Рабочий!S546,Рабочий!S486))</f>
        <v>2000</v>
      </c>
      <c r="S20" s="209">
        <f>IF(CHOOSE(Рабочий!$C$27,Рабочий!T426,Рабочий!T546,Рабочий!T486)="","",CHOOSE(Рабочий!$C$27,Рабочий!T426,Рабочий!T546,Рабочий!T486))</f>
        <v>2100</v>
      </c>
      <c r="T20" s="209">
        <f>IF(CHOOSE(Рабочий!$C$27,Рабочий!U426,Рабочий!U546,Рабочий!U486)="","",CHOOSE(Рабочий!$C$27,Рабочий!U426,Рабочий!U546,Рабочий!U486))</f>
        <v>2200</v>
      </c>
      <c r="U20" s="209">
        <f>IF(CHOOSE(Рабочий!$C$27,Рабочий!V426,Рабочий!V546,Рабочий!V486)="","",CHOOSE(Рабочий!$C$27,Рабочий!V426,Рабочий!V546,Рабочий!V486))</f>
        <v>2300</v>
      </c>
      <c r="V20" s="209">
        <f>IF(CHOOSE(Рабочий!$C$27,Рабочий!W426,Рабочий!W546,Рабочий!W486)="","",CHOOSE(Рабочий!$C$27,Рабочий!W426,Рабочий!W546,Рабочий!W486))</f>
        <v>2400</v>
      </c>
      <c r="W20" s="209">
        <f>IF(CHOOSE(Рабочий!$C$27,Рабочий!X426,Рабочий!X546,Рабочий!X486)="","",CHOOSE(Рабочий!$C$27,Рабочий!X426,Рабочий!X546,Рабочий!X486))</f>
        <v>2500</v>
      </c>
      <c r="X20" s="209">
        <f>IF(CHOOSE(Рабочий!$C$27,Рабочий!Y426,Рабочий!Y546,Рабочий!Y486)="","",CHOOSE(Рабочий!$C$27,Рабочий!Y426,Рабочий!Y546,Рабочий!Y486))</f>
        <v>2600</v>
      </c>
      <c r="Y20" s="209">
        <f>IF(CHOOSE(Рабочий!$C$27,Рабочий!Z426,Рабочий!Z546,Рабочий!Z486)="","",CHOOSE(Рабочий!$C$27,Рабочий!Z426,Рабочий!Z546,Рабочий!Z486))</f>
        <v>2700</v>
      </c>
      <c r="Z20" s="209">
        <f>IF(CHOOSE(Рабочий!$C$27,Рабочий!AA426,Рабочий!AA546,Рабочий!AA486)="","",CHOOSE(Рабочий!$C$27,Рабочий!AA426,Рабочий!AA546,Рабочий!AA486))</f>
        <v>2800</v>
      </c>
      <c r="AA20" s="209">
        <f>IF(CHOOSE(Рабочий!$C$27,Рабочий!AB426,Рабочий!AB546,Рабочий!AB486)="","",CHOOSE(Рабочий!$C$27,Рабочий!AB426,Рабочий!AB546,Рабочий!AB486))</f>
        <v>2900</v>
      </c>
      <c r="AB20" s="209">
        <f>IF(CHOOSE(Рабочий!$C$27,Рабочий!AC426,Рабочий!AC546,Рабочий!AC486)="","",CHOOSE(Рабочий!$C$27,Рабочий!AC426,Рабочий!AC546,Рабочий!AC486))</f>
        <v>3000</v>
      </c>
      <c r="AC20" s="209">
        <f>IF(CHOOSE(Рабочий!$C$27,Рабочий!AD426,Рабочий!AD546,Рабочий!AD486)="","",CHOOSE(Рабочий!$C$27,Рабочий!AD426,Рабочий!AD546,Рабочий!AD486))</f>
        <v>3100</v>
      </c>
      <c r="AD20" s="209">
        <f>IF(CHOOSE(Рабочий!$C$27,Рабочий!AE426,Рабочий!AE546,Рабочий!AE486)="","",CHOOSE(Рабочий!$C$27,Рабочий!AE426,Рабочий!AE546,Рабочий!AE486))</f>
        <v>3200</v>
      </c>
      <c r="AE20" s="209" t="str">
        <f>IF(CHOOSE(Рабочий!$C$27,Рабочий!AF426,Рабочий!AF546,Рабочий!AF486)="","",CHOOSE(Рабочий!$C$27,Рабочий!AF426,Рабочий!AF546,Рабочий!AF486))</f>
        <v/>
      </c>
      <c r="AF20" s="209" t="str">
        <f>IF(CHOOSE(Рабочий!$C$27,Рабочий!AG426,Рабочий!AG546,Рабочий!AG486)="","",CHOOSE(Рабочий!$C$27,Рабочий!AG426,Рабочий!AG546,Рабочий!AG486))</f>
        <v/>
      </c>
      <c r="AG20" s="209" t="str">
        <f>IF(CHOOSE(Рабочий!$C$27,Рабочий!AH426,Рабочий!AH546,Рабочий!AH486)="","",CHOOSE(Рабочий!$C$27,Рабочий!AH426,Рабочий!AH546,Рабочий!AH486))</f>
        <v/>
      </c>
      <c r="AH20" s="209" t="str">
        <f>IF(CHOOSE(Рабочий!$C$27,Рабочий!AI426,Рабочий!AI546,Рабочий!AI486)="","",CHOOSE(Рабочий!$C$27,Рабочий!AI426,Рабочий!AI546,Рабочий!AI486))</f>
        <v/>
      </c>
      <c r="AI20" s="209" t="str">
        <f>IF(CHOOSE(Рабочий!$C$27,Рабочий!AJ426,Рабочий!AJ546,Рабочий!AJ486)="","",CHOOSE(Рабочий!$C$27,Рабочий!AJ426,Рабочий!AJ546,Рабочий!AJ486))</f>
        <v/>
      </c>
      <c r="AJ20" s="209" t="str">
        <f>IF(CHOOSE(Рабочий!$C$27,Рабочий!AK426,Рабочий!AK546,Рабочий!AK486)="","",CHOOSE(Рабочий!$C$27,Рабочий!AK426,Рабочий!AK546,Рабочий!AK486))</f>
        <v/>
      </c>
      <c r="AK20" s="209" t="str">
        <f>IF(CHOOSE(Рабочий!$C$27,Рабочий!AL426,Рабочий!AL546,Рабочий!AL486)="","",CHOOSE(Рабочий!$C$27,Рабочий!AL426,Рабочий!AL546,Рабочий!AL486))</f>
        <v/>
      </c>
      <c r="AL20" s="209" t="str">
        <f>IF(CHOOSE(Рабочий!$C$27,Рабочий!AM426,Рабочий!AM546,Рабочий!AM486)="","",CHOOSE(Рабочий!$C$27,Рабочий!AM426,Рабочий!AM546,Рабочий!AM486))</f>
        <v/>
      </c>
      <c r="AM20" s="209" t="str">
        <f>IF(CHOOSE(Рабочий!$C$27,Рабочий!AN426,Рабочий!AN546,Рабочий!AN486)="","",CHOOSE(Рабочий!$C$27,Рабочий!AN426,Рабочий!AN546,Рабочий!AN486))</f>
        <v/>
      </c>
      <c r="AN20" s="209" t="str">
        <f>IF(CHOOSE(Рабочий!$C$27,Рабочий!AO426,Рабочий!AO546,Рабочий!AO486)="","",CHOOSE(Рабочий!$C$27,Рабочий!AO426,Рабочий!AO546,Рабочий!AO486))</f>
        <v/>
      </c>
      <c r="AO20" s="209" t="str">
        <f>IF(CHOOSE(Рабочий!$C$27,Рабочий!AP426,Рабочий!AP546,Рабочий!AP486)="","",CHOOSE(Рабочий!$C$27,Рабочий!AP426,Рабочий!AP546,Рабочий!AP486))</f>
        <v/>
      </c>
      <c r="AP20" s="209" t="str">
        <f>IF(CHOOSE(Рабочий!$C$27,Рабочий!AQ426,Рабочий!AQ546,Рабочий!AQ486)="","",CHOOSE(Рабочий!$C$27,Рабочий!AQ426,Рабочий!AQ546,Рабочий!AQ486))</f>
        <v/>
      </c>
      <c r="AQ20" s="209" t="str">
        <f>IF(CHOOSE(Рабочий!$C$27,Рабочий!AR426,Рабочий!AR546,Рабочий!AR486)="","",CHOOSE(Рабочий!$C$27,Рабочий!AR426,Рабочий!AR546,Рабочий!AR486))</f>
        <v/>
      </c>
      <c r="AR20" s="209" t="str">
        <f>IF(CHOOSE(Рабочий!$C$27,Рабочий!AS426,Рабочий!AS546,Рабочий!AS486)="","",CHOOSE(Рабочий!$C$27,Рабочий!AS426,Рабочий!AS546,Рабочий!AS486))</f>
        <v/>
      </c>
      <c r="AS20" s="209" t="str">
        <f>IF(CHOOSE(Рабочий!$C$27,Рабочий!AT426,Рабочий!AT546,Рабочий!AT486)="","",CHOOSE(Рабочий!$C$27,Рабочий!AT426,Рабочий!AT546,Рабочий!AT486))</f>
        <v/>
      </c>
      <c r="AT20" s="209" t="str">
        <f>IF(CHOOSE(Рабочий!$C$27,Рабочий!AU426,Рабочий!AU546,Рабочий!AU486)="","",CHOOSE(Рабочий!$C$27,Рабочий!AU426,Рабочий!AU546,Рабочий!AU486))</f>
        <v/>
      </c>
      <c r="AU20" s="209" t="str">
        <f>IF(CHOOSE(Рабочий!$C$27,Рабочий!AV426,Рабочий!AV546,Рабочий!AV486)="","",CHOOSE(Рабочий!$C$27,Рабочий!AV426,Рабочий!AV546,Рабочий!AV486))</f>
        <v/>
      </c>
      <c r="AV20" s="209" t="str">
        <f>IF(CHOOSE(Рабочий!$C$27,Рабочий!AW426,Рабочий!AW546,Рабочий!AW486)="","",CHOOSE(Рабочий!$C$27,Рабочий!AW426,Рабочий!AW546,Рабочий!AW486))</f>
        <v/>
      </c>
      <c r="AW20" s="209" t="str">
        <f>IF(CHOOSE(Рабочий!$C$27,Рабочий!AX426,Рабочий!AX546,Рабочий!AX486)="","",CHOOSE(Рабочий!$C$27,Рабочий!AX426,Рабочий!AX546,Рабочий!AX486))</f>
        <v/>
      </c>
      <c r="AX20" s="209" t="str">
        <f>IF(CHOOSE(Рабочий!$C$27,Рабочий!AY426,Рабочий!AY546,Рабочий!AY486)="","",CHOOSE(Рабочий!$C$27,Рабочий!AY426,Рабочий!AY546,Рабочий!AY486))</f>
        <v/>
      </c>
      <c r="AY20" s="209" t="str">
        <f>IF(CHOOSE(Рабочий!$C$27,Рабочий!AZ426,Рабочий!AZ546,Рабочий!AZ486)="","",CHOOSE(Рабочий!$C$27,Рабочий!AZ426,Рабочий!AZ546,Рабочий!AZ486))</f>
        <v/>
      </c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</row>
    <row r="21" spans="1:68" s="193" customFormat="1">
      <c r="A21" s="212">
        <v>400</v>
      </c>
      <c r="B21" s="272">
        <f>IF(CHOOSE(Рабочий!$AC$27,CHOOSE(Рабочий!$C$27,Рабочий!BB427,Рабочий!BB547,Рабочий!BB487),CHOOSE(Рабочий!$C$27,Рабочий!C427,Рабочий!C547,Рабочий!C487))="","",ROUND(CHOOSE(Рабочий!$AC$27,CHOOSE(Рабочий!$C$27,Рабочий!BB427,Рабочий!BB547,Рабочий!BB487),CHOOSE(Рабочий!$C$27,Рабочий!C427,Рабочий!C547,Рабочий!C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194</v>
      </c>
      <c r="C21" s="272">
        <f>IF(CHOOSE(Рабочий!$AC$27,CHOOSE(Рабочий!$C$27,Рабочий!BC427,Рабочий!BC547,Рабочий!BC487),CHOOSE(Рабочий!$C$27,Рабочий!D427,Рабочий!D547,Рабочий!D487))="","",ROUND(CHOOSE(Рабочий!$AC$27,CHOOSE(Рабочий!$C$27,Рабочий!BC427,Рабочий!BC547,Рабочий!BC487),CHOOSE(Рабочий!$C$27,Рабочий!D427,Рабочий!D547,Рабочий!D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178</v>
      </c>
      <c r="D21" s="272">
        <f>IF(CHOOSE(Рабочий!$AC$27,CHOOSE(Рабочий!$C$27,Рабочий!BD427,Рабочий!BD547,Рабочий!BD487),CHOOSE(Рабочий!$C$27,Рабочий!E427,Рабочий!E547,Рабочий!E487))="","",ROUND(CHOOSE(Рабочий!$AC$27,CHOOSE(Рабочий!$C$27,Рабочий!BD427,Рабочий!BD547,Рабочий!BD487),CHOOSE(Рабочий!$C$27,Рабочий!E427,Рабочий!E547,Рабочий!E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167</v>
      </c>
      <c r="E21" s="272">
        <f>IF(CHOOSE(Рабочий!$AC$27,CHOOSE(Рабочий!$C$27,Рабочий!BE427,Рабочий!BE547,Рабочий!BE487),CHOOSE(Рабочий!$C$27,Рабочий!F427,Рабочий!F547,Рабочий!F487))="","",ROUND(CHOOSE(Рабочий!$AC$27,CHOOSE(Рабочий!$C$27,Рабочий!BE427,Рабочий!BE547,Рабочий!BE487),CHOOSE(Рабочий!$C$27,Рабочий!F427,Рабочий!F547,Рабочий!F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159</v>
      </c>
      <c r="F21" s="272">
        <f>IF(CHOOSE(Рабочий!$AC$27,CHOOSE(Рабочий!$C$27,Рабочий!BF427,Рабочий!BF547,Рабочий!BF487),CHOOSE(Рабочий!$C$27,Рабочий!G427,Рабочий!G547,Рабочий!G487))="","",ROUND(CHOOSE(Рабочий!$AC$27,CHOOSE(Рабочий!$C$27,Рабочий!BF427,Рабочий!BF547,Рабочий!BF487),CHOOSE(Рабочий!$C$27,Рабочий!G427,Рабочий!G547,Рабочий!G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153</v>
      </c>
      <c r="G21" s="272">
        <f>IF(CHOOSE(Рабочий!$AC$27,CHOOSE(Рабочий!$C$27,Рабочий!BG427,Рабочий!BG547,Рабочий!BG487),CHOOSE(Рабочий!$C$27,Рабочий!H427,Рабочий!H547,Рабочий!H487))="","",ROUND(CHOOSE(Рабочий!$AC$27,CHOOSE(Рабочий!$C$27,Рабочий!BG427,Рабочий!BG547,Рабочий!BG487),CHOOSE(Рабочий!$C$27,Рабочий!H427,Рабочий!H547,Рабочий!H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149</v>
      </c>
      <c r="H21" s="272">
        <f>IF(CHOOSE(Рабочий!$AC$27,CHOOSE(Рабочий!$C$27,Рабочий!BH427,Рабочий!BH547,Рабочий!BH487),CHOOSE(Рабочий!$C$27,Рабочий!I427,Рабочий!I547,Рабочий!I487))="","",ROUND(CHOOSE(Рабочий!$AC$27,CHOOSE(Рабочий!$C$27,Рабочий!BH427,Рабочий!BH547,Рабочий!BH487),CHOOSE(Рабочий!$C$27,Рабочий!I427,Рабочий!I547,Рабочий!I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145</v>
      </c>
      <c r="I21" s="272">
        <f>IF(CHOOSE(Рабочий!$AC$27,CHOOSE(Рабочий!$C$27,Рабочий!BI427,Рабочий!BI547,Рабочий!BI487),CHOOSE(Рабочий!$C$27,Рабочий!J427,Рабочий!J547,Рабочий!J487))="","",ROUND(CHOOSE(Рабочий!$AC$27,CHOOSE(Рабочий!$C$27,Рабочий!BI427,Рабочий!BI547,Рабочий!BI487),CHOOSE(Рабочий!$C$27,Рабочий!J427,Рабочий!J547,Рабочий!J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142</v>
      </c>
      <c r="J21" s="272">
        <f>IF(CHOOSE(Рабочий!$AC$27,CHOOSE(Рабочий!$C$27,Рабочий!BJ427,Рабочий!BJ547,Рабочий!BJ487),CHOOSE(Рабочий!$C$27,Рабочий!K427,Рабочий!K547,Рабочий!K487))="","",ROUND(CHOOSE(Рабочий!$AC$27,CHOOSE(Рабочий!$C$27,Рабочий!BJ427,Рабочий!BJ547,Рабочий!BJ487),CHOOSE(Рабочий!$C$27,Рабочий!K427,Рабочий!K547,Рабочий!K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141</v>
      </c>
      <c r="K21" s="272">
        <f>IF(CHOOSE(Рабочий!$AC$27,CHOOSE(Рабочий!$C$27,Рабочий!BK427,Рабочий!BK547,Рабочий!BK487),CHOOSE(Рабочий!$C$27,Рабочий!L427,Рабочий!L547,Рабочий!L487))="","",ROUND(CHOOSE(Рабочий!$AC$27,CHOOSE(Рабочий!$C$27,Рабочий!BK427,Рабочий!BK547,Рабочий!BK487),CHOOSE(Рабочий!$C$27,Рабочий!L427,Рабочий!L547,Рабочий!L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139</v>
      </c>
      <c r="L21" s="272">
        <f>IF(CHOOSE(Рабочий!$AC$27,CHOOSE(Рабочий!$C$27,Рабочий!BL427,Рабочий!BL547,Рабочий!BL487),CHOOSE(Рабочий!$C$27,Рабочий!M427,Рабочий!M547,Рабочий!M487))="","",ROUND(CHOOSE(Рабочий!$AC$27,CHOOSE(Рабочий!$C$27,Рабочий!BL427,Рабочий!BL547,Рабочий!BL487),CHOOSE(Рабочий!$C$27,Рабочий!M427,Рабочий!M547,Рабочий!M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137</v>
      </c>
      <c r="M21" s="272">
        <f>IF(CHOOSE(Рабочий!$AC$27,CHOOSE(Рабочий!$C$27,Рабочий!BM427,Рабочий!BM547,Рабочий!BM487),CHOOSE(Рабочий!$C$27,Рабочий!N427,Рабочий!N547,Рабочий!N487))="","",ROUND(CHOOSE(Рабочий!$AC$27,CHOOSE(Рабочий!$C$27,Рабочий!BM427,Рабочий!BM547,Рабочий!BM487),CHOOSE(Рабочий!$C$27,Рабочий!N427,Рабочий!N547,Рабочий!N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136</v>
      </c>
      <c r="N21" s="272">
        <f>IF(CHOOSE(Рабочий!$AC$27,CHOOSE(Рабочий!$C$27,Рабочий!BN427,Рабочий!BN547,Рабочий!BN487),CHOOSE(Рабочий!$C$27,Рабочий!O427,Рабочий!O547,Рабочий!O487))="","",ROUND(CHOOSE(Рабочий!$AC$27,CHOOSE(Рабочий!$C$27,Рабочий!BN427,Рабочий!BN547,Рабочий!BN487),CHOOSE(Рабочий!$C$27,Рабочий!O427,Рабочий!O547,Рабочий!O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136</v>
      </c>
      <c r="O21" s="272">
        <f>IF(CHOOSE(Рабочий!$AC$27,CHOOSE(Рабочий!$C$27,Рабочий!BO427,Рабочий!BO547,Рабочий!BO487),CHOOSE(Рабочий!$C$27,Рабочий!P427,Рабочий!P547,Рабочий!P487))="","",ROUND(CHOOSE(Рабочий!$AC$27,CHOOSE(Рабочий!$C$27,Рабочий!BO427,Рабочий!BO547,Рабочий!BO487),CHOOSE(Рабочий!$C$27,Рабочий!P427,Рабочий!P547,Рабочий!P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134</v>
      </c>
      <c r="P21" s="272">
        <f>IF(CHOOSE(Рабочий!$AC$27,CHOOSE(Рабочий!$C$27,Рабочий!BP427,Рабочий!BP547,Рабочий!BP487),CHOOSE(Рабочий!$C$27,Рабочий!Q427,Рабочий!Q547,Рабочий!Q487))="","",ROUND(CHOOSE(Рабочий!$AC$27,CHOOSE(Рабочий!$C$27,Рабочий!BP427,Рабочий!BP547,Рабочий!BP487),CHOOSE(Рабочий!$C$27,Рабочий!Q427,Рабочий!Q547,Рабочий!Q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133</v>
      </c>
      <c r="Q21" s="272">
        <f>IF(CHOOSE(Рабочий!$AC$27,CHOOSE(Рабочий!$C$27,Рабочий!BQ427,Рабочий!BQ547,Рабочий!BQ487),CHOOSE(Рабочий!$C$27,Рабочий!R427,Рабочий!R547,Рабочий!R487))="","",ROUND(CHOOSE(Рабочий!$AC$27,CHOOSE(Рабочий!$C$27,Рабочий!BQ427,Рабочий!BQ547,Рабочий!BQ487),CHOOSE(Рабочий!$C$27,Рабочий!R427,Рабочий!R547,Рабочий!R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132</v>
      </c>
      <c r="R21" s="272">
        <f>IF(CHOOSE(Рабочий!$AC$27,CHOOSE(Рабочий!$C$27,Рабочий!BR427,Рабочий!BR547,Рабочий!BR487),CHOOSE(Рабочий!$C$27,Рабочий!S427,Рабочий!S547,Рабочий!S487))="","",ROUND(CHOOSE(Рабочий!$AC$27,CHOOSE(Рабочий!$C$27,Рабочий!BR427,Рабочий!BR547,Рабочий!BR487),CHOOSE(Рабочий!$C$27,Рабочий!S427,Рабочий!S547,Рабочий!S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131</v>
      </c>
      <c r="S21" s="272">
        <f>IF(CHOOSE(Рабочий!$AC$27,CHOOSE(Рабочий!$C$27,Рабочий!BS427,Рабочий!BS547,Рабочий!BS487),CHOOSE(Рабочий!$C$27,Рабочий!T427,Рабочий!T547,Рабочий!T487))="","",ROUND(CHOOSE(Рабочий!$AC$27,CHOOSE(Рабочий!$C$27,Рабочий!BS427,Рабочий!BS547,Рабочий!BS487),CHOOSE(Рабочий!$C$27,Рабочий!T427,Рабочий!T547,Рабочий!T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131</v>
      </c>
      <c r="T21" s="272">
        <f>IF(CHOOSE(Рабочий!$AC$27,CHOOSE(Рабочий!$C$27,Рабочий!BT427,Рабочий!BT547,Рабочий!BT487),CHOOSE(Рабочий!$C$27,Рабочий!U427,Рабочий!U547,Рабочий!U487))="","",ROUND(CHOOSE(Рабочий!$AC$27,CHOOSE(Рабочий!$C$27,Рабочий!BT427,Рабочий!BT547,Рабочий!BT487),CHOOSE(Рабочий!$C$27,Рабочий!U427,Рабочий!U547,Рабочий!U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131</v>
      </c>
      <c r="U21" s="272">
        <f>IF(CHOOSE(Рабочий!$AC$27,CHOOSE(Рабочий!$C$27,Рабочий!BU427,Рабочий!BU547,Рабочий!BU487),CHOOSE(Рабочий!$C$27,Рабочий!V427,Рабочий!V547,Рабочий!V487))="","",ROUND(CHOOSE(Рабочий!$AC$27,CHOOSE(Рабочий!$C$27,Рабочий!BU427,Рабочий!BU547,Рабочий!BU487),CHOOSE(Рабочий!$C$27,Рабочий!V427,Рабочий!V547,Рабочий!V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130</v>
      </c>
      <c r="V21" s="272">
        <f>IF(CHOOSE(Рабочий!$AC$27,CHOOSE(Рабочий!$C$27,Рабочий!BV427,Рабочий!BV547,Рабочий!BV487),CHOOSE(Рабочий!$C$27,Рабочий!W427,Рабочий!W547,Рабочий!W487))="","",ROUND(CHOOSE(Рабочий!$AC$27,CHOOSE(Рабочий!$C$27,Рабочий!BV427,Рабочий!BV547,Рабочий!BV487),CHOOSE(Рабочий!$C$27,Рабочий!W427,Рабочий!W547,Рабочий!W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129</v>
      </c>
      <c r="W21" s="272">
        <f>IF(CHOOSE(Рабочий!$AC$27,CHOOSE(Рабочий!$C$27,Рабочий!BW427,Рабочий!BW547,Рабочий!BW487),CHOOSE(Рабочий!$C$27,Рабочий!X427,Рабочий!X547,Рабочий!X487))="","",ROUND(CHOOSE(Рабочий!$AC$27,CHOOSE(Рабочий!$C$27,Рабочий!BW427,Рабочий!BW547,Рабочий!BW487),CHOOSE(Рабочий!$C$27,Рабочий!X427,Рабочий!X547,Рабочий!X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129</v>
      </c>
      <c r="X21" s="272">
        <f>IF(CHOOSE(Рабочий!$AC$27,CHOOSE(Рабочий!$C$27,Рабочий!BX427,Рабочий!BX547,Рабочий!BX487),CHOOSE(Рабочий!$C$27,Рабочий!Y427,Рабочий!Y547,Рабочий!Y487))="","",ROUND(CHOOSE(Рабочий!$AC$27,CHOOSE(Рабочий!$C$27,Рабочий!BX427,Рабочий!BX547,Рабочий!BX487),CHOOSE(Рабочий!$C$27,Рабочий!Y427,Рабочий!Y547,Рабочий!Y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129</v>
      </c>
      <c r="Y21" s="272">
        <f>IF(CHOOSE(Рабочий!$AC$27,CHOOSE(Рабочий!$C$27,Рабочий!BY427,Рабочий!BY547,Рабочий!BY487),CHOOSE(Рабочий!$C$27,Рабочий!Z427,Рабочий!Z547,Рабочий!Z487))="","",ROUND(CHOOSE(Рабочий!$AC$27,CHOOSE(Рабочий!$C$27,Рабочий!BY427,Рабочий!BY547,Рабочий!BY487),CHOOSE(Рабочий!$C$27,Рабочий!Z427,Рабочий!Z547,Рабочий!Z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128</v>
      </c>
      <c r="Z21" s="272">
        <f>IF(CHOOSE(Рабочий!$AC$27,CHOOSE(Рабочий!$C$27,Рабочий!BZ427,Рабочий!BZ547,Рабочий!BZ487),CHOOSE(Рабочий!$C$27,Рабочий!AA427,Рабочий!AA547,Рабочий!AA487))="","",ROUND(CHOOSE(Рабочий!$AC$27,CHOOSE(Рабочий!$C$27,Рабочий!BZ427,Рабочий!BZ547,Рабочий!BZ487),CHOOSE(Рабочий!$C$27,Рабочий!AA427,Рабочий!AA547,Рабочий!AA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128</v>
      </c>
      <c r="AA21" s="272">
        <f>IF(CHOOSE(Рабочий!$AC$27,CHOOSE(Рабочий!$C$27,Рабочий!CA427,Рабочий!CA547,Рабочий!CA487),CHOOSE(Рабочий!$C$27,Рабочий!AB427,Рабочий!AB547,Рабочий!AB487))="","",ROUND(CHOOSE(Рабочий!$AC$27,CHOOSE(Рабочий!$C$27,Рабочий!CA427,Рабочий!CA547,Рабочий!CA487),CHOOSE(Рабочий!$C$27,Рабочий!AB427,Рабочий!AB547,Рабочий!AB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127</v>
      </c>
      <c r="AB21" s="272">
        <f>IF(CHOOSE(Рабочий!$AC$27,CHOOSE(Рабочий!$C$27,Рабочий!CB427,Рабочий!CB547,Рабочий!CB487),CHOOSE(Рабочий!$C$27,Рабочий!AC427,Рабочий!AC547,Рабочий!AC487))="","",ROUND(CHOOSE(Рабочий!$AC$27,CHOOSE(Рабочий!$C$27,Рабочий!CB427,Рабочий!CB547,Рабочий!CB487),CHOOSE(Рабочий!$C$27,Рабочий!AC427,Рабочий!AC547,Рабочий!AC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127</v>
      </c>
      <c r="AC21" s="272">
        <f>IF(CHOOSE(Рабочий!$AC$27,CHOOSE(Рабочий!$C$27,Рабочий!CC427,Рабочий!CC547,Рабочий!CC487),CHOOSE(Рабочий!$C$27,Рабочий!AD427,Рабочий!AD547,Рабочий!AD487))="","",ROUND(CHOOSE(Рабочий!$AC$27,CHOOSE(Рабочий!$C$27,Рабочий!CC427,Рабочий!CC547,Рабочий!CC487),CHOOSE(Рабочий!$C$27,Рабочий!AD427,Рабочий!AD547,Рабочий!AD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127</v>
      </c>
      <c r="AD21" s="272">
        <f>IF(CHOOSE(Рабочий!$AC$27,CHOOSE(Рабочий!$C$27,Рабочий!CD427,Рабочий!CD547,Рабочий!CD487),CHOOSE(Рабочий!$C$27,Рабочий!AE427,Рабочий!AE547,Рабочий!AE487))="","",ROUND(CHOOSE(Рабочий!$AC$27,CHOOSE(Рабочий!$C$27,Рабочий!CD427,Рабочий!CD547,Рабочий!CD487),CHOOSE(Рабочий!$C$27,Рабочий!AE427,Рабочий!AE547,Рабочий!AE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127</v>
      </c>
      <c r="AE21" s="272" t="str">
        <f>IF(CHOOSE(Рабочий!$AC$27,CHOOSE(Рабочий!$C$27,Рабочий!CE427,Рабочий!CE547,Рабочий!CE487),CHOOSE(Рабочий!$C$27,Рабочий!AF427,Рабочий!AF547,Рабочий!AF487))="","",ROUND(CHOOSE(Рабочий!$AC$27,CHOOSE(Рабочий!$C$27,Рабочий!CE427,Рабочий!CE547,Рабочий!CE487),CHOOSE(Рабочий!$C$27,Рабочий!AF427,Рабочий!AF547,Рабочий!AF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21" s="272" t="str">
        <f>IF(CHOOSE(Рабочий!$AC$27,CHOOSE(Рабочий!$C$27,Рабочий!CF427,Рабочий!CF547,Рабочий!CF487),CHOOSE(Рабочий!$C$27,Рабочий!AG427,Рабочий!AG547,Рабочий!AG487))="","",ROUND(CHOOSE(Рабочий!$AC$27,CHOOSE(Рабочий!$C$27,Рабочий!CF427,Рабочий!CF547,Рабочий!CF487),CHOOSE(Рабочий!$C$27,Рабочий!AG427,Рабочий!AG547,Рабочий!AG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21" s="272" t="str">
        <f>IF(CHOOSE(Рабочий!$AC$27,CHOOSE(Рабочий!$C$27,Рабочий!CG427,Рабочий!CG547,Рабочий!CG487),CHOOSE(Рабочий!$C$27,Рабочий!AH427,Рабочий!AH547,Рабочий!AH487))="","",ROUND(CHOOSE(Рабочий!$AC$27,CHOOSE(Рабочий!$C$27,Рабочий!CG427,Рабочий!CG547,Рабочий!CG487),CHOOSE(Рабочий!$C$27,Рабочий!AH427,Рабочий!AH547,Рабочий!AH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21" s="272" t="str">
        <f>IF(CHOOSE(Рабочий!$AC$27,CHOOSE(Рабочий!$C$27,Рабочий!CH427,Рабочий!CH547,Рабочий!CH487),CHOOSE(Рабочий!$C$27,Рабочий!AI427,Рабочий!AI547,Рабочий!AI487))="","",ROUND(CHOOSE(Рабочий!$AC$27,CHOOSE(Рабочий!$C$27,Рабочий!CH427,Рабочий!CH547,Рабочий!CH487),CHOOSE(Рабочий!$C$27,Рабочий!AI427,Рабочий!AI547,Рабочий!AI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21" s="272" t="str">
        <f>IF(CHOOSE(Рабочий!$AC$27,CHOOSE(Рабочий!$C$27,Рабочий!CI427,Рабочий!CI547,Рабочий!CI487),CHOOSE(Рабочий!$C$27,Рабочий!AJ427,Рабочий!AJ547,Рабочий!AJ487))="","",ROUND(CHOOSE(Рабочий!$AC$27,CHOOSE(Рабочий!$C$27,Рабочий!CI427,Рабочий!CI547,Рабочий!CI487),CHOOSE(Рабочий!$C$27,Рабочий!AJ427,Рабочий!AJ547,Рабочий!AJ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21" s="272" t="str">
        <f>IF(CHOOSE(Рабочий!$AC$27,CHOOSE(Рабочий!$C$27,Рабочий!CJ427,Рабочий!CJ547,Рабочий!CJ487),CHOOSE(Рабочий!$C$27,Рабочий!AK427,Рабочий!AK547,Рабочий!AK487))="","",ROUND(CHOOSE(Рабочий!$AC$27,CHOOSE(Рабочий!$C$27,Рабочий!CJ427,Рабочий!CJ547,Рабочий!CJ487),CHOOSE(Рабочий!$C$27,Рабочий!AK427,Рабочий!AK547,Рабочий!AK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21" s="272" t="str">
        <f>IF(CHOOSE(Рабочий!$AC$27,CHOOSE(Рабочий!$C$27,Рабочий!CK427,Рабочий!CK547,Рабочий!CK487),CHOOSE(Рабочий!$C$27,Рабочий!AL427,Рабочий!AL547,Рабочий!AL487))="","",ROUND(CHOOSE(Рабочий!$AC$27,CHOOSE(Рабочий!$C$27,Рабочий!CK427,Рабочий!CK547,Рабочий!CK487),CHOOSE(Рабочий!$C$27,Рабочий!AL427,Рабочий!AL547,Рабочий!AL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21" s="272" t="str">
        <f>IF(CHOOSE(Рабочий!$AC$27,CHOOSE(Рабочий!$C$27,Рабочий!CL427,Рабочий!CL547,Рабочий!CL487),CHOOSE(Рабочий!$C$27,Рабочий!AM427,Рабочий!AM547,Рабочий!AM487))="","",ROUND(CHOOSE(Рабочий!$AC$27,CHOOSE(Рабочий!$C$27,Рабочий!CL427,Рабочий!CL547,Рабочий!CL487),CHOOSE(Рабочий!$C$27,Рабочий!AM427,Рабочий!AM547,Рабочий!AM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21" s="272" t="str">
        <f>IF(CHOOSE(Рабочий!$AC$27,CHOOSE(Рабочий!$C$27,Рабочий!CM427,Рабочий!CM547,Рабочий!CM487),CHOOSE(Рабочий!$C$27,Рабочий!AN427,Рабочий!AN547,Рабочий!AN487))="","",ROUND(CHOOSE(Рабочий!$AC$27,CHOOSE(Рабочий!$C$27,Рабочий!CM427,Рабочий!CM547,Рабочий!CM487),CHOOSE(Рабочий!$C$27,Рабочий!AN427,Рабочий!AN547,Рабочий!AN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21" s="272" t="str">
        <f>IF(CHOOSE(Рабочий!$AC$27,CHOOSE(Рабочий!$C$27,Рабочий!CN427,Рабочий!CN547,Рабочий!CN487),CHOOSE(Рабочий!$C$27,Рабочий!AO427,Рабочий!AO547,Рабочий!AO487))="","",ROUND(CHOOSE(Рабочий!$AC$27,CHOOSE(Рабочий!$C$27,Рабочий!CN427,Рабочий!CN547,Рабочий!CN487),CHOOSE(Рабочий!$C$27,Рабочий!AO427,Рабочий!AO547,Рабочий!AO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21" s="272" t="str">
        <f>IF(CHOOSE(Рабочий!$AC$27,CHOOSE(Рабочий!$C$27,Рабочий!CO427,Рабочий!CO547,Рабочий!CO487),CHOOSE(Рабочий!$C$27,Рабочий!AP427,Рабочий!AP547,Рабочий!AP487))="","",ROUND(CHOOSE(Рабочий!$AC$27,CHOOSE(Рабочий!$C$27,Рабочий!CO427,Рабочий!CO547,Рабочий!CO487),CHOOSE(Рабочий!$C$27,Рабочий!AP427,Рабочий!AP547,Рабочий!AP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21" s="272" t="str">
        <f>IF(CHOOSE(Рабочий!$AC$27,CHOOSE(Рабочий!$C$27,Рабочий!CP427,Рабочий!CP547,Рабочий!CP487),CHOOSE(Рабочий!$C$27,Рабочий!AQ427,Рабочий!AQ547,Рабочий!AQ487))="","",ROUND(CHOOSE(Рабочий!$AC$27,CHOOSE(Рабочий!$C$27,Рабочий!CP427,Рабочий!CP547,Рабочий!CP487),CHOOSE(Рабочий!$C$27,Рабочий!AQ427,Рабочий!AQ547,Рабочий!AQ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21" s="272" t="str">
        <f>IF(CHOOSE(Рабочий!$AC$27,CHOOSE(Рабочий!$C$27,Рабочий!CQ427,Рабочий!CQ547,Рабочий!CQ487),CHOOSE(Рабочий!$C$27,Рабочий!AR427,Рабочий!AR547,Рабочий!AR487))="","",ROUND(CHOOSE(Рабочий!$AC$27,CHOOSE(Рабочий!$C$27,Рабочий!CQ427,Рабочий!CQ547,Рабочий!CQ487),CHOOSE(Рабочий!$C$27,Рабочий!AR427,Рабочий!AR547,Рабочий!AR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21" s="272" t="str">
        <f>IF(CHOOSE(Рабочий!$AC$27,CHOOSE(Рабочий!$C$27,Рабочий!CR427,Рабочий!CR547,Рабочий!CR487),CHOOSE(Рабочий!$C$27,Рабочий!AS427,Рабочий!AS547,Рабочий!AS487))="","",ROUND(CHOOSE(Рабочий!$AC$27,CHOOSE(Рабочий!$C$27,Рабочий!CR427,Рабочий!CR547,Рабочий!CR487),CHOOSE(Рабочий!$C$27,Рабочий!AS427,Рабочий!AS547,Рабочий!AS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21" s="272" t="str">
        <f>IF(CHOOSE(Рабочий!$AC$27,CHOOSE(Рабочий!$C$27,Рабочий!CS427,Рабочий!CS547,Рабочий!CS487),CHOOSE(Рабочий!$C$27,Рабочий!AT427,Рабочий!AT547,Рабочий!AT487))="","",ROUND(CHOOSE(Рабочий!$AC$27,CHOOSE(Рабочий!$C$27,Рабочий!CS427,Рабочий!CS547,Рабочий!CS487),CHOOSE(Рабочий!$C$27,Рабочий!AT427,Рабочий!AT547,Рабочий!AT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21" s="272" t="str">
        <f>IF(CHOOSE(Рабочий!$AC$27,CHOOSE(Рабочий!$C$27,Рабочий!CT427,Рабочий!CT547,Рабочий!CT487),CHOOSE(Рабочий!$C$27,Рабочий!AU427,Рабочий!AU547,Рабочий!AU487))="","",ROUND(CHOOSE(Рабочий!$AC$27,CHOOSE(Рабочий!$C$27,Рабочий!CT427,Рабочий!CT547,Рабочий!CT487),CHOOSE(Рабочий!$C$27,Рабочий!AU427,Рабочий!AU547,Рабочий!AU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21" s="272" t="str">
        <f>IF(CHOOSE(Рабочий!$AC$27,CHOOSE(Рабочий!$C$27,Рабочий!CU427,Рабочий!CU547,Рабочий!CU487),CHOOSE(Рабочий!$C$27,Рабочий!AV427,Рабочий!AV547,Рабочий!AV487))="","",ROUND(CHOOSE(Рабочий!$AC$27,CHOOSE(Рабочий!$C$27,Рабочий!CU427,Рабочий!CU547,Рабочий!CU487),CHOOSE(Рабочий!$C$27,Рабочий!AV427,Рабочий!AV547,Рабочий!AV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21" s="272" t="str">
        <f>IF(CHOOSE(Рабочий!$AC$27,CHOOSE(Рабочий!$C$27,Рабочий!CV427,Рабочий!CV547,Рабочий!CV487),CHOOSE(Рабочий!$C$27,Рабочий!AW427,Рабочий!AW547,Рабочий!AW487))="","",ROUND(CHOOSE(Рабочий!$AC$27,CHOOSE(Рабочий!$C$27,Рабочий!CV427,Рабочий!CV547,Рабочий!CV487),CHOOSE(Рабочий!$C$27,Рабочий!AW427,Рабочий!AW547,Рабочий!AW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21" s="272" t="str">
        <f>IF(CHOOSE(Рабочий!$AC$27,CHOOSE(Рабочий!$C$27,Рабочий!CW427,Рабочий!CW547,Рабочий!CW487),CHOOSE(Рабочий!$C$27,Рабочий!AX427,Рабочий!AX547,Рабочий!AX487))="","",ROUND(CHOOSE(Рабочий!$AC$27,CHOOSE(Рабочий!$C$27,Рабочий!CW427,Рабочий!CW547,Рабочий!CW487),CHOOSE(Рабочий!$C$27,Рабочий!AX427,Рабочий!AX547,Рабочий!AX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21" s="272" t="str">
        <f>IF(CHOOSE(Рабочий!$AC$27,CHOOSE(Рабочий!$C$27,Рабочий!CX427,Рабочий!CX547,Рабочий!CX487),CHOOSE(Рабочий!$C$27,Рабочий!AY427,Рабочий!AY547,Рабочий!AY487))="","",ROUND(CHOOSE(Рабочий!$AC$27,CHOOSE(Рабочий!$C$27,Рабочий!CX427,Рабочий!CX547,Рабочий!CX487),CHOOSE(Рабочий!$C$27,Рабочий!AY427,Рабочий!AY547,Рабочий!AY487)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21" s="210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1"/>
      <c r="BN21" s="211"/>
      <c r="BO21" s="211"/>
      <c r="BP21" s="211"/>
    </row>
    <row r="22" spans="1:68" s="193" customFormat="1">
      <c r="A22" s="212">
        <v>500</v>
      </c>
      <c r="B22" s="272">
        <f>IF(CHOOSE(Рабочий!$AC$27,CHOOSE(Рабочий!$C$27,Рабочий!BB428,Рабочий!BB548,Рабочий!BB488),CHOOSE(Рабочий!$C$27,Рабочий!C428,Рабочий!C548,Рабочий!C488))="","",ROUND(CHOOSE(Рабочий!$AC$27,CHOOSE(Рабочий!$C$27,Рабочий!BB428,Рабочий!BB548,Рабочий!BB488),CHOOSE(Рабочий!$C$27,Рабочий!C428,Рабочий!C548,Рабочий!C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170</v>
      </c>
      <c r="C22" s="272">
        <f>IF(CHOOSE(Рабочий!$AC$27,CHOOSE(Рабочий!$C$27,Рабочий!BC428,Рабочий!BC548,Рабочий!BC488),CHOOSE(Рабочий!$C$27,Рабочий!D428,Рабочий!D548,Рабочий!D488))="","",ROUND(CHOOSE(Рабочий!$AC$27,CHOOSE(Рабочий!$C$27,Рабочий!BC428,Рабочий!BC548,Рабочий!BC488),CHOOSE(Рабочий!$C$27,Рабочий!D428,Рабочий!D548,Рабочий!D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156</v>
      </c>
      <c r="D22" s="272">
        <f>IF(CHOOSE(Рабочий!$AC$27,CHOOSE(Рабочий!$C$27,Рабочий!BD428,Рабочий!BD548,Рабочий!BD488),CHOOSE(Рабочий!$C$27,Рабочий!E428,Рабочий!E548,Рабочий!E488))="","",ROUND(CHOOSE(Рабочий!$AC$27,CHOOSE(Рабочий!$C$27,Рабочий!BD428,Рабочий!BD548,Рабочий!BD488),CHOOSE(Рабочий!$C$27,Рабочий!E428,Рабочий!E548,Рабочий!E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147</v>
      </c>
      <c r="E22" s="272">
        <f>IF(CHOOSE(Рабочий!$AC$27,CHOOSE(Рабочий!$C$27,Рабочий!BE428,Рабочий!BE548,Рабочий!BE488),CHOOSE(Рабочий!$C$27,Рабочий!F428,Рабочий!F548,Рабочий!F488))="","",ROUND(CHOOSE(Рабочий!$AC$27,CHOOSE(Рабочий!$C$27,Рабочий!BE428,Рабочий!BE548,Рабочий!BE488),CHOOSE(Рабочий!$C$27,Рабочий!F428,Рабочий!F548,Рабочий!F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140</v>
      </c>
      <c r="F22" s="272">
        <f>IF(CHOOSE(Рабочий!$AC$27,CHOOSE(Рабочий!$C$27,Рабочий!BF428,Рабочий!BF548,Рабочий!BF488),CHOOSE(Рабочий!$C$27,Рабочий!G428,Рабочий!G548,Рабочий!G488))="","",ROUND(CHOOSE(Рабочий!$AC$27,CHOOSE(Рабочий!$C$27,Рабочий!BF428,Рабочий!BF548,Рабочий!BF488),CHOOSE(Рабочий!$C$27,Рабочий!G428,Рабочий!G548,Рабочий!G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135</v>
      </c>
      <c r="G22" s="272">
        <f>IF(CHOOSE(Рабочий!$AC$27,CHOOSE(Рабочий!$C$27,Рабочий!BG428,Рабочий!BG548,Рабочий!BG488),CHOOSE(Рабочий!$C$27,Рабочий!H428,Рабочий!H548,Рабочий!H488))="","",ROUND(CHOOSE(Рабочий!$AC$27,CHOOSE(Рабочий!$C$27,Рабочий!BG428,Рабочий!BG548,Рабочий!BG488),CHOOSE(Рабочий!$C$27,Рабочий!H428,Рабочий!H548,Рабочий!H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131</v>
      </c>
      <c r="H22" s="272">
        <f>IF(CHOOSE(Рабочий!$AC$27,CHOOSE(Рабочий!$C$27,Рабочий!BH428,Рабочий!BH548,Рабочий!BH488),CHOOSE(Рабочий!$C$27,Рабочий!I428,Рабочий!I548,Рабочий!I488))="","",ROUND(CHOOSE(Рабочий!$AC$27,CHOOSE(Рабочий!$C$27,Рабочий!BH428,Рабочий!BH548,Рабочий!BH488),CHOOSE(Рабочий!$C$27,Рабочий!I428,Рабочий!I548,Рабочий!I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128</v>
      </c>
      <c r="I22" s="272">
        <f>IF(CHOOSE(Рабочий!$AC$27,CHOOSE(Рабочий!$C$27,Рабочий!BI428,Рабочий!BI548,Рабочий!BI488),CHOOSE(Рабочий!$C$27,Рабочий!J428,Рабочий!J548,Рабочий!J488))="","",ROUND(CHOOSE(Рабочий!$AC$27,CHOOSE(Рабочий!$C$27,Рабочий!BI428,Рабочий!BI548,Рабочий!BI488),CHOOSE(Рабочий!$C$27,Рабочий!J428,Рабочий!J548,Рабочий!J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126</v>
      </c>
      <c r="J22" s="272">
        <f>IF(CHOOSE(Рабочий!$AC$27,CHOOSE(Рабочий!$C$27,Рабочий!BJ428,Рабочий!BJ548,Рабочий!BJ488),CHOOSE(Рабочий!$C$27,Рабочий!K428,Рабочий!K548,Рабочий!K488))="","",ROUND(CHOOSE(Рабочий!$AC$27,CHOOSE(Рабочий!$C$27,Рабочий!BJ428,Рабочий!BJ548,Рабочий!BJ488),CHOOSE(Рабочий!$C$27,Рабочий!K428,Рабочий!K548,Рабочий!K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125</v>
      </c>
      <c r="K22" s="272">
        <f>IF(CHOOSE(Рабочий!$AC$27,CHOOSE(Рабочий!$C$27,Рабочий!BK428,Рабочий!BK548,Рабочий!BK488),CHOOSE(Рабочий!$C$27,Рабочий!L428,Рабочий!L548,Рабочий!L488))="","",ROUND(CHOOSE(Рабочий!$AC$27,CHOOSE(Рабочий!$C$27,Рабочий!BK428,Рабочий!BK548,Рабочий!BK488),CHOOSE(Рабочий!$C$27,Рабочий!L428,Рабочий!L548,Рабочий!L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123</v>
      </c>
      <c r="L22" s="272">
        <f>IF(CHOOSE(Рабочий!$AC$27,CHOOSE(Рабочий!$C$27,Рабочий!BL428,Рабочий!BL548,Рабочий!BL488),CHOOSE(Рабочий!$C$27,Рабочий!M428,Рабочий!M548,Рабочий!M488))="","",ROUND(CHOOSE(Рабочий!$AC$27,CHOOSE(Рабочий!$C$27,Рабочий!BL428,Рабочий!BL548,Рабочий!BL488),CHOOSE(Рабочий!$C$27,Рабочий!M428,Рабочий!M548,Рабочий!M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121</v>
      </c>
      <c r="M22" s="272">
        <f>IF(CHOOSE(Рабочий!$AC$27,CHOOSE(Рабочий!$C$27,Рабочий!BM428,Рабочий!BM548,Рабочий!BM488),CHOOSE(Рабочий!$C$27,Рабочий!N428,Рабочий!N548,Рабочий!N488))="","",ROUND(CHOOSE(Рабочий!$AC$27,CHOOSE(Рабочий!$C$27,Рабочий!BM428,Рабочий!BM548,Рабочий!BM488),CHOOSE(Рабочий!$C$27,Рабочий!N428,Рабочий!N548,Рабочий!N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120</v>
      </c>
      <c r="N22" s="272">
        <f>IF(CHOOSE(Рабочий!$AC$27,CHOOSE(Рабочий!$C$27,Рабочий!BN428,Рабочий!BN548,Рабочий!BN488),CHOOSE(Рабочий!$C$27,Рабочий!O428,Рабочий!O548,Рабочий!O488))="","",ROUND(CHOOSE(Рабочий!$AC$27,CHOOSE(Рабочий!$C$27,Рабочий!BN428,Рабочий!BN548,Рабочий!BN488),CHOOSE(Рабочий!$C$27,Рабочий!O428,Рабочий!O548,Рабочий!O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120</v>
      </c>
      <c r="O22" s="272">
        <f>IF(CHOOSE(Рабочий!$AC$27,CHOOSE(Рабочий!$C$27,Рабочий!BO428,Рабочий!BO548,Рабочий!BO488),CHOOSE(Рабочий!$C$27,Рабочий!P428,Рабочий!P548,Рабочий!P488))="","",ROUND(CHOOSE(Рабочий!$AC$27,CHOOSE(Рабочий!$C$27,Рабочий!BO428,Рабочий!BO548,Рабочий!BO488),CHOOSE(Рабочий!$C$27,Рабочий!P428,Рабочий!P548,Рабочий!P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119</v>
      </c>
      <c r="P22" s="272">
        <f>IF(CHOOSE(Рабочий!$AC$27,CHOOSE(Рабочий!$C$27,Рабочий!BP428,Рабочий!BP548,Рабочий!BP488),CHOOSE(Рабочий!$C$27,Рабочий!Q428,Рабочий!Q548,Рабочий!Q488))="","",ROUND(CHOOSE(Рабочий!$AC$27,CHOOSE(Рабочий!$C$27,Рабочий!BP428,Рабочий!BP548,Рабочий!BP488),CHOOSE(Рабочий!$C$27,Рабочий!Q428,Рабочий!Q548,Рабочий!Q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118</v>
      </c>
      <c r="Q22" s="272">
        <f>IF(CHOOSE(Рабочий!$AC$27,CHOOSE(Рабочий!$C$27,Рабочий!BQ428,Рабочий!BQ548,Рабочий!BQ488),CHOOSE(Рабочий!$C$27,Рабочий!R428,Рабочий!R548,Рабочий!R488))="","",ROUND(CHOOSE(Рабочий!$AC$27,CHOOSE(Рабочий!$C$27,Рабочий!BQ428,Рабочий!BQ548,Рабочий!BQ488),CHOOSE(Рабочий!$C$27,Рабочий!R428,Рабочий!R548,Рабочий!R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117</v>
      </c>
      <c r="R22" s="272">
        <f>IF(CHOOSE(Рабочий!$AC$27,CHOOSE(Рабочий!$C$27,Рабочий!BR428,Рабочий!BR548,Рабочий!BR488),CHOOSE(Рабочий!$C$27,Рабочий!S428,Рабочий!S548,Рабочий!S488))="","",ROUND(CHOOSE(Рабочий!$AC$27,CHOOSE(Рабочий!$C$27,Рабочий!BR428,Рабочий!BR548,Рабочий!BR488),CHOOSE(Рабочий!$C$27,Рабочий!S428,Рабочий!S548,Рабочий!S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116</v>
      </c>
      <c r="S22" s="272">
        <f>IF(CHOOSE(Рабочий!$AC$27,CHOOSE(Рабочий!$C$27,Рабочий!BS428,Рабочий!BS548,Рабочий!BS488),CHOOSE(Рабочий!$C$27,Рабочий!T428,Рабочий!T548,Рабочий!T488))="","",ROUND(CHOOSE(Рабочий!$AC$27,CHOOSE(Рабочий!$C$27,Рабочий!BS428,Рабочий!BS548,Рабочий!BS488),CHOOSE(Рабочий!$C$27,Рабочий!T428,Рабочий!T548,Рабочий!T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116</v>
      </c>
      <c r="T22" s="272">
        <f>IF(CHOOSE(Рабочий!$AC$27,CHOOSE(Рабочий!$C$27,Рабочий!BT428,Рабочий!BT548,Рабочий!BT488),CHOOSE(Рабочий!$C$27,Рабочий!U428,Рабочий!U548,Рабочий!U488))="","",ROUND(CHOOSE(Рабочий!$AC$27,CHOOSE(Рабочий!$C$27,Рабочий!BT428,Рабочий!BT548,Рабочий!BT488),CHOOSE(Рабочий!$C$27,Рабочий!U428,Рабочий!U548,Рабочий!U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116</v>
      </c>
      <c r="U22" s="272">
        <f>IF(CHOOSE(Рабочий!$AC$27,CHOOSE(Рабочий!$C$27,Рабочий!BU428,Рабочий!BU548,Рабочий!BU488),CHOOSE(Рабочий!$C$27,Рабочий!V428,Рабочий!V548,Рабочий!V488))="","",ROUND(CHOOSE(Рабочий!$AC$27,CHOOSE(Рабочий!$C$27,Рабочий!BU428,Рабочий!BU548,Рабочий!BU488),CHOOSE(Рабочий!$C$27,Рабочий!V428,Рабочий!V548,Рабочий!V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115</v>
      </c>
      <c r="V22" s="272">
        <f>IF(CHOOSE(Рабочий!$AC$27,CHOOSE(Рабочий!$C$27,Рабочий!BV428,Рабочий!BV548,Рабочий!BV488),CHOOSE(Рабочий!$C$27,Рабочий!W428,Рабочий!W548,Рабочий!W488))="","",ROUND(CHOOSE(Рабочий!$AC$27,CHOOSE(Рабочий!$C$27,Рабочий!BV428,Рабочий!BV548,Рабочий!BV488),CHOOSE(Рабочий!$C$27,Рабочий!W428,Рабочий!W548,Рабочий!W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114</v>
      </c>
      <c r="W22" s="272">
        <f>IF(CHOOSE(Рабочий!$AC$27,CHOOSE(Рабочий!$C$27,Рабочий!BW428,Рабочий!BW548,Рабочий!BW488),CHOOSE(Рабочий!$C$27,Рабочий!X428,Рабочий!X548,Рабочий!X488))="","",ROUND(CHOOSE(Рабочий!$AC$27,CHOOSE(Рабочий!$C$27,Рабочий!BW428,Рабочий!BW548,Рабочий!BW488),CHOOSE(Рабочий!$C$27,Рабочий!X428,Рабочий!X548,Рабочий!X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115</v>
      </c>
      <c r="X22" s="272">
        <f>IF(CHOOSE(Рабочий!$AC$27,CHOOSE(Рабочий!$C$27,Рабочий!BX428,Рабочий!BX548,Рабочий!BX488),CHOOSE(Рабочий!$C$27,Рабочий!Y428,Рабочий!Y548,Рабочий!Y488))="","",ROUND(CHOOSE(Рабочий!$AC$27,CHOOSE(Рабочий!$C$27,Рабочий!BX428,Рабочий!BX548,Рабочий!BX488),CHOOSE(Рабочий!$C$27,Рабочий!Y428,Рабочий!Y548,Рабочий!Y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114</v>
      </c>
      <c r="Y22" s="272">
        <f>IF(CHOOSE(Рабочий!$AC$27,CHOOSE(Рабочий!$C$27,Рабочий!BY428,Рабочий!BY548,Рабочий!BY488),CHOOSE(Рабочий!$C$27,Рабочий!Z428,Рабочий!Z548,Рабочий!Z488))="","",ROUND(CHOOSE(Рабочий!$AC$27,CHOOSE(Рабочий!$C$27,Рабочий!BY428,Рабочий!BY548,Рабочий!BY488),CHOOSE(Рабочий!$C$27,Рабочий!Z428,Рабочий!Z548,Рабочий!Z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114</v>
      </c>
      <c r="Z22" s="272">
        <f>IF(CHOOSE(Рабочий!$AC$27,CHOOSE(Рабочий!$C$27,Рабочий!BZ428,Рабочий!BZ548,Рабочий!BZ488),CHOOSE(Рабочий!$C$27,Рабочий!AA428,Рабочий!AA548,Рабочий!AA488))="","",ROUND(CHOOSE(Рабочий!$AC$27,CHOOSE(Рабочий!$C$27,Рабочий!BZ428,Рабочий!BZ548,Рабочий!BZ488),CHOOSE(Рабочий!$C$27,Рабочий!AA428,Рабочий!AA548,Рабочий!AA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113</v>
      </c>
      <c r="AA22" s="272">
        <f>IF(CHOOSE(Рабочий!$AC$27,CHOOSE(Рабочий!$C$27,Рабочий!CA428,Рабочий!CA548,Рабочий!CA488),CHOOSE(Рабочий!$C$27,Рабочий!AB428,Рабочий!AB548,Рабочий!AB488))="","",ROUND(CHOOSE(Рабочий!$AC$27,CHOOSE(Рабочий!$C$27,Рабочий!CA428,Рабочий!CA548,Рабочий!CA488),CHOOSE(Рабочий!$C$27,Рабочий!AB428,Рабочий!AB548,Рабочий!AB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113</v>
      </c>
      <c r="AB22" s="272">
        <f>IF(CHOOSE(Рабочий!$AC$27,CHOOSE(Рабочий!$C$27,Рабочий!CB428,Рабочий!CB548,Рабочий!CB488),CHOOSE(Рабочий!$C$27,Рабочий!AC428,Рабочий!AC548,Рабочий!AC488))="","",ROUND(CHOOSE(Рабочий!$AC$27,CHOOSE(Рабочий!$C$27,Рабочий!CB428,Рабочий!CB548,Рабочий!CB488),CHOOSE(Рабочий!$C$27,Рабочий!AC428,Рабочий!AC548,Рабочий!AC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113</v>
      </c>
      <c r="AC22" s="272">
        <f>IF(CHOOSE(Рабочий!$AC$27,CHOOSE(Рабочий!$C$27,Рабочий!CC428,Рабочий!CC548,Рабочий!CC488),CHOOSE(Рабочий!$C$27,Рабочий!AD428,Рабочий!AD548,Рабочий!AD488))="","",ROUND(CHOOSE(Рабочий!$AC$27,CHOOSE(Рабочий!$C$27,Рабочий!CC428,Рабочий!CC548,Рабочий!CC488),CHOOSE(Рабочий!$C$27,Рабочий!AD428,Рабочий!AD548,Рабочий!AD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112</v>
      </c>
      <c r="AD22" s="272">
        <f>IF(CHOOSE(Рабочий!$AC$27,CHOOSE(Рабочий!$C$27,Рабочий!CD428,Рабочий!CD548,Рабочий!CD488),CHOOSE(Рабочий!$C$27,Рабочий!AE428,Рабочий!AE548,Рабочий!AE488))="","",ROUND(CHOOSE(Рабочий!$AC$27,CHOOSE(Рабочий!$C$27,Рабочий!CD428,Рабочий!CD548,Рабочий!CD488),CHOOSE(Рабочий!$C$27,Рабочий!AE428,Рабочий!AE548,Рабочий!AE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112</v>
      </c>
      <c r="AE22" s="272" t="str">
        <f>IF(CHOOSE(Рабочий!$AC$27,CHOOSE(Рабочий!$C$27,Рабочий!CE428,Рабочий!CE548,Рабочий!CE488),CHOOSE(Рабочий!$C$27,Рабочий!AF428,Рабочий!AF548,Рабочий!AF488))="","",ROUND(CHOOSE(Рабочий!$AC$27,CHOOSE(Рабочий!$C$27,Рабочий!CE428,Рабочий!CE548,Рабочий!CE488),CHOOSE(Рабочий!$C$27,Рабочий!AF428,Рабочий!AF548,Рабочий!AF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22" s="272" t="str">
        <f>IF(CHOOSE(Рабочий!$AC$27,CHOOSE(Рабочий!$C$27,Рабочий!CF428,Рабочий!CF548,Рабочий!CF488),CHOOSE(Рабочий!$C$27,Рабочий!AG428,Рабочий!AG548,Рабочий!AG488))="","",ROUND(CHOOSE(Рабочий!$AC$27,CHOOSE(Рабочий!$C$27,Рабочий!CF428,Рабочий!CF548,Рабочий!CF488),CHOOSE(Рабочий!$C$27,Рабочий!AG428,Рабочий!AG548,Рабочий!AG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22" s="272" t="str">
        <f>IF(CHOOSE(Рабочий!$AC$27,CHOOSE(Рабочий!$C$27,Рабочий!CG428,Рабочий!CG548,Рабочий!CG488),CHOOSE(Рабочий!$C$27,Рабочий!AH428,Рабочий!AH548,Рабочий!AH488))="","",ROUND(CHOOSE(Рабочий!$AC$27,CHOOSE(Рабочий!$C$27,Рабочий!CG428,Рабочий!CG548,Рабочий!CG488),CHOOSE(Рабочий!$C$27,Рабочий!AH428,Рабочий!AH548,Рабочий!AH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22" s="272" t="str">
        <f>IF(CHOOSE(Рабочий!$AC$27,CHOOSE(Рабочий!$C$27,Рабочий!CH428,Рабочий!CH548,Рабочий!CH488),CHOOSE(Рабочий!$C$27,Рабочий!AI428,Рабочий!AI548,Рабочий!AI488))="","",ROUND(CHOOSE(Рабочий!$AC$27,CHOOSE(Рабочий!$C$27,Рабочий!CH428,Рабочий!CH548,Рабочий!CH488),CHOOSE(Рабочий!$C$27,Рабочий!AI428,Рабочий!AI548,Рабочий!AI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22" s="272" t="str">
        <f>IF(CHOOSE(Рабочий!$AC$27,CHOOSE(Рабочий!$C$27,Рабочий!CI428,Рабочий!CI548,Рабочий!CI488),CHOOSE(Рабочий!$C$27,Рабочий!AJ428,Рабочий!AJ548,Рабочий!AJ488))="","",ROUND(CHOOSE(Рабочий!$AC$27,CHOOSE(Рабочий!$C$27,Рабочий!CI428,Рабочий!CI548,Рабочий!CI488),CHOOSE(Рабочий!$C$27,Рабочий!AJ428,Рабочий!AJ548,Рабочий!AJ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22" s="272" t="str">
        <f>IF(CHOOSE(Рабочий!$AC$27,CHOOSE(Рабочий!$C$27,Рабочий!CJ428,Рабочий!CJ548,Рабочий!CJ488),CHOOSE(Рабочий!$C$27,Рабочий!AK428,Рабочий!AK548,Рабочий!AK488))="","",ROUND(CHOOSE(Рабочий!$AC$27,CHOOSE(Рабочий!$C$27,Рабочий!CJ428,Рабочий!CJ548,Рабочий!CJ488),CHOOSE(Рабочий!$C$27,Рабочий!AK428,Рабочий!AK548,Рабочий!AK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22" s="272" t="str">
        <f>IF(CHOOSE(Рабочий!$AC$27,CHOOSE(Рабочий!$C$27,Рабочий!CK428,Рабочий!CK548,Рабочий!CK488),CHOOSE(Рабочий!$C$27,Рабочий!AL428,Рабочий!AL548,Рабочий!AL488))="","",ROUND(CHOOSE(Рабочий!$AC$27,CHOOSE(Рабочий!$C$27,Рабочий!CK428,Рабочий!CK548,Рабочий!CK488),CHOOSE(Рабочий!$C$27,Рабочий!AL428,Рабочий!AL548,Рабочий!AL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22" s="272" t="str">
        <f>IF(CHOOSE(Рабочий!$AC$27,CHOOSE(Рабочий!$C$27,Рабочий!CL428,Рабочий!CL548,Рабочий!CL488),CHOOSE(Рабочий!$C$27,Рабочий!AM428,Рабочий!AM548,Рабочий!AM488))="","",ROUND(CHOOSE(Рабочий!$AC$27,CHOOSE(Рабочий!$C$27,Рабочий!CL428,Рабочий!CL548,Рабочий!CL488),CHOOSE(Рабочий!$C$27,Рабочий!AM428,Рабочий!AM548,Рабочий!AM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22" s="272" t="str">
        <f>IF(CHOOSE(Рабочий!$AC$27,CHOOSE(Рабочий!$C$27,Рабочий!CM428,Рабочий!CM548,Рабочий!CM488),CHOOSE(Рабочий!$C$27,Рабочий!AN428,Рабочий!AN548,Рабочий!AN488))="","",ROUND(CHOOSE(Рабочий!$AC$27,CHOOSE(Рабочий!$C$27,Рабочий!CM428,Рабочий!CM548,Рабочий!CM488),CHOOSE(Рабочий!$C$27,Рабочий!AN428,Рабочий!AN548,Рабочий!AN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22" s="272" t="str">
        <f>IF(CHOOSE(Рабочий!$AC$27,CHOOSE(Рабочий!$C$27,Рабочий!CN428,Рабочий!CN548,Рабочий!CN488),CHOOSE(Рабочий!$C$27,Рабочий!AO428,Рабочий!AO548,Рабочий!AO488))="","",ROUND(CHOOSE(Рабочий!$AC$27,CHOOSE(Рабочий!$C$27,Рабочий!CN428,Рабочий!CN548,Рабочий!CN488),CHOOSE(Рабочий!$C$27,Рабочий!AO428,Рабочий!AO548,Рабочий!AO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22" s="272" t="str">
        <f>IF(CHOOSE(Рабочий!$AC$27,CHOOSE(Рабочий!$C$27,Рабочий!CO428,Рабочий!CO548,Рабочий!CO488),CHOOSE(Рабочий!$C$27,Рабочий!AP428,Рабочий!AP548,Рабочий!AP488))="","",ROUND(CHOOSE(Рабочий!$AC$27,CHOOSE(Рабочий!$C$27,Рабочий!CO428,Рабочий!CO548,Рабочий!CO488),CHOOSE(Рабочий!$C$27,Рабочий!AP428,Рабочий!AP548,Рабочий!AP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22" s="272" t="str">
        <f>IF(CHOOSE(Рабочий!$AC$27,CHOOSE(Рабочий!$C$27,Рабочий!CP428,Рабочий!CP548,Рабочий!CP488),CHOOSE(Рабочий!$C$27,Рабочий!AQ428,Рабочий!AQ548,Рабочий!AQ488))="","",ROUND(CHOOSE(Рабочий!$AC$27,CHOOSE(Рабочий!$C$27,Рабочий!CP428,Рабочий!CP548,Рабочий!CP488),CHOOSE(Рабочий!$C$27,Рабочий!AQ428,Рабочий!AQ548,Рабочий!AQ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22" s="272" t="str">
        <f>IF(CHOOSE(Рабочий!$AC$27,CHOOSE(Рабочий!$C$27,Рабочий!CQ428,Рабочий!CQ548,Рабочий!CQ488),CHOOSE(Рабочий!$C$27,Рабочий!AR428,Рабочий!AR548,Рабочий!AR488))="","",ROUND(CHOOSE(Рабочий!$AC$27,CHOOSE(Рабочий!$C$27,Рабочий!CQ428,Рабочий!CQ548,Рабочий!CQ488),CHOOSE(Рабочий!$C$27,Рабочий!AR428,Рабочий!AR548,Рабочий!AR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22" s="272" t="str">
        <f>IF(CHOOSE(Рабочий!$AC$27,CHOOSE(Рабочий!$C$27,Рабочий!CR428,Рабочий!CR548,Рабочий!CR488),CHOOSE(Рабочий!$C$27,Рабочий!AS428,Рабочий!AS548,Рабочий!AS488))="","",ROUND(CHOOSE(Рабочий!$AC$27,CHOOSE(Рабочий!$C$27,Рабочий!CR428,Рабочий!CR548,Рабочий!CR488),CHOOSE(Рабочий!$C$27,Рабочий!AS428,Рабочий!AS548,Рабочий!AS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22" s="272" t="str">
        <f>IF(CHOOSE(Рабочий!$AC$27,CHOOSE(Рабочий!$C$27,Рабочий!CS428,Рабочий!CS548,Рабочий!CS488),CHOOSE(Рабочий!$C$27,Рабочий!AT428,Рабочий!AT548,Рабочий!AT488))="","",ROUND(CHOOSE(Рабочий!$AC$27,CHOOSE(Рабочий!$C$27,Рабочий!CS428,Рабочий!CS548,Рабочий!CS488),CHOOSE(Рабочий!$C$27,Рабочий!AT428,Рабочий!AT548,Рабочий!AT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22" s="272" t="str">
        <f>IF(CHOOSE(Рабочий!$AC$27,CHOOSE(Рабочий!$C$27,Рабочий!CT428,Рабочий!CT548,Рабочий!CT488),CHOOSE(Рабочий!$C$27,Рабочий!AU428,Рабочий!AU548,Рабочий!AU488))="","",ROUND(CHOOSE(Рабочий!$AC$27,CHOOSE(Рабочий!$C$27,Рабочий!CT428,Рабочий!CT548,Рабочий!CT488),CHOOSE(Рабочий!$C$27,Рабочий!AU428,Рабочий!AU548,Рабочий!AU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22" s="272" t="str">
        <f>IF(CHOOSE(Рабочий!$AC$27,CHOOSE(Рабочий!$C$27,Рабочий!CU428,Рабочий!CU548,Рабочий!CU488),CHOOSE(Рабочий!$C$27,Рабочий!AV428,Рабочий!AV548,Рабочий!AV488))="","",ROUND(CHOOSE(Рабочий!$AC$27,CHOOSE(Рабочий!$C$27,Рабочий!CU428,Рабочий!CU548,Рабочий!CU488),CHOOSE(Рабочий!$C$27,Рабочий!AV428,Рабочий!AV548,Рабочий!AV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22" s="272" t="str">
        <f>IF(CHOOSE(Рабочий!$AC$27,CHOOSE(Рабочий!$C$27,Рабочий!CV428,Рабочий!CV548,Рабочий!CV488),CHOOSE(Рабочий!$C$27,Рабочий!AW428,Рабочий!AW548,Рабочий!AW488))="","",ROUND(CHOOSE(Рабочий!$AC$27,CHOOSE(Рабочий!$C$27,Рабочий!CV428,Рабочий!CV548,Рабочий!CV488),CHOOSE(Рабочий!$C$27,Рабочий!AW428,Рабочий!AW548,Рабочий!AW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22" s="272" t="str">
        <f>IF(CHOOSE(Рабочий!$AC$27,CHOOSE(Рабочий!$C$27,Рабочий!CW428,Рабочий!CW548,Рабочий!CW488),CHOOSE(Рабочий!$C$27,Рабочий!AX428,Рабочий!AX548,Рабочий!AX488))="","",ROUND(CHOOSE(Рабочий!$AC$27,CHOOSE(Рабочий!$C$27,Рабочий!CW428,Рабочий!CW548,Рабочий!CW488),CHOOSE(Рабочий!$C$27,Рабочий!AX428,Рабочий!AX548,Рабочий!AX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22" s="272" t="str">
        <f>IF(CHOOSE(Рабочий!$AC$27,CHOOSE(Рабочий!$C$27,Рабочий!CX428,Рабочий!CX548,Рабочий!CX488),CHOOSE(Рабочий!$C$27,Рабочий!AY428,Рабочий!AY548,Рабочий!AY488))="","",ROUND(CHOOSE(Рабочий!$AC$27,CHOOSE(Рабочий!$C$27,Рабочий!CX428,Рабочий!CX548,Рабочий!CX488),CHOOSE(Рабочий!$C$27,Рабочий!AY428,Рабочий!AY548,Рабочий!AY488)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22" s="210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1"/>
      <c r="BN22" s="211"/>
      <c r="BO22" s="211"/>
      <c r="BP22" s="211"/>
    </row>
    <row r="23" spans="1:68" s="193" customFormat="1">
      <c r="A23" s="212">
        <v>600</v>
      </c>
      <c r="B23" s="272">
        <f>IF(CHOOSE(Рабочий!$AC$27,CHOOSE(Рабочий!$C$27,Рабочий!BB429,Рабочий!BB549,Рабочий!BB489),CHOOSE(Рабочий!$C$27,Рабочий!C429,Рабочий!C549,Рабочий!C489))="","",ROUND(CHOOSE(Рабочий!$AC$27,CHOOSE(Рабочий!$C$27,Рабочий!BB429,Рабочий!BB549,Рабочий!BB489),CHOOSE(Рабочий!$C$27,Рабочий!C429,Рабочий!C549,Рабочий!C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153</v>
      </c>
      <c r="C23" s="272">
        <f>IF(CHOOSE(Рабочий!$AC$27,CHOOSE(Рабочий!$C$27,Рабочий!BC429,Рабочий!BC549,Рабочий!BC489),CHOOSE(Рабочий!$C$27,Рабочий!D429,Рабочий!D549,Рабочий!D489))="","",ROUND(CHOOSE(Рабочий!$AC$27,CHOOSE(Рабочий!$C$27,Рабочий!BC429,Рабочий!BC549,Рабочий!BC489),CHOOSE(Рабочий!$C$27,Рабочий!D429,Рабочий!D549,Рабочий!D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141</v>
      </c>
      <c r="D23" s="272">
        <f>IF(CHOOSE(Рабочий!$AC$27,CHOOSE(Рабочий!$C$27,Рабочий!BD429,Рабочий!BD549,Рабочий!BD489),CHOOSE(Рабочий!$C$27,Рабочий!E429,Рабочий!E549,Рабочий!E489))="","",ROUND(CHOOSE(Рабочий!$AC$27,CHOOSE(Рабочий!$C$27,Рабочий!BD429,Рабочий!BD549,Рабочий!BD489),CHOOSE(Рабочий!$C$27,Рабочий!E429,Рабочий!E549,Рабочий!E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133</v>
      </c>
      <c r="E23" s="272">
        <f>IF(CHOOSE(Рабочий!$AC$27,CHOOSE(Рабочий!$C$27,Рабочий!BE429,Рабочий!BE549,Рабочий!BE489),CHOOSE(Рабочий!$C$27,Рабочий!F429,Рабочий!F549,Рабочий!F489))="","",ROUND(CHOOSE(Рабочий!$AC$27,CHOOSE(Рабочий!$C$27,Рабочий!BE429,Рабочий!BE549,Рабочий!BE489),CHOOSE(Рабочий!$C$27,Рабочий!F429,Рабочий!F549,Рабочий!F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127</v>
      </c>
      <c r="F23" s="272">
        <f>IF(CHOOSE(Рабочий!$AC$27,CHOOSE(Рабочий!$C$27,Рабочий!BF429,Рабочий!BF549,Рабочий!BF489),CHOOSE(Рабочий!$C$27,Рабочий!G429,Рабочий!G549,Рабочий!G489))="","",ROUND(CHOOSE(Рабочий!$AC$27,CHOOSE(Рабочий!$C$27,Рабочий!BF429,Рабочий!BF549,Рабочий!BF489),CHOOSE(Рабочий!$C$27,Рабочий!G429,Рабочий!G549,Рабочий!G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123</v>
      </c>
      <c r="G23" s="272">
        <f>IF(CHOOSE(Рабочий!$AC$27,CHOOSE(Рабочий!$C$27,Рабочий!BG429,Рабочий!BG549,Рабочий!BG489),CHOOSE(Рабочий!$C$27,Рабочий!H429,Рабочий!H549,Рабочий!H489))="","",ROUND(CHOOSE(Рабочий!$AC$27,CHOOSE(Рабочий!$C$27,Рабочий!BG429,Рабочий!BG549,Рабочий!BG489),CHOOSE(Рабочий!$C$27,Рабочий!H429,Рабочий!H549,Рабочий!H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119</v>
      </c>
      <c r="H23" s="272">
        <f>IF(CHOOSE(Рабочий!$AC$27,CHOOSE(Рабочий!$C$27,Рабочий!BH429,Рабочий!BH549,Рабочий!BH489),CHOOSE(Рабочий!$C$27,Рабочий!I429,Рабочий!I549,Рабочий!I489))="","",ROUND(CHOOSE(Рабочий!$AC$27,CHOOSE(Рабочий!$C$27,Рабочий!BH429,Рабочий!BH549,Рабочий!BH489),CHOOSE(Рабочий!$C$27,Рабочий!I429,Рабочий!I549,Рабочий!I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117</v>
      </c>
      <c r="I23" s="272">
        <f>IF(CHOOSE(Рабочий!$AC$27,CHOOSE(Рабочий!$C$27,Рабочий!BI429,Рабочий!BI549,Рабочий!BI489),CHOOSE(Рабочий!$C$27,Рабочий!J429,Рабочий!J549,Рабочий!J489))="","",ROUND(CHOOSE(Рабочий!$AC$27,CHOOSE(Рабочий!$C$27,Рабочий!BI429,Рабочий!BI549,Рабочий!BI489),CHOOSE(Рабочий!$C$27,Рабочий!J429,Рабочий!J549,Рабочий!J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115</v>
      </c>
      <c r="J23" s="272">
        <f>IF(CHOOSE(Рабочий!$AC$27,CHOOSE(Рабочий!$C$27,Рабочий!BJ429,Рабочий!BJ549,Рабочий!BJ489),CHOOSE(Рабочий!$C$27,Рабочий!K429,Рабочий!K549,Рабочий!K489))="","",ROUND(CHOOSE(Рабочий!$AC$27,CHOOSE(Рабочий!$C$27,Рабочий!BJ429,Рабочий!BJ549,Рабочий!BJ489),CHOOSE(Рабочий!$C$27,Рабочий!K429,Рабочий!K549,Рабочий!K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114</v>
      </c>
      <c r="K23" s="272">
        <f>IF(CHOOSE(Рабочий!$AC$27,CHOOSE(Рабочий!$C$27,Рабочий!BK429,Рабочий!BK549,Рабочий!BK489),CHOOSE(Рабочий!$C$27,Рабочий!L429,Рабочий!L549,Рабочий!L489))="","",ROUND(CHOOSE(Рабочий!$AC$27,CHOOSE(Рабочий!$C$27,Рабочий!BK429,Рабочий!BK549,Рабочий!BK489),CHOOSE(Рабочий!$C$27,Рабочий!L429,Рабочий!L549,Рабочий!L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112</v>
      </c>
      <c r="L23" s="272">
        <f>IF(CHOOSE(Рабочий!$AC$27,CHOOSE(Рабочий!$C$27,Рабочий!BL429,Рабочий!BL549,Рабочий!BL489),CHOOSE(Рабочий!$C$27,Рабочий!M429,Рабочий!M549,Рабочий!M489))="","",ROUND(CHOOSE(Рабочий!$AC$27,CHOOSE(Рабочий!$C$27,Рабочий!BL429,Рабочий!BL549,Рабочий!BL489),CHOOSE(Рабочий!$C$27,Рабочий!M429,Рабочий!M549,Рабочий!M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111</v>
      </c>
      <c r="M23" s="272">
        <f>IF(CHOOSE(Рабочий!$AC$27,CHOOSE(Рабочий!$C$27,Рабочий!BM429,Рабочий!BM549,Рабочий!BM489),CHOOSE(Рабочий!$C$27,Рабочий!N429,Рабочий!N549,Рабочий!N489))="","",ROUND(CHOOSE(Рабочий!$AC$27,CHOOSE(Рабочий!$C$27,Рабочий!BM429,Рабочий!BM549,Рабочий!BM489),CHOOSE(Рабочий!$C$27,Рабочий!N429,Рабочий!N549,Рабочий!N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109</v>
      </c>
      <c r="N23" s="272">
        <f>IF(CHOOSE(Рабочий!$AC$27,CHOOSE(Рабочий!$C$27,Рабочий!BN429,Рабочий!BN549,Рабочий!BN489),CHOOSE(Рабочий!$C$27,Рабочий!O429,Рабочий!O549,Рабочий!O489))="","",ROUND(CHOOSE(Рабочий!$AC$27,CHOOSE(Рабочий!$C$27,Рабочий!BN429,Рабочий!BN549,Рабочий!BN489),CHOOSE(Рабочий!$C$27,Рабочий!O429,Рабочий!O549,Рабочий!O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109</v>
      </c>
      <c r="O23" s="272">
        <f>IF(CHOOSE(Рабочий!$AC$27,CHOOSE(Рабочий!$C$27,Рабочий!BO429,Рабочий!BO549,Рабочий!BO489),CHOOSE(Рабочий!$C$27,Рабочий!P429,Рабочий!P549,Рабочий!P489))="","",ROUND(CHOOSE(Рабочий!$AC$27,CHOOSE(Рабочий!$C$27,Рабочий!BO429,Рабочий!BO549,Рабочий!BO489),CHOOSE(Рабочий!$C$27,Рабочий!P429,Рабочий!P549,Рабочий!P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108</v>
      </c>
      <c r="P23" s="272">
        <f>IF(CHOOSE(Рабочий!$AC$27,CHOOSE(Рабочий!$C$27,Рабочий!BP429,Рабочий!BP549,Рабочий!BP489),CHOOSE(Рабочий!$C$27,Рабочий!Q429,Рабочий!Q549,Рабочий!Q489))="","",ROUND(CHOOSE(Рабочий!$AC$27,CHOOSE(Рабочий!$C$27,Рабочий!BP429,Рабочий!BP549,Рабочий!BP489),CHOOSE(Рабочий!$C$27,Рабочий!Q429,Рабочий!Q549,Рабочий!Q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108</v>
      </c>
      <c r="Q23" s="272">
        <f>IF(CHOOSE(Рабочий!$AC$27,CHOOSE(Рабочий!$C$27,Рабочий!BQ429,Рабочий!BQ549,Рабочий!BQ489),CHOOSE(Рабочий!$C$27,Рабочий!R429,Рабочий!R549,Рабочий!R489))="","",ROUND(CHOOSE(Рабочий!$AC$27,CHOOSE(Рабочий!$C$27,Рабочий!BQ429,Рабочий!BQ549,Рабочий!BQ489),CHOOSE(Рабочий!$C$27,Рабочий!R429,Рабочий!R549,Рабочий!R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107</v>
      </c>
      <c r="R23" s="272">
        <f>IF(CHOOSE(Рабочий!$AC$27,CHOOSE(Рабочий!$C$27,Рабочий!BR429,Рабочий!BR549,Рабочий!BR489),CHOOSE(Рабочий!$C$27,Рабочий!S429,Рабочий!S549,Рабочий!S489))="","",ROUND(CHOOSE(Рабочий!$AC$27,CHOOSE(Рабочий!$C$27,Рабочий!BR429,Рабочий!BR549,Рабочий!BR489),CHOOSE(Рабочий!$C$27,Рабочий!S429,Рабочий!S549,Рабочий!S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106</v>
      </c>
      <c r="S23" s="272">
        <f>IF(CHOOSE(Рабочий!$AC$27,CHOOSE(Рабочий!$C$27,Рабочий!BS429,Рабочий!BS549,Рабочий!BS489),CHOOSE(Рабочий!$C$27,Рабочий!T429,Рабочий!T549,Рабочий!T489))="","",ROUND(CHOOSE(Рабочий!$AC$27,CHOOSE(Рабочий!$C$27,Рабочий!BS429,Рабочий!BS549,Рабочий!BS489),CHOOSE(Рабочий!$C$27,Рабочий!T429,Рабочий!T549,Рабочий!T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106</v>
      </c>
      <c r="T23" s="272">
        <f>IF(CHOOSE(Рабочий!$AC$27,CHOOSE(Рабочий!$C$27,Рабочий!BT429,Рабочий!BT549,Рабочий!BT489),CHOOSE(Рабочий!$C$27,Рабочий!U429,Рабочий!U549,Рабочий!U489))="","",ROUND(CHOOSE(Рабочий!$AC$27,CHOOSE(Рабочий!$C$27,Рабочий!BT429,Рабочий!BT549,Рабочий!BT489),CHOOSE(Рабочий!$C$27,Рабочий!U429,Рабочий!U549,Рабочий!U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106</v>
      </c>
      <c r="U23" s="272">
        <f>IF(CHOOSE(Рабочий!$AC$27,CHOOSE(Рабочий!$C$27,Рабочий!BU429,Рабочий!BU549,Рабочий!BU489),CHOOSE(Рабочий!$C$27,Рабочий!V429,Рабочий!V549,Рабочий!V489))="","",ROUND(CHOOSE(Рабочий!$AC$27,CHOOSE(Рабочий!$C$27,Рабочий!BU429,Рабочий!BU549,Рабочий!BU489),CHOOSE(Рабочий!$C$27,Рабочий!V429,Рабочий!V549,Рабочий!V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105</v>
      </c>
      <c r="V23" s="272">
        <f>IF(CHOOSE(Рабочий!$AC$27,CHOOSE(Рабочий!$C$27,Рабочий!BV429,Рабочий!BV549,Рабочий!BV489),CHOOSE(Рабочий!$C$27,Рабочий!W429,Рабочий!W549,Рабочий!W489))="","",ROUND(CHOOSE(Рабочий!$AC$27,CHOOSE(Рабочий!$C$27,Рабочий!BV429,Рабочий!BV549,Рабочий!BV489),CHOOSE(Рабочий!$C$27,Рабочий!W429,Рабочий!W549,Рабочий!W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104</v>
      </c>
      <c r="W23" s="272">
        <f>IF(CHOOSE(Рабочий!$AC$27,CHOOSE(Рабочий!$C$27,Рабочий!BW429,Рабочий!BW549,Рабочий!BW489),CHOOSE(Рабочий!$C$27,Рабочий!X429,Рабочий!X549,Рабочий!X489))="","",ROUND(CHOOSE(Рабочий!$AC$27,CHOOSE(Рабочий!$C$27,Рабочий!BW429,Рабочий!BW549,Рабочий!BW489),CHOOSE(Рабочий!$C$27,Рабочий!X429,Рабочий!X549,Рабочий!X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105</v>
      </c>
      <c r="X23" s="272">
        <f>IF(CHOOSE(Рабочий!$AC$27,CHOOSE(Рабочий!$C$27,Рабочий!BX429,Рабочий!BX549,Рабочий!BX489),CHOOSE(Рабочий!$C$27,Рабочий!Y429,Рабочий!Y549,Рабочий!Y489))="","",ROUND(CHOOSE(Рабочий!$AC$27,CHOOSE(Рабочий!$C$27,Рабочий!BX429,Рабочий!BX549,Рабочий!BX489),CHOOSE(Рабочий!$C$27,Рабочий!Y429,Рабочий!Y549,Рабочий!Y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104</v>
      </c>
      <c r="Y23" s="272">
        <f>IF(CHOOSE(Рабочий!$AC$27,CHOOSE(Рабочий!$C$27,Рабочий!BY429,Рабочий!BY549,Рабочий!BY489),CHOOSE(Рабочий!$C$27,Рабочий!Z429,Рабочий!Z549,Рабочий!Z489))="","",ROUND(CHOOSE(Рабочий!$AC$27,CHOOSE(Рабочий!$C$27,Рабочий!BY429,Рабочий!BY549,Рабочий!BY489),CHOOSE(Рабочий!$C$27,Рабочий!Z429,Рабочий!Z549,Рабочий!Z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104</v>
      </c>
      <c r="Z23" s="272">
        <f>IF(CHOOSE(Рабочий!$AC$27,CHOOSE(Рабочий!$C$27,Рабочий!BZ429,Рабочий!BZ549,Рабочий!BZ489),CHOOSE(Рабочий!$C$27,Рабочий!AA429,Рабочий!AA549,Рабочий!AA489))="","",ROUND(CHOOSE(Рабочий!$AC$27,CHOOSE(Рабочий!$C$27,Рабочий!BZ429,Рабочий!BZ549,Рабочий!BZ489),CHOOSE(Рабочий!$C$27,Рабочий!AA429,Рабочий!AA549,Рабочий!AA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103</v>
      </c>
      <c r="AA23" s="272">
        <f>IF(CHOOSE(Рабочий!$AC$27,CHOOSE(Рабочий!$C$27,Рабочий!CA429,Рабочий!CA549,Рабочий!CA489),CHOOSE(Рабочий!$C$27,Рабочий!AB429,Рабочий!AB549,Рабочий!AB489))="","",ROUND(CHOOSE(Рабочий!$AC$27,CHOOSE(Рабочий!$C$27,Рабочий!CA429,Рабочий!CA549,Рабочий!CA489),CHOOSE(Рабочий!$C$27,Рабочий!AB429,Рабочий!AB549,Рабочий!AB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103</v>
      </c>
      <c r="AB23" s="272">
        <f>IF(CHOOSE(Рабочий!$AC$27,CHOOSE(Рабочий!$C$27,Рабочий!CB429,Рабочий!CB549,Рабочий!CB489),CHOOSE(Рабочий!$C$27,Рабочий!AC429,Рабочий!AC549,Рабочий!AC489))="","",ROUND(CHOOSE(Рабочий!$AC$27,CHOOSE(Рабочий!$C$27,Рабочий!CB429,Рабочий!CB549,Рабочий!CB489),CHOOSE(Рабочий!$C$27,Рабочий!AC429,Рабочий!AC549,Рабочий!AC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103</v>
      </c>
      <c r="AC23" s="272">
        <f>IF(CHOOSE(Рабочий!$AC$27,CHOOSE(Рабочий!$C$27,Рабочий!CC429,Рабочий!CC549,Рабочий!CC489),CHOOSE(Рабочий!$C$27,Рабочий!AD429,Рабочий!AD549,Рабочий!AD489))="","",ROUND(CHOOSE(Рабочий!$AC$27,CHOOSE(Рабочий!$C$27,Рабочий!CC429,Рабочий!CC549,Рабочий!CC489),CHOOSE(Рабочий!$C$27,Рабочий!AD429,Рабочий!AD549,Рабочий!AD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103</v>
      </c>
      <c r="AD23" s="272">
        <f>IF(CHOOSE(Рабочий!$AC$27,CHOOSE(Рабочий!$C$27,Рабочий!CD429,Рабочий!CD549,Рабочий!CD489),CHOOSE(Рабочий!$C$27,Рабочий!AE429,Рабочий!AE549,Рабочий!AE489))="","",ROUND(CHOOSE(Рабочий!$AC$27,CHOOSE(Рабочий!$C$27,Рабочий!CD429,Рабочий!CD549,Рабочий!CD489),CHOOSE(Рабочий!$C$27,Рабочий!AE429,Рабочий!AE549,Рабочий!AE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102</v>
      </c>
      <c r="AE23" s="272" t="str">
        <f>IF(CHOOSE(Рабочий!$AC$27,CHOOSE(Рабочий!$C$27,Рабочий!CE429,Рабочий!CE549,Рабочий!CE489),CHOOSE(Рабочий!$C$27,Рабочий!AF429,Рабочий!AF549,Рабочий!AF489))="","",ROUND(CHOOSE(Рабочий!$AC$27,CHOOSE(Рабочий!$C$27,Рабочий!CE429,Рабочий!CE549,Рабочий!CE489),CHOOSE(Рабочий!$C$27,Рабочий!AF429,Рабочий!AF549,Рабочий!AF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23" s="272" t="str">
        <f>IF(CHOOSE(Рабочий!$AC$27,CHOOSE(Рабочий!$C$27,Рабочий!CF429,Рабочий!CF549,Рабочий!CF489),CHOOSE(Рабочий!$C$27,Рабочий!AG429,Рабочий!AG549,Рабочий!AG489))="","",ROUND(CHOOSE(Рабочий!$AC$27,CHOOSE(Рабочий!$C$27,Рабочий!CF429,Рабочий!CF549,Рабочий!CF489),CHOOSE(Рабочий!$C$27,Рабочий!AG429,Рабочий!AG549,Рабочий!AG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23" s="272" t="str">
        <f>IF(CHOOSE(Рабочий!$AC$27,CHOOSE(Рабочий!$C$27,Рабочий!CG429,Рабочий!CG549,Рабочий!CG489),CHOOSE(Рабочий!$C$27,Рабочий!AH429,Рабочий!AH549,Рабочий!AH489))="","",ROUND(CHOOSE(Рабочий!$AC$27,CHOOSE(Рабочий!$C$27,Рабочий!CG429,Рабочий!CG549,Рабочий!CG489),CHOOSE(Рабочий!$C$27,Рабочий!AH429,Рабочий!AH549,Рабочий!AH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23" s="272" t="str">
        <f>IF(CHOOSE(Рабочий!$AC$27,CHOOSE(Рабочий!$C$27,Рабочий!CH429,Рабочий!CH549,Рабочий!CH489),CHOOSE(Рабочий!$C$27,Рабочий!AI429,Рабочий!AI549,Рабочий!AI489))="","",ROUND(CHOOSE(Рабочий!$AC$27,CHOOSE(Рабочий!$C$27,Рабочий!CH429,Рабочий!CH549,Рабочий!CH489),CHOOSE(Рабочий!$C$27,Рабочий!AI429,Рабочий!AI549,Рабочий!AI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23" s="272" t="str">
        <f>IF(CHOOSE(Рабочий!$AC$27,CHOOSE(Рабочий!$C$27,Рабочий!CI429,Рабочий!CI549,Рабочий!CI489),CHOOSE(Рабочий!$C$27,Рабочий!AJ429,Рабочий!AJ549,Рабочий!AJ489))="","",ROUND(CHOOSE(Рабочий!$AC$27,CHOOSE(Рабочий!$C$27,Рабочий!CI429,Рабочий!CI549,Рабочий!CI489),CHOOSE(Рабочий!$C$27,Рабочий!AJ429,Рабочий!AJ549,Рабочий!AJ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23" s="272" t="str">
        <f>IF(CHOOSE(Рабочий!$AC$27,CHOOSE(Рабочий!$C$27,Рабочий!CJ429,Рабочий!CJ549,Рабочий!CJ489),CHOOSE(Рабочий!$C$27,Рабочий!AK429,Рабочий!AK549,Рабочий!AK489))="","",ROUND(CHOOSE(Рабочий!$AC$27,CHOOSE(Рабочий!$C$27,Рабочий!CJ429,Рабочий!CJ549,Рабочий!CJ489),CHOOSE(Рабочий!$C$27,Рабочий!AK429,Рабочий!AK549,Рабочий!AK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23" s="272" t="str">
        <f>IF(CHOOSE(Рабочий!$AC$27,CHOOSE(Рабочий!$C$27,Рабочий!CK429,Рабочий!CK549,Рабочий!CK489),CHOOSE(Рабочий!$C$27,Рабочий!AL429,Рабочий!AL549,Рабочий!AL489))="","",ROUND(CHOOSE(Рабочий!$AC$27,CHOOSE(Рабочий!$C$27,Рабочий!CK429,Рабочий!CK549,Рабочий!CK489),CHOOSE(Рабочий!$C$27,Рабочий!AL429,Рабочий!AL549,Рабочий!AL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23" s="272" t="str">
        <f>IF(CHOOSE(Рабочий!$AC$27,CHOOSE(Рабочий!$C$27,Рабочий!CL429,Рабочий!CL549,Рабочий!CL489),CHOOSE(Рабочий!$C$27,Рабочий!AM429,Рабочий!AM549,Рабочий!AM489))="","",ROUND(CHOOSE(Рабочий!$AC$27,CHOOSE(Рабочий!$C$27,Рабочий!CL429,Рабочий!CL549,Рабочий!CL489),CHOOSE(Рабочий!$C$27,Рабочий!AM429,Рабочий!AM549,Рабочий!AM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23" s="272" t="str">
        <f>IF(CHOOSE(Рабочий!$AC$27,CHOOSE(Рабочий!$C$27,Рабочий!CM429,Рабочий!CM549,Рабочий!CM489),CHOOSE(Рабочий!$C$27,Рабочий!AN429,Рабочий!AN549,Рабочий!AN489))="","",ROUND(CHOOSE(Рабочий!$AC$27,CHOOSE(Рабочий!$C$27,Рабочий!CM429,Рабочий!CM549,Рабочий!CM489),CHOOSE(Рабочий!$C$27,Рабочий!AN429,Рабочий!AN549,Рабочий!AN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23" s="272" t="str">
        <f>IF(CHOOSE(Рабочий!$AC$27,CHOOSE(Рабочий!$C$27,Рабочий!CN429,Рабочий!CN549,Рабочий!CN489),CHOOSE(Рабочий!$C$27,Рабочий!AO429,Рабочий!AO549,Рабочий!AO489))="","",ROUND(CHOOSE(Рабочий!$AC$27,CHOOSE(Рабочий!$C$27,Рабочий!CN429,Рабочий!CN549,Рабочий!CN489),CHOOSE(Рабочий!$C$27,Рабочий!AO429,Рабочий!AO549,Рабочий!AO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23" s="272" t="str">
        <f>IF(CHOOSE(Рабочий!$AC$27,CHOOSE(Рабочий!$C$27,Рабочий!CO429,Рабочий!CO549,Рабочий!CO489),CHOOSE(Рабочий!$C$27,Рабочий!AP429,Рабочий!AP549,Рабочий!AP489))="","",ROUND(CHOOSE(Рабочий!$AC$27,CHOOSE(Рабочий!$C$27,Рабочий!CO429,Рабочий!CO549,Рабочий!CO489),CHOOSE(Рабочий!$C$27,Рабочий!AP429,Рабочий!AP549,Рабочий!AP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23" s="272" t="str">
        <f>IF(CHOOSE(Рабочий!$AC$27,CHOOSE(Рабочий!$C$27,Рабочий!CP429,Рабочий!CP549,Рабочий!CP489),CHOOSE(Рабочий!$C$27,Рабочий!AQ429,Рабочий!AQ549,Рабочий!AQ489))="","",ROUND(CHOOSE(Рабочий!$AC$27,CHOOSE(Рабочий!$C$27,Рабочий!CP429,Рабочий!CP549,Рабочий!CP489),CHOOSE(Рабочий!$C$27,Рабочий!AQ429,Рабочий!AQ549,Рабочий!AQ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23" s="272" t="str">
        <f>IF(CHOOSE(Рабочий!$AC$27,CHOOSE(Рабочий!$C$27,Рабочий!CQ429,Рабочий!CQ549,Рабочий!CQ489),CHOOSE(Рабочий!$C$27,Рабочий!AR429,Рабочий!AR549,Рабочий!AR489))="","",ROUND(CHOOSE(Рабочий!$AC$27,CHOOSE(Рабочий!$C$27,Рабочий!CQ429,Рабочий!CQ549,Рабочий!CQ489),CHOOSE(Рабочий!$C$27,Рабочий!AR429,Рабочий!AR549,Рабочий!AR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23" s="272" t="str">
        <f>IF(CHOOSE(Рабочий!$AC$27,CHOOSE(Рабочий!$C$27,Рабочий!CR429,Рабочий!CR549,Рабочий!CR489),CHOOSE(Рабочий!$C$27,Рабочий!AS429,Рабочий!AS549,Рабочий!AS489))="","",ROUND(CHOOSE(Рабочий!$AC$27,CHOOSE(Рабочий!$C$27,Рабочий!CR429,Рабочий!CR549,Рабочий!CR489),CHOOSE(Рабочий!$C$27,Рабочий!AS429,Рабочий!AS549,Рабочий!AS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23" s="272" t="str">
        <f>IF(CHOOSE(Рабочий!$AC$27,CHOOSE(Рабочий!$C$27,Рабочий!CS429,Рабочий!CS549,Рабочий!CS489),CHOOSE(Рабочий!$C$27,Рабочий!AT429,Рабочий!AT549,Рабочий!AT489))="","",ROUND(CHOOSE(Рабочий!$AC$27,CHOOSE(Рабочий!$C$27,Рабочий!CS429,Рабочий!CS549,Рабочий!CS489),CHOOSE(Рабочий!$C$27,Рабочий!AT429,Рабочий!AT549,Рабочий!AT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23" s="272" t="str">
        <f>IF(CHOOSE(Рабочий!$AC$27,CHOOSE(Рабочий!$C$27,Рабочий!CT429,Рабочий!CT549,Рабочий!CT489),CHOOSE(Рабочий!$C$27,Рабочий!AU429,Рабочий!AU549,Рабочий!AU489))="","",ROUND(CHOOSE(Рабочий!$AC$27,CHOOSE(Рабочий!$C$27,Рабочий!CT429,Рабочий!CT549,Рабочий!CT489),CHOOSE(Рабочий!$C$27,Рабочий!AU429,Рабочий!AU549,Рабочий!AU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23" s="272" t="str">
        <f>IF(CHOOSE(Рабочий!$AC$27,CHOOSE(Рабочий!$C$27,Рабочий!CU429,Рабочий!CU549,Рабочий!CU489),CHOOSE(Рабочий!$C$27,Рабочий!AV429,Рабочий!AV549,Рабочий!AV489))="","",ROUND(CHOOSE(Рабочий!$AC$27,CHOOSE(Рабочий!$C$27,Рабочий!CU429,Рабочий!CU549,Рабочий!CU489),CHOOSE(Рабочий!$C$27,Рабочий!AV429,Рабочий!AV549,Рабочий!AV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23" s="272" t="str">
        <f>IF(CHOOSE(Рабочий!$AC$27,CHOOSE(Рабочий!$C$27,Рабочий!CV429,Рабочий!CV549,Рабочий!CV489),CHOOSE(Рабочий!$C$27,Рабочий!AW429,Рабочий!AW549,Рабочий!AW489))="","",ROUND(CHOOSE(Рабочий!$AC$27,CHOOSE(Рабочий!$C$27,Рабочий!CV429,Рабочий!CV549,Рабочий!CV489),CHOOSE(Рабочий!$C$27,Рабочий!AW429,Рабочий!AW549,Рабочий!AW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23" s="272" t="str">
        <f>IF(CHOOSE(Рабочий!$AC$27,CHOOSE(Рабочий!$C$27,Рабочий!CW429,Рабочий!CW549,Рабочий!CW489),CHOOSE(Рабочий!$C$27,Рабочий!AX429,Рабочий!AX549,Рабочий!AX489))="","",ROUND(CHOOSE(Рабочий!$AC$27,CHOOSE(Рабочий!$C$27,Рабочий!CW429,Рабочий!CW549,Рабочий!CW489),CHOOSE(Рабочий!$C$27,Рабочий!AX429,Рабочий!AX549,Рабочий!AX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23" s="272" t="str">
        <f>IF(CHOOSE(Рабочий!$AC$27,CHOOSE(Рабочий!$C$27,Рабочий!CX429,Рабочий!CX549,Рабочий!CX489),CHOOSE(Рабочий!$C$27,Рабочий!AY429,Рабочий!AY549,Рабочий!AY489))="","",ROUND(CHOOSE(Рабочий!$AC$27,CHOOSE(Рабочий!$C$27,Рабочий!CX429,Рабочий!CX549,Рабочий!CX489),CHOOSE(Рабочий!$C$27,Рабочий!AY429,Рабочий!AY549,Рабочий!AY489)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23" s="210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1"/>
      <c r="BN23" s="211"/>
      <c r="BO23" s="211"/>
      <c r="BP23" s="211"/>
    </row>
    <row r="24" spans="1:68" s="193" customFormat="1">
      <c r="A24" s="212">
        <v>700</v>
      </c>
      <c r="B24" s="272">
        <f>IF(CHOOSE(Рабочий!$AC$27,CHOOSE(Рабочий!$C$27,Рабочий!BB430,Рабочий!BB550,Рабочий!BB490),CHOOSE(Рабочий!$C$27,Рабочий!C430,Рабочий!C550,Рабочий!C490))="","",ROUND(CHOOSE(Рабочий!$AC$27,CHOOSE(Рабочий!$C$27,Рабочий!BB430,Рабочий!BB550,Рабочий!BB490),CHOOSE(Рабочий!$C$27,Рабочий!C430,Рабочий!C550,Рабочий!C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141</v>
      </c>
      <c r="C24" s="272">
        <f>IF(CHOOSE(Рабочий!$AC$27,CHOOSE(Рабочий!$C$27,Рабочий!BC430,Рабочий!BC550,Рабочий!BC490),CHOOSE(Рабочий!$C$27,Рабочий!D430,Рабочий!D550,Рабочий!D490))="","",ROUND(CHOOSE(Рабочий!$AC$27,CHOOSE(Рабочий!$C$27,Рабочий!BC430,Рабочий!BC550,Рабочий!BC490),CHOOSE(Рабочий!$C$27,Рабочий!D430,Рабочий!D550,Рабочий!D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130</v>
      </c>
      <c r="D24" s="272">
        <f>IF(CHOOSE(Рабочий!$AC$27,CHOOSE(Рабочий!$C$27,Рабочий!BD430,Рабочий!BD550,Рабочий!BD490),CHOOSE(Рабочий!$C$27,Рабочий!E430,Рабочий!E550,Рабочий!E490))="","",ROUND(CHOOSE(Рабочий!$AC$27,CHOOSE(Рабочий!$C$27,Рабочий!BD430,Рабочий!BD550,Рабочий!BD490),CHOOSE(Рабочий!$C$27,Рабочий!E430,Рабочий!E550,Рабочий!E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123</v>
      </c>
      <c r="E24" s="272">
        <f>IF(CHOOSE(Рабочий!$AC$27,CHOOSE(Рабочий!$C$27,Рабочий!BE430,Рабочий!BE550,Рабочий!BE490),CHOOSE(Рабочий!$C$27,Рабочий!F430,Рабочий!F550,Рабочий!F490))="","",ROUND(CHOOSE(Рабочий!$AC$27,CHOOSE(Рабочий!$C$27,Рабочий!BE430,Рабочий!BE550,Рабочий!BE490),CHOOSE(Рабочий!$C$27,Рабочий!F430,Рабочий!F550,Рабочий!F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118</v>
      </c>
      <c r="F24" s="272">
        <f>IF(CHOOSE(Рабочий!$AC$27,CHOOSE(Рабочий!$C$27,Рабочий!BF430,Рабочий!BF550,Рабочий!BF490),CHOOSE(Рабочий!$C$27,Рабочий!G430,Рабочий!G550,Рабочий!G490))="","",ROUND(CHOOSE(Рабочий!$AC$27,CHOOSE(Рабочий!$C$27,Рабочий!BF430,Рабочий!BF550,Рабочий!BF490),CHOOSE(Рабочий!$C$27,Рабочий!G430,Рабочий!G550,Рабочий!G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114</v>
      </c>
      <c r="G24" s="272">
        <f>IF(CHOOSE(Рабочий!$AC$27,CHOOSE(Рабочий!$C$27,Рабочий!BG430,Рабочий!BG550,Рабочий!BG490),CHOOSE(Рабочий!$C$27,Рабочий!H430,Рабочий!H550,Рабочий!H490))="","",ROUND(CHOOSE(Рабочий!$AC$27,CHOOSE(Рабочий!$C$27,Рабочий!BG430,Рабочий!BG550,Рабочий!BG490),CHOOSE(Рабочий!$C$27,Рабочий!H430,Рабочий!H550,Рабочий!H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111</v>
      </c>
      <c r="H24" s="272">
        <f>IF(CHOOSE(Рабочий!$AC$27,CHOOSE(Рабочий!$C$27,Рабочий!BH430,Рабочий!BH550,Рабочий!BH490),CHOOSE(Рабочий!$C$27,Рабочий!I430,Рабочий!I550,Рабочий!I490))="","",ROUND(CHOOSE(Рабочий!$AC$27,CHOOSE(Рабочий!$C$27,Рабочий!BH430,Рабочий!BH550,Рабочий!BH490),CHOOSE(Рабочий!$C$27,Рабочий!I430,Рабочий!I550,Рабочий!I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109</v>
      </c>
      <c r="I24" s="272">
        <f>IF(CHOOSE(Рабочий!$AC$27,CHOOSE(Рабочий!$C$27,Рабочий!BI430,Рабочий!BI550,Рабочий!BI490),CHOOSE(Рабочий!$C$27,Рабочий!J430,Рабочий!J550,Рабочий!J490))="","",ROUND(CHOOSE(Рабочий!$AC$27,CHOOSE(Рабочий!$C$27,Рабочий!BI430,Рабочий!BI550,Рабочий!BI490),CHOOSE(Рабочий!$C$27,Рабочий!J430,Рабочий!J550,Рабочий!J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107</v>
      </c>
      <c r="J24" s="272">
        <f>IF(CHOOSE(Рабочий!$AC$27,CHOOSE(Рабочий!$C$27,Рабочий!BJ430,Рабочий!BJ550,Рабочий!BJ490),CHOOSE(Рабочий!$C$27,Рабочий!K430,Рабочий!K550,Рабочий!K490))="","",ROUND(CHOOSE(Рабочий!$AC$27,CHOOSE(Рабочий!$C$27,Рабочий!BJ430,Рабочий!BJ550,Рабочий!BJ490),CHOOSE(Рабочий!$C$27,Рабочий!K430,Рабочий!K550,Рабочий!K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106</v>
      </c>
      <c r="K24" s="272">
        <f>IF(CHOOSE(Рабочий!$AC$27,CHOOSE(Рабочий!$C$27,Рабочий!BK430,Рабочий!BK550,Рабочий!BK490),CHOOSE(Рабочий!$C$27,Рабочий!L430,Рабочий!L550,Рабочий!L490))="","",ROUND(CHOOSE(Рабочий!$AC$27,CHOOSE(Рабочий!$C$27,Рабочий!BK430,Рабочий!BK550,Рабочий!BK490),CHOOSE(Рабочий!$C$27,Рабочий!L430,Рабочий!L550,Рабочий!L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104</v>
      </c>
      <c r="L24" s="272">
        <f>IF(CHOOSE(Рабочий!$AC$27,CHOOSE(Рабочий!$C$27,Рабочий!BL430,Рабочий!BL550,Рабочий!BL490),CHOOSE(Рабочий!$C$27,Рабочий!M430,Рабочий!M550,Рабочий!M490))="","",ROUND(CHOOSE(Рабочий!$AC$27,CHOOSE(Рабочий!$C$27,Рабочий!BL430,Рабочий!BL550,Рабочий!BL490),CHOOSE(Рабочий!$C$27,Рабочий!M430,Рабочий!M550,Рабочий!M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103</v>
      </c>
      <c r="M24" s="272">
        <f>IF(CHOOSE(Рабочий!$AC$27,CHOOSE(Рабочий!$C$27,Рабочий!BM430,Рабочий!BM550,Рабочий!BM490),CHOOSE(Рабочий!$C$27,Рабочий!N430,Рабочий!N550,Рабочий!N490))="","",ROUND(CHOOSE(Рабочий!$AC$27,CHOOSE(Рабочий!$C$27,Рабочий!BM430,Рабочий!BM550,Рабочий!BM490),CHOOSE(Рабочий!$C$27,Рабочий!N430,Рабочий!N550,Рабочий!N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102</v>
      </c>
      <c r="N24" s="272">
        <f>IF(CHOOSE(Рабочий!$AC$27,CHOOSE(Рабочий!$C$27,Рабочий!BN430,Рабочий!BN550,Рабочий!BN490),CHOOSE(Рабочий!$C$27,Рабочий!O430,Рабочий!O550,Рабочий!O490))="","",ROUND(CHOOSE(Рабочий!$AC$27,CHOOSE(Рабочий!$C$27,Рабочий!BN430,Рабочий!BN550,Рабочий!BN490),CHOOSE(Рабочий!$C$27,Рабочий!O430,Рабочий!O550,Рабочий!O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102</v>
      </c>
      <c r="O24" s="272">
        <f>IF(CHOOSE(Рабочий!$AC$27,CHOOSE(Рабочий!$C$27,Рабочий!BO430,Рабочий!BO550,Рабочий!BO490),CHOOSE(Рабочий!$C$27,Рабочий!P430,Рабочий!P550,Рабочий!P490))="","",ROUND(CHOOSE(Рабочий!$AC$27,CHOOSE(Рабочий!$C$27,Рабочий!BO430,Рабочий!BO550,Рабочий!BO490),CHOOSE(Рабочий!$C$27,Рабочий!P430,Рабочий!P550,Рабочий!P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101</v>
      </c>
      <c r="P24" s="272">
        <f>IF(CHOOSE(Рабочий!$AC$27,CHOOSE(Рабочий!$C$27,Рабочий!BP430,Рабочий!BP550,Рабочий!BP490),CHOOSE(Рабочий!$C$27,Рабочий!Q430,Рабочий!Q550,Рабочий!Q490))="","",ROUND(CHOOSE(Рабочий!$AC$27,CHOOSE(Рабочий!$C$27,Рабочий!BP430,Рабочий!BP550,Рабочий!BP490),CHOOSE(Рабочий!$C$27,Рабочий!Q430,Рабочий!Q550,Рабочий!Q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100</v>
      </c>
      <c r="Q24" s="272">
        <f>IF(CHOOSE(Рабочий!$AC$27,CHOOSE(Рабочий!$C$27,Рабочий!BQ430,Рабочий!BQ550,Рабочий!BQ490),CHOOSE(Рабочий!$C$27,Рабочий!R430,Рабочий!R550,Рабочий!R490))="","",ROUND(CHOOSE(Рабочий!$AC$27,CHOOSE(Рабочий!$C$27,Рабочий!BQ430,Рабочий!BQ550,Рабочий!BQ490),CHOOSE(Рабочий!$C$27,Рабочий!R430,Рабочий!R550,Рабочий!R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99</v>
      </c>
      <c r="R24" s="272">
        <f>IF(CHOOSE(Рабочий!$AC$27,CHOOSE(Рабочий!$C$27,Рабочий!BR430,Рабочий!BR550,Рабочий!BR490),CHOOSE(Рабочий!$C$27,Рабочий!S430,Рабочий!S550,Рабочий!S490))="","",ROUND(CHOOSE(Рабочий!$AC$27,CHOOSE(Рабочий!$C$27,Рабочий!BR430,Рабочий!BR550,Рабочий!BR490),CHOOSE(Рабочий!$C$27,Рабочий!S430,Рабочий!S550,Рабочий!S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99</v>
      </c>
      <c r="S24" s="272">
        <f>IF(CHOOSE(Рабочий!$AC$27,CHOOSE(Рабочий!$C$27,Рабочий!BS430,Рабочий!BS550,Рабочий!BS490),CHOOSE(Рабочий!$C$27,Рабочий!T430,Рабочий!T550,Рабочий!T490))="","",ROUND(CHOOSE(Рабочий!$AC$27,CHOOSE(Рабочий!$C$27,Рабочий!BS430,Рабочий!BS550,Рабочий!BS490),CHOOSE(Рабочий!$C$27,Рабочий!T430,Рабочий!T550,Рабочий!T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99</v>
      </c>
      <c r="T24" s="272">
        <f>IF(CHOOSE(Рабочий!$AC$27,CHOOSE(Рабочий!$C$27,Рабочий!BT430,Рабочий!BT550,Рабочий!BT490),CHOOSE(Рабочий!$C$27,Рабочий!U430,Рабочий!U550,Рабочий!U490))="","",ROUND(CHOOSE(Рабочий!$AC$27,CHOOSE(Рабочий!$C$27,Рабочий!BT430,Рабочий!BT550,Рабочий!BT490),CHOOSE(Рабочий!$C$27,Рабочий!U430,Рабочий!U550,Рабочий!U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98</v>
      </c>
      <c r="U24" s="272">
        <f>IF(CHOOSE(Рабочий!$AC$27,CHOOSE(Рабочий!$C$27,Рабочий!BU430,Рабочий!BU550,Рабочий!BU490),CHOOSE(Рабочий!$C$27,Рабочий!V430,Рабочий!V550,Рабочий!V490))="","",ROUND(CHOOSE(Рабочий!$AC$27,CHOOSE(Рабочий!$C$27,Рабочий!BU430,Рабочий!BU550,Рабочий!BU490),CHOOSE(Рабочий!$C$27,Рабочий!V430,Рабочий!V550,Рабочий!V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98</v>
      </c>
      <c r="V24" s="272">
        <f>IF(CHOOSE(Рабочий!$AC$27,CHOOSE(Рабочий!$C$27,Рабочий!BV430,Рабочий!BV550,Рабочий!BV490),CHOOSE(Рабочий!$C$27,Рабочий!W430,Рабочий!W550,Рабочий!W490))="","",ROUND(CHOOSE(Рабочий!$AC$27,CHOOSE(Рабочий!$C$27,Рабочий!BV430,Рабочий!BV550,Рабочий!BV490),CHOOSE(Рабочий!$C$27,Рабочий!W430,Рабочий!W550,Рабочий!W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97</v>
      </c>
      <c r="W24" s="272">
        <f>IF(CHOOSE(Рабочий!$AC$27,CHOOSE(Рабочий!$C$27,Рабочий!BW430,Рабочий!BW550,Рабочий!BW490),CHOOSE(Рабочий!$C$27,Рабочий!X430,Рабочий!X550,Рабочий!X490))="","",ROUND(CHOOSE(Рабочий!$AC$27,CHOOSE(Рабочий!$C$27,Рабочий!BW430,Рабочий!BW550,Рабочий!BW490),CHOOSE(Рабочий!$C$27,Рабочий!X430,Рабочий!X550,Рабочий!X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98</v>
      </c>
      <c r="X24" s="272">
        <f>IF(CHOOSE(Рабочий!$AC$27,CHOOSE(Рабочий!$C$27,Рабочий!BX430,Рабочий!BX550,Рабочий!BX490),CHOOSE(Рабочий!$C$27,Рабочий!Y430,Рабочий!Y550,Рабочий!Y490))="","",ROUND(CHOOSE(Рабочий!$AC$27,CHOOSE(Рабочий!$C$27,Рабочий!BX430,Рабочий!BX550,Рабочий!BX490),CHOOSE(Рабочий!$C$27,Рабочий!Y430,Рабочий!Y550,Рабочий!Y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97</v>
      </c>
      <c r="Y24" s="272">
        <f>IF(CHOOSE(Рабочий!$AC$27,CHOOSE(Рабочий!$C$27,Рабочий!BY430,Рабочий!BY550,Рабочий!BY490),CHOOSE(Рабочий!$C$27,Рабочий!Z430,Рабочий!Z550,Рабочий!Z490))="","",ROUND(CHOOSE(Рабочий!$AC$27,CHOOSE(Рабочий!$C$27,Рабочий!BY430,Рабочий!BY550,Рабочий!BY490),CHOOSE(Рабочий!$C$27,Рабочий!Z430,Рабочий!Z550,Рабочий!Z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97</v>
      </c>
      <c r="Z24" s="272">
        <f>IF(CHOOSE(Рабочий!$AC$27,CHOOSE(Рабочий!$C$27,Рабочий!BZ430,Рабочий!BZ550,Рабочий!BZ490),CHOOSE(Рабочий!$C$27,Рабочий!AA430,Рабочий!AA550,Рабочий!AA490))="","",ROUND(CHOOSE(Рабочий!$AC$27,CHOOSE(Рабочий!$C$27,Рабочий!BZ430,Рабочий!BZ550,Рабочий!BZ490),CHOOSE(Рабочий!$C$27,Рабочий!AA430,Рабочий!AA550,Рабочий!AA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96</v>
      </c>
      <c r="AA24" s="272">
        <f>IF(CHOOSE(Рабочий!$AC$27,CHOOSE(Рабочий!$C$27,Рабочий!CA430,Рабочий!CA550,Рабочий!CA490),CHOOSE(Рабочий!$C$27,Рабочий!AB430,Рабочий!AB550,Рабочий!AB490))="","",ROUND(CHOOSE(Рабочий!$AC$27,CHOOSE(Рабочий!$C$27,Рабочий!CA430,Рабочий!CA550,Рабочий!CA490),CHOOSE(Рабочий!$C$27,Рабочий!AB430,Рабочий!AB550,Рабочий!AB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96</v>
      </c>
      <c r="AB24" s="272">
        <f>IF(CHOOSE(Рабочий!$AC$27,CHOOSE(Рабочий!$C$27,Рабочий!CB430,Рабочий!CB550,Рабочий!CB490),CHOOSE(Рабочий!$C$27,Рабочий!AC430,Рабочий!AC550,Рабочий!AC490))="","",ROUND(CHOOSE(Рабочий!$AC$27,CHOOSE(Рабочий!$C$27,Рабочий!CB430,Рабочий!CB550,Рабочий!CB490),CHOOSE(Рабочий!$C$27,Рабочий!AC430,Рабочий!AC550,Рабочий!AC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96</v>
      </c>
      <c r="AC24" s="272">
        <f>IF(CHOOSE(Рабочий!$AC$27,CHOOSE(Рабочий!$C$27,Рабочий!CC430,Рабочий!CC550,Рабочий!CC490),CHOOSE(Рабочий!$C$27,Рабочий!AD430,Рабочий!AD550,Рабочий!AD490))="","",ROUND(CHOOSE(Рабочий!$AC$27,CHOOSE(Рабочий!$C$27,Рабочий!CC430,Рабочий!CC550,Рабочий!CC490),CHOOSE(Рабочий!$C$27,Рабочий!AD430,Рабочий!AD550,Рабочий!AD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96</v>
      </c>
      <c r="AD24" s="272">
        <f>IF(CHOOSE(Рабочий!$AC$27,CHOOSE(Рабочий!$C$27,Рабочий!CD430,Рабочий!CD550,Рабочий!CD490),CHOOSE(Рабочий!$C$27,Рабочий!AE430,Рабочий!AE550,Рабочий!AE490))="","",ROUND(CHOOSE(Рабочий!$AC$27,CHOOSE(Рабочий!$C$27,Рабочий!CD430,Рабочий!CD550,Рабочий!CD490),CHOOSE(Рабочий!$C$27,Рабочий!AE430,Рабочий!AE550,Рабочий!AE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96</v>
      </c>
      <c r="AE24" s="272" t="str">
        <f>IF(CHOOSE(Рабочий!$AC$27,CHOOSE(Рабочий!$C$27,Рабочий!CE430,Рабочий!CE550,Рабочий!CE490),CHOOSE(Рабочий!$C$27,Рабочий!AF430,Рабочий!AF550,Рабочий!AF490))="","",ROUND(CHOOSE(Рабочий!$AC$27,CHOOSE(Рабочий!$C$27,Рабочий!CE430,Рабочий!CE550,Рабочий!CE490),CHOOSE(Рабочий!$C$27,Рабочий!AF430,Рабочий!AF550,Рабочий!AF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24" s="272" t="str">
        <f>IF(CHOOSE(Рабочий!$AC$27,CHOOSE(Рабочий!$C$27,Рабочий!CF430,Рабочий!CF550,Рабочий!CF490),CHOOSE(Рабочий!$C$27,Рабочий!AG430,Рабочий!AG550,Рабочий!AG490))="","",ROUND(CHOOSE(Рабочий!$AC$27,CHOOSE(Рабочий!$C$27,Рабочий!CF430,Рабочий!CF550,Рабочий!CF490),CHOOSE(Рабочий!$C$27,Рабочий!AG430,Рабочий!AG550,Рабочий!AG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24" s="272" t="str">
        <f>IF(CHOOSE(Рабочий!$AC$27,CHOOSE(Рабочий!$C$27,Рабочий!CG430,Рабочий!CG550,Рабочий!CG490),CHOOSE(Рабочий!$C$27,Рабочий!AH430,Рабочий!AH550,Рабочий!AH490))="","",ROUND(CHOOSE(Рабочий!$AC$27,CHOOSE(Рабочий!$C$27,Рабочий!CG430,Рабочий!CG550,Рабочий!CG490),CHOOSE(Рабочий!$C$27,Рабочий!AH430,Рабочий!AH550,Рабочий!AH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24" s="272" t="str">
        <f>IF(CHOOSE(Рабочий!$AC$27,CHOOSE(Рабочий!$C$27,Рабочий!CH430,Рабочий!CH550,Рабочий!CH490),CHOOSE(Рабочий!$C$27,Рабочий!AI430,Рабочий!AI550,Рабочий!AI490))="","",ROUND(CHOOSE(Рабочий!$AC$27,CHOOSE(Рабочий!$C$27,Рабочий!CH430,Рабочий!CH550,Рабочий!CH490),CHOOSE(Рабочий!$C$27,Рабочий!AI430,Рабочий!AI550,Рабочий!AI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24" s="272" t="str">
        <f>IF(CHOOSE(Рабочий!$AC$27,CHOOSE(Рабочий!$C$27,Рабочий!CI430,Рабочий!CI550,Рабочий!CI490),CHOOSE(Рабочий!$C$27,Рабочий!AJ430,Рабочий!AJ550,Рабочий!AJ490))="","",ROUND(CHOOSE(Рабочий!$AC$27,CHOOSE(Рабочий!$C$27,Рабочий!CI430,Рабочий!CI550,Рабочий!CI490),CHOOSE(Рабочий!$C$27,Рабочий!AJ430,Рабочий!AJ550,Рабочий!AJ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24" s="272" t="str">
        <f>IF(CHOOSE(Рабочий!$AC$27,CHOOSE(Рабочий!$C$27,Рабочий!CJ430,Рабочий!CJ550,Рабочий!CJ490),CHOOSE(Рабочий!$C$27,Рабочий!AK430,Рабочий!AK550,Рабочий!AK490))="","",ROUND(CHOOSE(Рабочий!$AC$27,CHOOSE(Рабочий!$C$27,Рабочий!CJ430,Рабочий!CJ550,Рабочий!CJ490),CHOOSE(Рабочий!$C$27,Рабочий!AK430,Рабочий!AK550,Рабочий!AK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24" s="272" t="str">
        <f>IF(CHOOSE(Рабочий!$AC$27,CHOOSE(Рабочий!$C$27,Рабочий!CK430,Рабочий!CK550,Рабочий!CK490),CHOOSE(Рабочий!$C$27,Рабочий!AL430,Рабочий!AL550,Рабочий!AL490))="","",ROUND(CHOOSE(Рабочий!$AC$27,CHOOSE(Рабочий!$C$27,Рабочий!CK430,Рабочий!CK550,Рабочий!CK490),CHOOSE(Рабочий!$C$27,Рабочий!AL430,Рабочий!AL550,Рабочий!AL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24" s="272" t="str">
        <f>IF(CHOOSE(Рабочий!$AC$27,CHOOSE(Рабочий!$C$27,Рабочий!CL430,Рабочий!CL550,Рабочий!CL490),CHOOSE(Рабочий!$C$27,Рабочий!AM430,Рабочий!AM550,Рабочий!AM490))="","",ROUND(CHOOSE(Рабочий!$AC$27,CHOOSE(Рабочий!$C$27,Рабочий!CL430,Рабочий!CL550,Рабочий!CL490),CHOOSE(Рабочий!$C$27,Рабочий!AM430,Рабочий!AM550,Рабочий!AM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24" s="272" t="str">
        <f>IF(CHOOSE(Рабочий!$AC$27,CHOOSE(Рабочий!$C$27,Рабочий!CM430,Рабочий!CM550,Рабочий!CM490),CHOOSE(Рабочий!$C$27,Рабочий!AN430,Рабочий!AN550,Рабочий!AN490))="","",ROUND(CHOOSE(Рабочий!$AC$27,CHOOSE(Рабочий!$C$27,Рабочий!CM430,Рабочий!CM550,Рабочий!CM490),CHOOSE(Рабочий!$C$27,Рабочий!AN430,Рабочий!AN550,Рабочий!AN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24" s="272" t="str">
        <f>IF(CHOOSE(Рабочий!$AC$27,CHOOSE(Рабочий!$C$27,Рабочий!CN430,Рабочий!CN550,Рабочий!CN490),CHOOSE(Рабочий!$C$27,Рабочий!AO430,Рабочий!AO550,Рабочий!AO490))="","",ROUND(CHOOSE(Рабочий!$AC$27,CHOOSE(Рабочий!$C$27,Рабочий!CN430,Рабочий!CN550,Рабочий!CN490),CHOOSE(Рабочий!$C$27,Рабочий!AO430,Рабочий!AO550,Рабочий!AO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24" s="272" t="str">
        <f>IF(CHOOSE(Рабочий!$AC$27,CHOOSE(Рабочий!$C$27,Рабочий!CO430,Рабочий!CO550,Рабочий!CO490),CHOOSE(Рабочий!$C$27,Рабочий!AP430,Рабочий!AP550,Рабочий!AP490))="","",ROUND(CHOOSE(Рабочий!$AC$27,CHOOSE(Рабочий!$C$27,Рабочий!CO430,Рабочий!CO550,Рабочий!CO490),CHOOSE(Рабочий!$C$27,Рабочий!AP430,Рабочий!AP550,Рабочий!AP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24" s="272" t="str">
        <f>IF(CHOOSE(Рабочий!$AC$27,CHOOSE(Рабочий!$C$27,Рабочий!CP430,Рабочий!CP550,Рабочий!CP490),CHOOSE(Рабочий!$C$27,Рабочий!AQ430,Рабочий!AQ550,Рабочий!AQ490))="","",ROUND(CHOOSE(Рабочий!$AC$27,CHOOSE(Рабочий!$C$27,Рабочий!CP430,Рабочий!CP550,Рабочий!CP490),CHOOSE(Рабочий!$C$27,Рабочий!AQ430,Рабочий!AQ550,Рабочий!AQ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24" s="272" t="str">
        <f>IF(CHOOSE(Рабочий!$AC$27,CHOOSE(Рабочий!$C$27,Рабочий!CQ430,Рабочий!CQ550,Рабочий!CQ490),CHOOSE(Рабочий!$C$27,Рабочий!AR430,Рабочий!AR550,Рабочий!AR490))="","",ROUND(CHOOSE(Рабочий!$AC$27,CHOOSE(Рабочий!$C$27,Рабочий!CQ430,Рабочий!CQ550,Рабочий!CQ490),CHOOSE(Рабочий!$C$27,Рабочий!AR430,Рабочий!AR550,Рабочий!AR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24" s="272" t="str">
        <f>IF(CHOOSE(Рабочий!$AC$27,CHOOSE(Рабочий!$C$27,Рабочий!CR430,Рабочий!CR550,Рабочий!CR490),CHOOSE(Рабочий!$C$27,Рабочий!AS430,Рабочий!AS550,Рабочий!AS490))="","",ROUND(CHOOSE(Рабочий!$AC$27,CHOOSE(Рабочий!$C$27,Рабочий!CR430,Рабочий!CR550,Рабочий!CR490),CHOOSE(Рабочий!$C$27,Рабочий!AS430,Рабочий!AS550,Рабочий!AS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24" s="272" t="str">
        <f>IF(CHOOSE(Рабочий!$AC$27,CHOOSE(Рабочий!$C$27,Рабочий!CS430,Рабочий!CS550,Рабочий!CS490),CHOOSE(Рабочий!$C$27,Рабочий!AT430,Рабочий!AT550,Рабочий!AT490))="","",ROUND(CHOOSE(Рабочий!$AC$27,CHOOSE(Рабочий!$C$27,Рабочий!CS430,Рабочий!CS550,Рабочий!CS490),CHOOSE(Рабочий!$C$27,Рабочий!AT430,Рабочий!AT550,Рабочий!AT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24" s="272" t="str">
        <f>IF(CHOOSE(Рабочий!$AC$27,CHOOSE(Рабочий!$C$27,Рабочий!CT430,Рабочий!CT550,Рабочий!CT490),CHOOSE(Рабочий!$C$27,Рабочий!AU430,Рабочий!AU550,Рабочий!AU490))="","",ROUND(CHOOSE(Рабочий!$AC$27,CHOOSE(Рабочий!$C$27,Рабочий!CT430,Рабочий!CT550,Рабочий!CT490),CHOOSE(Рабочий!$C$27,Рабочий!AU430,Рабочий!AU550,Рабочий!AU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24" s="272" t="str">
        <f>IF(CHOOSE(Рабочий!$AC$27,CHOOSE(Рабочий!$C$27,Рабочий!CU430,Рабочий!CU550,Рабочий!CU490),CHOOSE(Рабочий!$C$27,Рабочий!AV430,Рабочий!AV550,Рабочий!AV490))="","",ROUND(CHOOSE(Рабочий!$AC$27,CHOOSE(Рабочий!$C$27,Рабочий!CU430,Рабочий!CU550,Рабочий!CU490),CHOOSE(Рабочий!$C$27,Рабочий!AV430,Рабочий!AV550,Рабочий!AV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24" s="272" t="str">
        <f>IF(CHOOSE(Рабочий!$AC$27,CHOOSE(Рабочий!$C$27,Рабочий!CV430,Рабочий!CV550,Рабочий!CV490),CHOOSE(Рабочий!$C$27,Рабочий!AW430,Рабочий!AW550,Рабочий!AW490))="","",ROUND(CHOOSE(Рабочий!$AC$27,CHOOSE(Рабочий!$C$27,Рабочий!CV430,Рабочий!CV550,Рабочий!CV490),CHOOSE(Рабочий!$C$27,Рабочий!AW430,Рабочий!AW550,Рабочий!AW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24" s="272" t="str">
        <f>IF(CHOOSE(Рабочий!$AC$27,CHOOSE(Рабочий!$C$27,Рабочий!CW430,Рабочий!CW550,Рабочий!CW490),CHOOSE(Рабочий!$C$27,Рабочий!AX430,Рабочий!AX550,Рабочий!AX490))="","",ROUND(CHOOSE(Рабочий!$AC$27,CHOOSE(Рабочий!$C$27,Рабочий!CW430,Рабочий!CW550,Рабочий!CW490),CHOOSE(Рабочий!$C$27,Рабочий!AX430,Рабочий!AX550,Рабочий!AX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24" s="272" t="str">
        <f>IF(CHOOSE(Рабочий!$AC$27,CHOOSE(Рабочий!$C$27,Рабочий!CX430,Рабочий!CX550,Рабочий!CX490),CHOOSE(Рабочий!$C$27,Рабочий!AY430,Рабочий!AY550,Рабочий!AY490))="","",ROUND(CHOOSE(Рабочий!$AC$27,CHOOSE(Рабочий!$C$27,Рабочий!CX430,Рабочий!CX550,Рабочий!CX490),CHOOSE(Рабочий!$C$27,Рабочий!AY430,Рабочий!AY550,Рабочий!AY490)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24" s="210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</row>
    <row r="25" spans="1:68" s="193" customFormat="1">
      <c r="A25" s="212">
        <v>800</v>
      </c>
      <c r="B25" s="272">
        <f>IF(CHOOSE(Рабочий!$AC$27,CHOOSE(Рабочий!$C$27,Рабочий!BB431,Рабочий!BB551,Рабочий!BB491),CHOOSE(Рабочий!$C$27,Рабочий!C431,Рабочий!C551,Рабочий!C491))="","",ROUND(CHOOSE(Рабочий!$AC$27,CHOOSE(Рабочий!$C$27,Рабочий!BB431,Рабочий!BB551,Рабочий!BB491),CHOOSE(Рабочий!$C$27,Рабочий!C431,Рабочий!C551,Рабочий!C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135</v>
      </c>
      <c r="C25" s="272">
        <f>IF(CHOOSE(Рабочий!$AC$27,CHOOSE(Рабочий!$C$27,Рабочий!BC431,Рабочий!BC551,Рабочий!BC491),CHOOSE(Рабочий!$C$27,Рабочий!D431,Рабочий!D551,Рабочий!D491))="","",ROUND(CHOOSE(Рабочий!$AC$27,CHOOSE(Рабочий!$C$27,Рабочий!BC431,Рабочий!BC551,Рабочий!BC491),CHOOSE(Рабочий!$C$27,Рабочий!D431,Рабочий!D551,Рабочий!D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125</v>
      </c>
      <c r="D25" s="272">
        <f>IF(CHOOSE(Рабочий!$AC$27,CHOOSE(Рабочий!$C$27,Рабочий!BD431,Рабочий!BD551,Рабочий!BD491),CHOOSE(Рабочий!$C$27,Рабочий!E431,Рабочий!E551,Рабочий!E491))="","",ROUND(CHOOSE(Рабочий!$AC$27,CHOOSE(Рабочий!$C$27,Рабочий!BD431,Рабочий!BD551,Рабочий!BD491),CHOOSE(Рабочий!$C$27,Рабочий!E431,Рабочий!E551,Рабочий!E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119</v>
      </c>
      <c r="E25" s="272">
        <f>IF(CHOOSE(Рабочий!$AC$27,CHOOSE(Рабочий!$C$27,Рабочий!BE431,Рабочий!BE551,Рабочий!BE491),CHOOSE(Рабочий!$C$27,Рабочий!F431,Рабочий!F551,Рабочий!F491))="","",ROUND(CHOOSE(Рабочий!$AC$27,CHOOSE(Рабочий!$C$27,Рабочий!BE431,Рабочий!BE551,Рабочий!BE491),CHOOSE(Рабочий!$C$27,Рабочий!F431,Рабочий!F551,Рабочий!F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114</v>
      </c>
      <c r="F25" s="272">
        <f>IF(CHOOSE(Рабочий!$AC$27,CHOOSE(Рабочий!$C$27,Рабочий!BF431,Рабочий!BF551,Рабочий!BF491),CHOOSE(Рабочий!$C$27,Рабочий!G431,Рабочий!G551,Рабочий!G491))="","",ROUND(CHOOSE(Рабочий!$AC$27,CHOOSE(Рабочий!$C$27,Рабочий!BF431,Рабочий!BF551,Рабочий!BF491),CHOOSE(Рабочий!$C$27,Рабочий!G431,Рабочий!G551,Рабочий!G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110</v>
      </c>
      <c r="G25" s="272">
        <f>IF(CHOOSE(Рабочий!$AC$27,CHOOSE(Рабочий!$C$27,Рабочий!BG431,Рабочий!BG551,Рабочий!BG491),CHOOSE(Рабочий!$C$27,Рабочий!H431,Рабочий!H551,Рабочий!H491))="","",ROUND(CHOOSE(Рабочий!$AC$27,CHOOSE(Рабочий!$C$27,Рабочий!BG431,Рабочий!BG551,Рабочий!BG491),CHOOSE(Рабочий!$C$27,Рабочий!H431,Рабочий!H551,Рабочий!H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108</v>
      </c>
      <c r="H25" s="272">
        <f>IF(CHOOSE(Рабочий!$AC$27,CHOOSE(Рабочий!$C$27,Рабочий!BH431,Рабочий!BH551,Рабочий!BH491),CHOOSE(Рабочий!$C$27,Рабочий!I431,Рабочий!I551,Рабочий!I491))="","",ROUND(CHOOSE(Рабочий!$AC$27,CHOOSE(Рабочий!$C$27,Рабочий!BH431,Рабочий!BH551,Рабочий!BH491),CHOOSE(Рабочий!$C$27,Рабочий!I431,Рабочий!I551,Рабочий!I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105</v>
      </c>
      <c r="I25" s="272">
        <f>IF(CHOOSE(Рабочий!$AC$27,CHOOSE(Рабочий!$C$27,Рабочий!BI431,Рабочий!BI551,Рабочий!BI491),CHOOSE(Рабочий!$C$27,Рабочий!J431,Рабочий!J551,Рабочий!J491))="","",ROUND(CHOOSE(Рабочий!$AC$27,CHOOSE(Рабочий!$C$27,Рабочий!BI431,Рабочий!BI551,Рабочий!BI491),CHOOSE(Рабочий!$C$27,Рабочий!J431,Рабочий!J551,Рабочий!J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104</v>
      </c>
      <c r="J25" s="272">
        <f>IF(CHOOSE(Рабочий!$AC$27,CHOOSE(Рабочий!$C$27,Рабочий!BJ431,Рабочий!BJ551,Рабочий!BJ491),CHOOSE(Рабочий!$C$27,Рабочий!K431,Рабочий!K551,Рабочий!K491))="","",ROUND(CHOOSE(Рабочий!$AC$27,CHOOSE(Рабочий!$C$27,Рабочий!BJ431,Рабочий!BJ551,Рабочий!BJ491),CHOOSE(Рабочий!$C$27,Рабочий!K431,Рабочий!K551,Рабочий!K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103</v>
      </c>
      <c r="K25" s="272">
        <f>IF(CHOOSE(Рабочий!$AC$27,CHOOSE(Рабочий!$C$27,Рабочий!BK431,Рабочий!BK551,Рабочий!BK491),CHOOSE(Рабочий!$C$27,Рабочий!L431,Рабочий!L551,Рабочий!L491))="","",ROUND(CHOOSE(Рабочий!$AC$27,CHOOSE(Рабочий!$C$27,Рабочий!BK431,Рабочий!BK551,Рабочий!BK491),CHOOSE(Рабочий!$C$27,Рабочий!L431,Рабочий!L551,Рабочий!L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102</v>
      </c>
      <c r="L25" s="272">
        <f>IF(CHOOSE(Рабочий!$AC$27,CHOOSE(Рабочий!$C$27,Рабочий!BL431,Рабочий!BL551,Рабочий!BL491),CHOOSE(Рабочий!$C$27,Рабочий!M431,Рабочий!M551,Рабочий!M491))="","",ROUND(CHOOSE(Рабочий!$AC$27,CHOOSE(Рабочий!$C$27,Рабочий!BL431,Рабочий!BL551,Рабочий!BL491),CHOOSE(Рабочий!$C$27,Рабочий!M431,Рабочий!M551,Рабочий!M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100</v>
      </c>
      <c r="M25" s="272">
        <f>IF(CHOOSE(Рабочий!$AC$27,CHOOSE(Рабочий!$C$27,Рабочий!BM431,Рабочий!BM551,Рабочий!BM491),CHOOSE(Рабочий!$C$27,Рабочий!N431,Рабочий!N551,Рабочий!N491))="","",ROUND(CHOOSE(Рабочий!$AC$27,CHOOSE(Рабочий!$C$27,Рабочий!BM431,Рабочий!BM551,Рабочий!BM491),CHOOSE(Рабочий!$C$27,Рабочий!N431,Рабочий!N551,Рабочий!N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99</v>
      </c>
      <c r="N25" s="272">
        <f>IF(CHOOSE(Рабочий!$AC$27,CHOOSE(Рабочий!$C$27,Рабочий!BN431,Рабочий!BN551,Рабочий!BN491),CHOOSE(Рабочий!$C$27,Рабочий!O431,Рабочий!O551,Рабочий!O491))="","",ROUND(CHOOSE(Рабочий!$AC$27,CHOOSE(Рабочий!$C$27,Рабочий!BN431,Рабочий!BN551,Рабочий!BN491),CHOOSE(Рабочий!$C$27,Рабочий!O431,Рабочий!O551,Рабочий!O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99</v>
      </c>
      <c r="O25" s="272">
        <f>IF(CHOOSE(Рабочий!$AC$27,CHOOSE(Рабочий!$C$27,Рабочий!BO431,Рабочий!BO551,Рабочий!BO491),CHOOSE(Рабочий!$C$27,Рабочий!P431,Рабочий!P551,Рабочий!P491))="","",ROUND(CHOOSE(Рабочий!$AC$27,CHOOSE(Рабочий!$C$27,Рабочий!BO431,Рабочий!BO551,Рабочий!BO491),CHOOSE(Рабочий!$C$27,Рабочий!P431,Рабочий!P551,Рабочий!P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98</v>
      </c>
      <c r="P25" s="272">
        <f>IF(CHOOSE(Рабочий!$AC$27,CHOOSE(Рабочий!$C$27,Рабочий!BP431,Рабочий!BP551,Рабочий!BP491),CHOOSE(Рабочий!$C$27,Рабочий!Q431,Рабочий!Q551,Рабочий!Q491))="","",ROUND(CHOOSE(Рабочий!$AC$27,CHOOSE(Рабочий!$C$27,Рабочий!BP431,Рабочий!BP551,Рабочий!BP491),CHOOSE(Рабочий!$C$27,Рабочий!Q431,Рабочий!Q551,Рабочий!Q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98</v>
      </c>
      <c r="Q25" s="272">
        <f>IF(CHOOSE(Рабочий!$AC$27,CHOOSE(Рабочий!$C$27,Рабочий!BQ431,Рабочий!BQ551,Рабочий!BQ491),CHOOSE(Рабочий!$C$27,Рабочий!R431,Рабочий!R551,Рабочий!R491))="","",ROUND(CHOOSE(Рабочий!$AC$27,CHOOSE(Рабочий!$C$27,Рабочий!BQ431,Рабочий!BQ551,Рабочий!BQ491),CHOOSE(Рабочий!$C$27,Рабочий!R431,Рабочий!R551,Рабочий!R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97</v>
      </c>
      <c r="R25" s="272">
        <f>IF(CHOOSE(Рабочий!$AC$27,CHOOSE(Рабочий!$C$27,Рабочий!BR431,Рабочий!BR551,Рабочий!BR491),CHOOSE(Рабочий!$C$27,Рабочий!S431,Рабочий!S551,Рабочий!S491))="","",ROUND(CHOOSE(Рабочий!$AC$27,CHOOSE(Рабочий!$C$27,Рабочий!BR431,Рабочий!BR551,Рабочий!BR491),CHOOSE(Рабочий!$C$27,Рабочий!S431,Рабочий!S551,Рабочий!S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97</v>
      </c>
      <c r="S25" s="272">
        <f>IF(CHOOSE(Рабочий!$AC$27,CHOOSE(Рабочий!$C$27,Рабочий!BS431,Рабочий!BS551,Рабочий!BS491),CHOOSE(Рабочий!$C$27,Рабочий!T431,Рабочий!T551,Рабочий!T491))="","",ROUND(CHOOSE(Рабочий!$AC$27,CHOOSE(Рабочий!$C$27,Рабочий!BS431,Рабочий!BS551,Рабочий!BS491),CHOOSE(Рабочий!$C$27,Рабочий!T431,Рабочий!T551,Рабочий!T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97</v>
      </c>
      <c r="T25" s="272">
        <f>IF(CHOOSE(Рабочий!$AC$27,CHOOSE(Рабочий!$C$27,Рабочий!BT431,Рабочий!BT551,Рабочий!BT491),CHOOSE(Рабочий!$C$27,Рабочий!U431,Рабочий!U551,Рабочий!U491))="","",ROUND(CHOOSE(Рабочий!$AC$27,CHOOSE(Рабочий!$C$27,Рабочий!BT431,Рабочий!BT551,Рабочий!BT491),CHOOSE(Рабочий!$C$27,Рабочий!U431,Рабочий!U551,Рабочий!U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96</v>
      </c>
      <c r="U25" s="272">
        <f>IF(CHOOSE(Рабочий!$AC$27,CHOOSE(Рабочий!$C$27,Рабочий!BU431,Рабочий!BU551,Рабочий!BU491),CHOOSE(Рабочий!$C$27,Рабочий!V431,Рабочий!V551,Рабочий!V491))="","",ROUND(CHOOSE(Рабочий!$AC$27,CHOOSE(Рабочий!$C$27,Рабочий!BU431,Рабочий!BU551,Рабочий!BU491),CHOOSE(Рабочий!$C$27,Рабочий!V431,Рабочий!V551,Рабочий!V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96</v>
      </c>
      <c r="V25" s="272">
        <f>IF(CHOOSE(Рабочий!$AC$27,CHOOSE(Рабочий!$C$27,Рабочий!BV431,Рабочий!BV551,Рабочий!BV491),CHOOSE(Рабочий!$C$27,Рабочий!W431,Рабочий!W551,Рабочий!W491))="","",ROUND(CHOOSE(Рабочий!$AC$27,CHOOSE(Рабочий!$C$27,Рабочий!BV431,Рабочий!BV551,Рабочий!BV491),CHOOSE(Рабочий!$C$27,Рабочий!W431,Рабочий!W551,Рабочий!W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95</v>
      </c>
      <c r="W25" s="272">
        <f>IF(CHOOSE(Рабочий!$AC$27,CHOOSE(Рабочий!$C$27,Рабочий!BW431,Рабочий!BW551,Рабочий!BW491),CHOOSE(Рабочий!$C$27,Рабочий!X431,Рабочий!X551,Рабочий!X491))="","",ROUND(CHOOSE(Рабочий!$AC$27,CHOOSE(Рабочий!$C$27,Рабочий!BW431,Рабочий!BW551,Рабочий!BW491),CHOOSE(Рабочий!$C$27,Рабочий!X431,Рабочий!X551,Рабочий!X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95</v>
      </c>
      <c r="X25" s="272">
        <f>IF(CHOOSE(Рабочий!$AC$27,CHOOSE(Рабочий!$C$27,Рабочий!BX431,Рабочий!BX551,Рабочий!BX491),CHOOSE(Рабочий!$C$27,Рабочий!Y431,Рабочий!Y551,Рабочий!Y491))="","",ROUND(CHOOSE(Рабочий!$AC$27,CHOOSE(Рабочий!$C$27,Рабочий!BX431,Рабочий!BX551,Рабочий!BX491),CHOOSE(Рабочий!$C$27,Рабочий!Y431,Рабочий!Y551,Рабочий!Y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95</v>
      </c>
      <c r="Y25" s="272">
        <f>IF(CHOOSE(Рабочий!$AC$27,CHOOSE(Рабочий!$C$27,Рабочий!BY431,Рабочий!BY551,Рабочий!BY491),CHOOSE(Рабочий!$C$27,Рабочий!Z431,Рабочий!Z551,Рабочий!Z491))="","",ROUND(CHOOSE(Рабочий!$AC$27,CHOOSE(Рабочий!$C$27,Рабочий!BY431,Рабочий!BY551,Рабочий!BY491),CHOOSE(Рабочий!$C$27,Рабочий!Z431,Рабочий!Z551,Рабочий!Z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95</v>
      </c>
      <c r="Z25" s="272">
        <f>IF(CHOOSE(Рабочий!$AC$27,CHOOSE(Рабочий!$C$27,Рабочий!BZ431,Рабочий!BZ551,Рабочий!BZ491),CHOOSE(Рабочий!$C$27,Рабочий!AA431,Рабочий!AA551,Рабочий!AA491))="","",ROUND(CHOOSE(Рабочий!$AC$27,CHOOSE(Рабочий!$C$27,Рабочий!BZ431,Рабочий!BZ551,Рабочий!BZ491),CHOOSE(Рабочий!$C$27,Рабочий!AA431,Рабочий!AA551,Рабочий!AA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94</v>
      </c>
      <c r="AA25" s="272">
        <f>IF(CHOOSE(Рабочий!$AC$27,CHOOSE(Рабочий!$C$27,Рабочий!CA431,Рабочий!CA551,Рабочий!CA491),CHOOSE(Рабочий!$C$27,Рабочий!AB431,Рабочий!AB551,Рабочий!AB491))="","",ROUND(CHOOSE(Рабочий!$AC$27,CHOOSE(Рабочий!$C$27,Рабочий!CA431,Рабочий!CA551,Рабочий!CA491),CHOOSE(Рабочий!$C$27,Рабочий!AB431,Рабочий!AB551,Рабочий!AB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94</v>
      </c>
      <c r="AB25" s="272">
        <f>IF(CHOOSE(Рабочий!$AC$27,CHOOSE(Рабочий!$C$27,Рабочий!CB431,Рабочий!CB551,Рабочий!CB491),CHOOSE(Рабочий!$C$27,Рабочий!AC431,Рабочий!AC551,Рабочий!AC491))="","",ROUND(CHOOSE(Рабочий!$AC$27,CHOOSE(Рабочий!$C$27,Рабочий!CB431,Рабочий!CB551,Рабочий!CB491),CHOOSE(Рабочий!$C$27,Рабочий!AC431,Рабочий!AC551,Рабочий!AC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94</v>
      </c>
      <c r="AC25" s="272">
        <f>IF(CHOOSE(Рабочий!$AC$27,CHOOSE(Рабочий!$C$27,Рабочий!CC431,Рабочий!CC551,Рабочий!CC491),CHOOSE(Рабочий!$C$27,Рабочий!AD431,Рабочий!AD551,Рабочий!AD491))="","",ROUND(CHOOSE(Рабочий!$AC$27,CHOOSE(Рабочий!$C$27,Рабочий!CC431,Рабочий!CC551,Рабочий!CC491),CHOOSE(Рабочий!$C$27,Рабочий!AD431,Рабочий!AD551,Рабочий!AD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94</v>
      </c>
      <c r="AD25" s="272">
        <f>IF(CHOOSE(Рабочий!$AC$27,CHOOSE(Рабочий!$C$27,Рабочий!CD431,Рабочий!CD551,Рабочий!CD491),CHOOSE(Рабочий!$C$27,Рабочий!AE431,Рабочий!AE551,Рабочий!AE491))="","",ROUND(CHOOSE(Рабочий!$AC$27,CHOOSE(Рабочий!$C$27,Рабочий!CD431,Рабочий!CD551,Рабочий!CD491),CHOOSE(Рабочий!$C$27,Рабочий!AE431,Рабочий!AE551,Рабочий!AE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94</v>
      </c>
      <c r="AE25" s="272" t="str">
        <f>IF(CHOOSE(Рабочий!$AC$27,CHOOSE(Рабочий!$C$27,Рабочий!CE431,Рабочий!CE551,Рабочий!CE491),CHOOSE(Рабочий!$C$27,Рабочий!AF431,Рабочий!AF551,Рабочий!AF491))="","",ROUND(CHOOSE(Рабочий!$AC$27,CHOOSE(Рабочий!$C$27,Рабочий!CE431,Рабочий!CE551,Рабочий!CE491),CHOOSE(Рабочий!$C$27,Рабочий!AF431,Рабочий!AF551,Рабочий!AF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25" s="272" t="str">
        <f>IF(CHOOSE(Рабочий!$AC$27,CHOOSE(Рабочий!$C$27,Рабочий!CF431,Рабочий!CF551,Рабочий!CF491),CHOOSE(Рабочий!$C$27,Рабочий!AG431,Рабочий!AG551,Рабочий!AG491))="","",ROUND(CHOOSE(Рабочий!$AC$27,CHOOSE(Рабочий!$C$27,Рабочий!CF431,Рабочий!CF551,Рабочий!CF491),CHOOSE(Рабочий!$C$27,Рабочий!AG431,Рабочий!AG551,Рабочий!AG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25" s="272" t="str">
        <f>IF(CHOOSE(Рабочий!$AC$27,CHOOSE(Рабочий!$C$27,Рабочий!CG431,Рабочий!CG551,Рабочий!CG491),CHOOSE(Рабочий!$C$27,Рабочий!AH431,Рабочий!AH551,Рабочий!AH491))="","",ROUND(CHOOSE(Рабочий!$AC$27,CHOOSE(Рабочий!$C$27,Рабочий!CG431,Рабочий!CG551,Рабочий!CG491),CHOOSE(Рабочий!$C$27,Рабочий!AH431,Рабочий!AH551,Рабочий!AH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25" s="272" t="str">
        <f>IF(CHOOSE(Рабочий!$AC$27,CHOOSE(Рабочий!$C$27,Рабочий!CH431,Рабочий!CH551,Рабочий!CH491),CHOOSE(Рабочий!$C$27,Рабочий!AI431,Рабочий!AI551,Рабочий!AI491))="","",ROUND(CHOOSE(Рабочий!$AC$27,CHOOSE(Рабочий!$C$27,Рабочий!CH431,Рабочий!CH551,Рабочий!CH491),CHOOSE(Рабочий!$C$27,Рабочий!AI431,Рабочий!AI551,Рабочий!AI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25" s="272" t="str">
        <f>IF(CHOOSE(Рабочий!$AC$27,CHOOSE(Рабочий!$C$27,Рабочий!CI431,Рабочий!CI551,Рабочий!CI491),CHOOSE(Рабочий!$C$27,Рабочий!AJ431,Рабочий!AJ551,Рабочий!AJ491))="","",ROUND(CHOOSE(Рабочий!$AC$27,CHOOSE(Рабочий!$C$27,Рабочий!CI431,Рабочий!CI551,Рабочий!CI491),CHOOSE(Рабочий!$C$27,Рабочий!AJ431,Рабочий!AJ551,Рабочий!AJ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25" s="272" t="str">
        <f>IF(CHOOSE(Рабочий!$AC$27,CHOOSE(Рабочий!$C$27,Рабочий!CJ431,Рабочий!CJ551,Рабочий!CJ491),CHOOSE(Рабочий!$C$27,Рабочий!AK431,Рабочий!AK551,Рабочий!AK491))="","",ROUND(CHOOSE(Рабочий!$AC$27,CHOOSE(Рабочий!$C$27,Рабочий!CJ431,Рабочий!CJ551,Рабочий!CJ491),CHOOSE(Рабочий!$C$27,Рабочий!AK431,Рабочий!AK551,Рабочий!AK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25" s="272" t="str">
        <f>IF(CHOOSE(Рабочий!$AC$27,CHOOSE(Рабочий!$C$27,Рабочий!CK431,Рабочий!CK551,Рабочий!CK491),CHOOSE(Рабочий!$C$27,Рабочий!AL431,Рабочий!AL551,Рабочий!AL491))="","",ROUND(CHOOSE(Рабочий!$AC$27,CHOOSE(Рабочий!$C$27,Рабочий!CK431,Рабочий!CK551,Рабочий!CK491),CHOOSE(Рабочий!$C$27,Рабочий!AL431,Рабочий!AL551,Рабочий!AL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25" s="272" t="str">
        <f>IF(CHOOSE(Рабочий!$AC$27,CHOOSE(Рабочий!$C$27,Рабочий!CL431,Рабочий!CL551,Рабочий!CL491),CHOOSE(Рабочий!$C$27,Рабочий!AM431,Рабочий!AM551,Рабочий!AM491))="","",ROUND(CHOOSE(Рабочий!$AC$27,CHOOSE(Рабочий!$C$27,Рабочий!CL431,Рабочий!CL551,Рабочий!CL491),CHOOSE(Рабочий!$C$27,Рабочий!AM431,Рабочий!AM551,Рабочий!AM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25" s="272" t="str">
        <f>IF(CHOOSE(Рабочий!$AC$27,CHOOSE(Рабочий!$C$27,Рабочий!CM431,Рабочий!CM551,Рабочий!CM491),CHOOSE(Рабочий!$C$27,Рабочий!AN431,Рабочий!AN551,Рабочий!AN491))="","",ROUND(CHOOSE(Рабочий!$AC$27,CHOOSE(Рабочий!$C$27,Рабочий!CM431,Рабочий!CM551,Рабочий!CM491),CHOOSE(Рабочий!$C$27,Рабочий!AN431,Рабочий!AN551,Рабочий!AN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25" s="272" t="str">
        <f>IF(CHOOSE(Рабочий!$AC$27,CHOOSE(Рабочий!$C$27,Рабочий!CN431,Рабочий!CN551,Рабочий!CN491),CHOOSE(Рабочий!$C$27,Рабочий!AO431,Рабочий!AO551,Рабочий!AO491))="","",ROUND(CHOOSE(Рабочий!$AC$27,CHOOSE(Рабочий!$C$27,Рабочий!CN431,Рабочий!CN551,Рабочий!CN491),CHOOSE(Рабочий!$C$27,Рабочий!AO431,Рабочий!AO551,Рабочий!AO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25" s="272" t="str">
        <f>IF(CHOOSE(Рабочий!$AC$27,CHOOSE(Рабочий!$C$27,Рабочий!CO431,Рабочий!CO551,Рабочий!CO491),CHOOSE(Рабочий!$C$27,Рабочий!AP431,Рабочий!AP551,Рабочий!AP491))="","",ROUND(CHOOSE(Рабочий!$AC$27,CHOOSE(Рабочий!$C$27,Рабочий!CO431,Рабочий!CO551,Рабочий!CO491),CHOOSE(Рабочий!$C$27,Рабочий!AP431,Рабочий!AP551,Рабочий!AP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25" s="272" t="str">
        <f>IF(CHOOSE(Рабочий!$AC$27,CHOOSE(Рабочий!$C$27,Рабочий!CP431,Рабочий!CP551,Рабочий!CP491),CHOOSE(Рабочий!$C$27,Рабочий!AQ431,Рабочий!AQ551,Рабочий!AQ491))="","",ROUND(CHOOSE(Рабочий!$AC$27,CHOOSE(Рабочий!$C$27,Рабочий!CP431,Рабочий!CP551,Рабочий!CP491),CHOOSE(Рабочий!$C$27,Рабочий!AQ431,Рабочий!AQ551,Рабочий!AQ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25" s="272" t="str">
        <f>IF(CHOOSE(Рабочий!$AC$27,CHOOSE(Рабочий!$C$27,Рабочий!CQ431,Рабочий!CQ551,Рабочий!CQ491),CHOOSE(Рабочий!$C$27,Рабочий!AR431,Рабочий!AR551,Рабочий!AR491))="","",ROUND(CHOOSE(Рабочий!$AC$27,CHOOSE(Рабочий!$C$27,Рабочий!CQ431,Рабочий!CQ551,Рабочий!CQ491),CHOOSE(Рабочий!$C$27,Рабочий!AR431,Рабочий!AR551,Рабочий!AR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25" s="272" t="str">
        <f>IF(CHOOSE(Рабочий!$AC$27,CHOOSE(Рабочий!$C$27,Рабочий!CR431,Рабочий!CR551,Рабочий!CR491),CHOOSE(Рабочий!$C$27,Рабочий!AS431,Рабочий!AS551,Рабочий!AS491))="","",ROUND(CHOOSE(Рабочий!$AC$27,CHOOSE(Рабочий!$C$27,Рабочий!CR431,Рабочий!CR551,Рабочий!CR491),CHOOSE(Рабочий!$C$27,Рабочий!AS431,Рабочий!AS551,Рабочий!AS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25" s="272" t="str">
        <f>IF(CHOOSE(Рабочий!$AC$27,CHOOSE(Рабочий!$C$27,Рабочий!CS431,Рабочий!CS551,Рабочий!CS491),CHOOSE(Рабочий!$C$27,Рабочий!AT431,Рабочий!AT551,Рабочий!AT491))="","",ROUND(CHOOSE(Рабочий!$AC$27,CHOOSE(Рабочий!$C$27,Рабочий!CS431,Рабочий!CS551,Рабочий!CS491),CHOOSE(Рабочий!$C$27,Рабочий!AT431,Рабочий!AT551,Рабочий!AT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25" s="272" t="str">
        <f>IF(CHOOSE(Рабочий!$AC$27,CHOOSE(Рабочий!$C$27,Рабочий!CT431,Рабочий!CT551,Рабочий!CT491),CHOOSE(Рабочий!$C$27,Рабочий!AU431,Рабочий!AU551,Рабочий!AU491))="","",ROUND(CHOOSE(Рабочий!$AC$27,CHOOSE(Рабочий!$C$27,Рабочий!CT431,Рабочий!CT551,Рабочий!CT491),CHOOSE(Рабочий!$C$27,Рабочий!AU431,Рабочий!AU551,Рабочий!AU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25" s="272" t="str">
        <f>IF(CHOOSE(Рабочий!$AC$27,CHOOSE(Рабочий!$C$27,Рабочий!CU431,Рабочий!CU551,Рабочий!CU491),CHOOSE(Рабочий!$C$27,Рабочий!AV431,Рабочий!AV551,Рабочий!AV491))="","",ROUND(CHOOSE(Рабочий!$AC$27,CHOOSE(Рабочий!$C$27,Рабочий!CU431,Рабочий!CU551,Рабочий!CU491),CHOOSE(Рабочий!$C$27,Рабочий!AV431,Рабочий!AV551,Рабочий!AV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25" s="272" t="str">
        <f>IF(CHOOSE(Рабочий!$AC$27,CHOOSE(Рабочий!$C$27,Рабочий!CV431,Рабочий!CV551,Рабочий!CV491),CHOOSE(Рабочий!$C$27,Рабочий!AW431,Рабочий!AW551,Рабочий!AW491))="","",ROUND(CHOOSE(Рабочий!$AC$27,CHOOSE(Рабочий!$C$27,Рабочий!CV431,Рабочий!CV551,Рабочий!CV491),CHOOSE(Рабочий!$C$27,Рабочий!AW431,Рабочий!AW551,Рабочий!AW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25" s="272" t="str">
        <f>IF(CHOOSE(Рабочий!$AC$27,CHOOSE(Рабочий!$C$27,Рабочий!CW431,Рабочий!CW551,Рабочий!CW491),CHOOSE(Рабочий!$C$27,Рабочий!AX431,Рабочий!AX551,Рабочий!AX491))="","",ROUND(CHOOSE(Рабочий!$AC$27,CHOOSE(Рабочий!$C$27,Рабочий!CW431,Рабочий!CW551,Рабочий!CW491),CHOOSE(Рабочий!$C$27,Рабочий!AX431,Рабочий!AX551,Рабочий!AX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25" s="272" t="str">
        <f>IF(CHOOSE(Рабочий!$AC$27,CHOOSE(Рабочий!$C$27,Рабочий!CX431,Рабочий!CX551,Рабочий!CX491),CHOOSE(Рабочий!$C$27,Рабочий!AY431,Рабочий!AY551,Рабочий!AY491))="","",ROUND(CHOOSE(Рабочий!$AC$27,CHOOSE(Рабочий!$C$27,Рабочий!CX431,Рабочий!CX551,Рабочий!CX491),CHOOSE(Рабочий!$C$27,Рабочий!AY431,Рабочий!AY551,Рабочий!AY491)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25" s="210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</row>
    <row r="26" spans="1:68" s="193" customFormat="1">
      <c r="A26" s="212">
        <v>900</v>
      </c>
      <c r="B26" s="272">
        <f>IF(CHOOSE(Рабочий!$AC$27,CHOOSE(Рабочий!$C$27,Рабочий!BB432,Рабочий!BB552,Рабочий!BB492),CHOOSE(Рабочий!$C$27,Рабочий!C432,Рабочий!C552,Рабочий!C492))="","",ROUND(CHOOSE(Рабочий!$AC$27,CHOOSE(Рабочий!$C$27,Рабочий!BB432,Рабочий!BB552,Рабочий!BB492),CHOOSE(Рабочий!$C$27,Рабочий!C432,Рабочий!C552,Рабочий!C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128</v>
      </c>
      <c r="C26" s="272">
        <f>IF(CHOOSE(Рабочий!$AC$27,CHOOSE(Рабочий!$C$27,Рабочий!BC432,Рабочий!BC552,Рабочий!BC492),CHOOSE(Рабочий!$C$27,Рабочий!D432,Рабочий!D552,Рабочий!D492))="","",ROUND(CHOOSE(Рабочий!$AC$27,CHOOSE(Рабочий!$C$27,Рабочий!BC432,Рабочий!BC552,Рабочий!BC492),CHOOSE(Рабочий!$C$27,Рабочий!D432,Рабочий!D552,Рабочий!D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119</v>
      </c>
      <c r="D26" s="272">
        <f>IF(CHOOSE(Рабочий!$AC$27,CHOOSE(Рабочий!$C$27,Рабочий!BD432,Рабочий!BD552,Рабочий!BD492),CHOOSE(Рабочий!$C$27,Рабочий!E432,Рабочий!E552,Рабочий!E492))="","",ROUND(CHOOSE(Рабочий!$AC$27,CHOOSE(Рабочий!$C$27,Рабочий!BD432,Рабочий!BD552,Рабочий!BD492),CHOOSE(Рабочий!$C$27,Рабочий!E432,Рабочий!E552,Рабочий!E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113</v>
      </c>
      <c r="E26" s="272">
        <f>IF(CHOOSE(Рабочий!$AC$27,CHOOSE(Рабочий!$C$27,Рабочий!BE432,Рабочий!BE552,Рабочий!BE492),CHOOSE(Рабочий!$C$27,Рабочий!F432,Рабочий!F552,Рабочий!F492))="","",ROUND(CHOOSE(Рабочий!$AC$27,CHOOSE(Рабочий!$C$27,Рабочий!BE432,Рабочий!BE552,Рабочий!BE492),CHOOSE(Рабочий!$C$27,Рабочий!F432,Рабочий!F552,Рабочий!F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108</v>
      </c>
      <c r="F26" s="272">
        <f>IF(CHOOSE(Рабочий!$AC$27,CHOOSE(Рабочий!$C$27,Рабочий!BF432,Рабочий!BF552,Рабочий!BF492),CHOOSE(Рабочий!$C$27,Рабочий!G432,Рабочий!G552,Рабочий!G492))="","",ROUND(CHOOSE(Рабочий!$AC$27,CHOOSE(Рабочий!$C$27,Рабочий!BF432,Рабочий!BF552,Рабочий!BF492),CHOOSE(Рабочий!$C$27,Рабочий!G432,Рабочий!G552,Рабочий!G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105</v>
      </c>
      <c r="G26" s="272">
        <f>IF(CHOOSE(Рабочий!$AC$27,CHOOSE(Рабочий!$C$27,Рабочий!BG432,Рабочий!BG552,Рабочий!BG492),CHOOSE(Рабочий!$C$27,Рабочий!H432,Рабочий!H552,Рабочий!H492))="","",ROUND(CHOOSE(Рабочий!$AC$27,CHOOSE(Рабочий!$C$27,Рабочий!BG432,Рабочий!BG552,Рабочий!BG492),CHOOSE(Рабочий!$C$27,Рабочий!H432,Рабочий!H552,Рабочий!H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102</v>
      </c>
      <c r="H26" s="272">
        <f>IF(CHOOSE(Рабочий!$AC$27,CHOOSE(Рабочий!$C$27,Рабочий!BH432,Рабочий!BH552,Рабочий!BH492),CHOOSE(Рабочий!$C$27,Рабочий!I432,Рабочий!I552,Рабочий!I492))="","",ROUND(CHOOSE(Рабочий!$AC$27,CHOOSE(Рабочий!$C$27,Рабочий!BH432,Рабочий!BH552,Рабочий!BH492),CHOOSE(Рабочий!$C$27,Рабочий!I432,Рабочий!I552,Рабочий!I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100</v>
      </c>
      <c r="I26" s="272">
        <f>IF(CHOOSE(Рабочий!$AC$27,CHOOSE(Рабочий!$C$27,Рабочий!BI432,Рабочий!BI552,Рабочий!BI492),CHOOSE(Рабочий!$C$27,Рабочий!J432,Рабочий!J552,Рабочий!J492))="","",ROUND(CHOOSE(Рабочий!$AC$27,CHOOSE(Рабочий!$C$27,Рабочий!BI432,Рабочий!BI552,Рабочий!BI492),CHOOSE(Рабочий!$C$27,Рабочий!J432,Рабочий!J552,Рабочий!J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99</v>
      </c>
      <c r="J26" s="272">
        <f>IF(CHOOSE(Рабочий!$AC$27,CHOOSE(Рабочий!$C$27,Рабочий!BJ432,Рабочий!BJ552,Рабочий!BJ492),CHOOSE(Рабочий!$C$27,Рабочий!K432,Рабочий!K552,Рабочий!K492))="","",ROUND(CHOOSE(Рабочий!$AC$27,CHOOSE(Рабочий!$C$27,Рабочий!BJ432,Рабочий!BJ552,Рабочий!BJ492),CHOOSE(Рабочий!$C$27,Рабочий!K432,Рабочий!K552,Рабочий!K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98</v>
      </c>
      <c r="K26" s="272">
        <f>IF(CHOOSE(Рабочий!$AC$27,CHOOSE(Рабочий!$C$27,Рабочий!BK432,Рабочий!BK552,Рабочий!BK492),CHOOSE(Рабочий!$C$27,Рабочий!L432,Рабочий!L552,Рабочий!L492))="","",ROUND(CHOOSE(Рабочий!$AC$27,CHOOSE(Рабочий!$C$27,Рабочий!BK432,Рабочий!BK552,Рабочий!BK492),CHOOSE(Рабочий!$C$27,Рабочий!L432,Рабочий!L552,Рабочий!L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97</v>
      </c>
      <c r="L26" s="272">
        <f>IF(CHOOSE(Рабочий!$AC$27,CHOOSE(Рабочий!$C$27,Рабочий!BL432,Рабочий!BL552,Рабочий!BL492),CHOOSE(Рабочий!$C$27,Рабочий!M432,Рабочий!M552,Рабочий!M492))="","",ROUND(CHOOSE(Рабочий!$AC$27,CHOOSE(Рабочий!$C$27,Рабочий!BL432,Рабочий!BL552,Рабочий!BL492),CHOOSE(Рабочий!$C$27,Рабочий!M432,Рабочий!M552,Рабочий!M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96</v>
      </c>
      <c r="M26" s="272">
        <f>IF(CHOOSE(Рабочий!$AC$27,CHOOSE(Рабочий!$C$27,Рабочий!BM432,Рабочий!BM552,Рабочий!BM492),CHOOSE(Рабочий!$C$27,Рабочий!N432,Рабочий!N552,Рабочий!N492))="","",ROUND(CHOOSE(Рабочий!$AC$27,CHOOSE(Рабочий!$C$27,Рабочий!BM432,Рабочий!BM552,Рабочий!BM492),CHOOSE(Рабочий!$C$27,Рабочий!N432,Рабочий!N552,Рабочий!N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95</v>
      </c>
      <c r="N26" s="272">
        <f>IF(CHOOSE(Рабочий!$AC$27,CHOOSE(Рабочий!$C$27,Рабочий!BN432,Рабочий!BN552,Рабочий!BN492),CHOOSE(Рабочий!$C$27,Рабочий!O432,Рабочий!O552,Рабочий!O492))="","",ROUND(CHOOSE(Рабочий!$AC$27,CHOOSE(Рабочий!$C$27,Рабочий!BN432,Рабочий!BN552,Рабочий!BN492),CHOOSE(Рабочий!$C$27,Рабочий!O432,Рабочий!O552,Рабочий!O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95</v>
      </c>
      <c r="O26" s="272">
        <f>IF(CHOOSE(Рабочий!$AC$27,CHOOSE(Рабочий!$C$27,Рабочий!BO432,Рабочий!BO552,Рабочий!BO492),CHOOSE(Рабочий!$C$27,Рабочий!P432,Рабочий!P552,Рабочий!P492))="","",ROUND(CHOOSE(Рабочий!$AC$27,CHOOSE(Рабочий!$C$27,Рабочий!BO432,Рабочий!BO552,Рабочий!BO492),CHOOSE(Рабочий!$C$27,Рабочий!P432,Рабочий!P552,Рабочий!P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94</v>
      </c>
      <c r="P26" s="272">
        <f>IF(CHOOSE(Рабочий!$AC$27,CHOOSE(Рабочий!$C$27,Рабочий!BP432,Рабочий!BP552,Рабочий!BP492),CHOOSE(Рабочий!$C$27,Рабочий!Q432,Рабочий!Q552,Рабочий!Q492))="","",ROUND(CHOOSE(Рабочий!$AC$27,CHOOSE(Рабочий!$C$27,Рабочий!BP432,Рабочий!BP552,Рабочий!BP492),CHOOSE(Рабочий!$C$27,Рабочий!Q432,Рабочий!Q552,Рабочий!Q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93</v>
      </c>
      <c r="Q26" s="272">
        <f>IF(CHOOSE(Рабочий!$AC$27,CHOOSE(Рабочий!$C$27,Рабочий!BQ432,Рабочий!BQ552,Рабочий!BQ492),CHOOSE(Рабочий!$C$27,Рабочий!R432,Рабочий!R552,Рабочий!R492))="","",ROUND(CHOOSE(Рабочий!$AC$27,CHOOSE(Рабочий!$C$27,Рабочий!BQ432,Рабочий!BQ552,Рабочий!BQ492),CHOOSE(Рабочий!$C$27,Рабочий!R432,Рабочий!R552,Рабочий!R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93</v>
      </c>
      <c r="R26" s="272">
        <f>IF(CHOOSE(Рабочий!$AC$27,CHOOSE(Рабочий!$C$27,Рабочий!BR432,Рабочий!BR552,Рабочий!BR492),CHOOSE(Рабочий!$C$27,Рабочий!S432,Рабочий!S552,Рабочий!S492))="","",ROUND(CHOOSE(Рабочий!$AC$27,CHOOSE(Рабочий!$C$27,Рабочий!BR432,Рабочий!BR552,Рабочий!BR492),CHOOSE(Рабочий!$C$27,Рабочий!S432,Рабочий!S552,Рабочий!S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92</v>
      </c>
      <c r="S26" s="272">
        <f>IF(CHOOSE(Рабочий!$AC$27,CHOOSE(Рабочий!$C$27,Рабочий!BS432,Рабочий!BS552,Рабочий!BS492),CHOOSE(Рабочий!$C$27,Рабочий!T432,Рабочий!T552,Рабочий!T492))="","",ROUND(CHOOSE(Рабочий!$AC$27,CHOOSE(Рабочий!$C$27,Рабочий!BS432,Рабочий!BS552,Рабочий!BS492),CHOOSE(Рабочий!$C$27,Рабочий!T432,Рабочий!T552,Рабочий!T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92</v>
      </c>
      <c r="T26" s="272">
        <f>IF(CHOOSE(Рабочий!$AC$27,CHOOSE(Рабочий!$C$27,Рабочий!BT432,Рабочий!BT552,Рабочий!BT492),CHOOSE(Рабочий!$C$27,Рабочий!U432,Рабочий!U552,Рабочий!U492))="","",ROUND(CHOOSE(Рабочий!$AC$27,CHOOSE(Рабочий!$C$27,Рабочий!BT432,Рабочий!BT552,Рабочий!BT492),CHOOSE(Рабочий!$C$27,Рабочий!U432,Рабочий!U552,Рабочий!U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92</v>
      </c>
      <c r="U26" s="272">
        <f>IF(CHOOSE(Рабочий!$AC$27,CHOOSE(Рабочий!$C$27,Рабочий!BU432,Рабочий!BU552,Рабочий!BU492),CHOOSE(Рабочий!$C$27,Рабочий!V432,Рабочий!V552,Рабочий!V492))="","",ROUND(CHOOSE(Рабочий!$AC$27,CHOOSE(Рабочий!$C$27,Рабочий!BU432,Рабочий!BU552,Рабочий!BU492),CHOOSE(Рабочий!$C$27,Рабочий!V432,Рабочий!V552,Рабочий!V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91</v>
      </c>
      <c r="V26" s="272">
        <f>IF(CHOOSE(Рабочий!$AC$27,CHOOSE(Рабочий!$C$27,Рабочий!BV432,Рабочий!BV552,Рабочий!BV492),CHOOSE(Рабочий!$C$27,Рабочий!W432,Рабочий!W552,Рабочий!W492))="","",ROUND(CHOOSE(Рабочий!$AC$27,CHOOSE(Рабочий!$C$27,Рабочий!BV432,Рабочий!BV552,Рабочий!BV492),CHOOSE(Рабочий!$C$27,Рабочий!W432,Рабочий!W552,Рабочий!W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91</v>
      </c>
      <c r="W26" s="272">
        <f>IF(CHOOSE(Рабочий!$AC$27,CHOOSE(Рабочий!$C$27,Рабочий!BW432,Рабочий!BW552,Рабочий!BW492),CHOOSE(Рабочий!$C$27,Рабочий!X432,Рабочий!X552,Рабочий!X492))="","",ROUND(CHOOSE(Рабочий!$AC$27,CHOOSE(Рабочий!$C$27,Рабочий!BW432,Рабочий!BW552,Рабочий!BW492),CHOOSE(Рабочий!$C$27,Рабочий!X432,Рабочий!X552,Рабочий!X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91</v>
      </c>
      <c r="X26" s="272">
        <f>IF(CHOOSE(Рабочий!$AC$27,CHOOSE(Рабочий!$C$27,Рабочий!BX432,Рабочий!BX552,Рабочий!BX492),CHOOSE(Рабочий!$C$27,Рабочий!Y432,Рабочий!Y552,Рабочий!Y492))="","",ROUND(CHOOSE(Рабочий!$AC$27,CHOOSE(Рабочий!$C$27,Рабочий!BX432,Рабочий!BX552,Рабочий!BX492),CHOOSE(Рабочий!$C$27,Рабочий!Y432,Рабочий!Y552,Рабочий!Y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91</v>
      </c>
      <c r="Y26" s="272">
        <f>IF(CHOOSE(Рабочий!$AC$27,CHOOSE(Рабочий!$C$27,Рабочий!BY432,Рабочий!BY552,Рабочий!BY492),CHOOSE(Рабочий!$C$27,Рабочий!Z432,Рабочий!Z552,Рабочий!Z492))="","",ROUND(CHOOSE(Рабочий!$AC$27,CHOOSE(Рабочий!$C$27,Рабочий!BY432,Рабочий!BY552,Рабочий!BY492),CHOOSE(Рабочий!$C$27,Рабочий!Z432,Рабочий!Z552,Рабочий!Z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90</v>
      </c>
      <c r="Z26" s="272">
        <f>IF(CHOOSE(Рабочий!$AC$27,CHOOSE(Рабочий!$C$27,Рабочий!BZ432,Рабочий!BZ552,Рабочий!BZ492),CHOOSE(Рабочий!$C$27,Рабочий!AA432,Рабочий!AA552,Рабочий!AA492))="","",ROUND(CHOOSE(Рабочий!$AC$27,CHOOSE(Рабочий!$C$27,Рабочий!BZ432,Рабочий!BZ552,Рабочий!BZ492),CHOOSE(Рабочий!$C$27,Рабочий!AA432,Рабочий!AA552,Рабочий!AA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90</v>
      </c>
      <c r="AA26" s="272">
        <f>IF(CHOOSE(Рабочий!$AC$27,CHOOSE(Рабочий!$C$27,Рабочий!CA432,Рабочий!CA552,Рабочий!CA492),CHOOSE(Рабочий!$C$27,Рабочий!AB432,Рабочий!AB552,Рабочий!AB492))="","",ROUND(CHOOSE(Рабочий!$AC$27,CHOOSE(Рабочий!$C$27,Рабочий!CA432,Рабочий!CA552,Рабочий!CA492),CHOOSE(Рабочий!$C$27,Рабочий!AB432,Рабочий!AB552,Рабочий!AB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90</v>
      </c>
      <c r="AB26" s="272">
        <f>IF(CHOOSE(Рабочий!$AC$27,CHOOSE(Рабочий!$C$27,Рабочий!CB432,Рабочий!CB552,Рабочий!CB492),CHOOSE(Рабочий!$C$27,Рабочий!AC432,Рабочий!AC552,Рабочий!AC492))="","",ROUND(CHOOSE(Рабочий!$AC$27,CHOOSE(Рабочий!$C$27,Рабочий!CB432,Рабочий!CB552,Рабочий!CB492),CHOOSE(Рабочий!$C$27,Рабочий!AC432,Рабочий!AC552,Рабочий!AC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90</v>
      </c>
      <c r="AC26" s="272">
        <f>IF(CHOOSE(Рабочий!$AC$27,CHOOSE(Рабочий!$C$27,Рабочий!CC432,Рабочий!CC552,Рабочий!CC492),CHOOSE(Рабочий!$C$27,Рабочий!AD432,Рабочий!AD552,Рабочий!AD492))="","",ROUND(CHOOSE(Рабочий!$AC$27,CHOOSE(Рабочий!$C$27,Рабочий!CC432,Рабочий!CC552,Рабочий!CC492),CHOOSE(Рабочий!$C$27,Рабочий!AD432,Рабочий!AD552,Рабочий!AD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89</v>
      </c>
      <c r="AD26" s="272">
        <f>IF(CHOOSE(Рабочий!$AC$27,CHOOSE(Рабочий!$C$27,Рабочий!CD432,Рабочий!CD552,Рабочий!CD492),CHOOSE(Рабочий!$C$27,Рабочий!AE432,Рабочий!AE552,Рабочий!AE492))="","",ROUND(CHOOSE(Рабочий!$AC$27,CHOOSE(Рабочий!$C$27,Рабочий!CD432,Рабочий!CD552,Рабочий!CD492),CHOOSE(Рабочий!$C$27,Рабочий!AE432,Рабочий!AE552,Рабочий!AE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89</v>
      </c>
      <c r="AE26" s="272" t="str">
        <f>IF(CHOOSE(Рабочий!$AC$27,CHOOSE(Рабочий!$C$27,Рабочий!CE432,Рабочий!CE552,Рабочий!CE492),CHOOSE(Рабочий!$C$27,Рабочий!AF432,Рабочий!AF552,Рабочий!AF492))="","",ROUND(CHOOSE(Рабочий!$AC$27,CHOOSE(Рабочий!$C$27,Рабочий!CE432,Рабочий!CE552,Рабочий!CE492),CHOOSE(Рабочий!$C$27,Рабочий!AF432,Рабочий!AF552,Рабочий!AF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26" s="272" t="str">
        <f>IF(CHOOSE(Рабочий!$AC$27,CHOOSE(Рабочий!$C$27,Рабочий!CF432,Рабочий!CF552,Рабочий!CF492),CHOOSE(Рабочий!$C$27,Рабочий!AG432,Рабочий!AG552,Рабочий!AG492))="","",ROUND(CHOOSE(Рабочий!$AC$27,CHOOSE(Рабочий!$C$27,Рабочий!CF432,Рабочий!CF552,Рабочий!CF492),CHOOSE(Рабочий!$C$27,Рабочий!AG432,Рабочий!AG552,Рабочий!AG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26" s="272" t="str">
        <f>IF(CHOOSE(Рабочий!$AC$27,CHOOSE(Рабочий!$C$27,Рабочий!CG432,Рабочий!CG552,Рабочий!CG492),CHOOSE(Рабочий!$C$27,Рабочий!AH432,Рабочий!AH552,Рабочий!AH492))="","",ROUND(CHOOSE(Рабочий!$AC$27,CHOOSE(Рабочий!$C$27,Рабочий!CG432,Рабочий!CG552,Рабочий!CG492),CHOOSE(Рабочий!$C$27,Рабочий!AH432,Рабочий!AH552,Рабочий!AH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26" s="272" t="str">
        <f>IF(CHOOSE(Рабочий!$AC$27,CHOOSE(Рабочий!$C$27,Рабочий!CH432,Рабочий!CH552,Рабочий!CH492),CHOOSE(Рабочий!$C$27,Рабочий!AI432,Рабочий!AI552,Рабочий!AI492))="","",ROUND(CHOOSE(Рабочий!$AC$27,CHOOSE(Рабочий!$C$27,Рабочий!CH432,Рабочий!CH552,Рабочий!CH492),CHOOSE(Рабочий!$C$27,Рабочий!AI432,Рабочий!AI552,Рабочий!AI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26" s="272" t="str">
        <f>IF(CHOOSE(Рабочий!$AC$27,CHOOSE(Рабочий!$C$27,Рабочий!CI432,Рабочий!CI552,Рабочий!CI492),CHOOSE(Рабочий!$C$27,Рабочий!AJ432,Рабочий!AJ552,Рабочий!AJ492))="","",ROUND(CHOOSE(Рабочий!$AC$27,CHOOSE(Рабочий!$C$27,Рабочий!CI432,Рабочий!CI552,Рабочий!CI492),CHOOSE(Рабочий!$C$27,Рабочий!AJ432,Рабочий!AJ552,Рабочий!AJ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26" s="272" t="str">
        <f>IF(CHOOSE(Рабочий!$AC$27,CHOOSE(Рабочий!$C$27,Рабочий!CJ432,Рабочий!CJ552,Рабочий!CJ492),CHOOSE(Рабочий!$C$27,Рабочий!AK432,Рабочий!AK552,Рабочий!AK492))="","",ROUND(CHOOSE(Рабочий!$AC$27,CHOOSE(Рабочий!$C$27,Рабочий!CJ432,Рабочий!CJ552,Рабочий!CJ492),CHOOSE(Рабочий!$C$27,Рабочий!AK432,Рабочий!AK552,Рабочий!AK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26" s="272" t="str">
        <f>IF(CHOOSE(Рабочий!$AC$27,CHOOSE(Рабочий!$C$27,Рабочий!CK432,Рабочий!CK552,Рабочий!CK492),CHOOSE(Рабочий!$C$27,Рабочий!AL432,Рабочий!AL552,Рабочий!AL492))="","",ROUND(CHOOSE(Рабочий!$AC$27,CHOOSE(Рабочий!$C$27,Рабочий!CK432,Рабочий!CK552,Рабочий!CK492),CHOOSE(Рабочий!$C$27,Рабочий!AL432,Рабочий!AL552,Рабочий!AL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26" s="272" t="str">
        <f>IF(CHOOSE(Рабочий!$AC$27,CHOOSE(Рабочий!$C$27,Рабочий!CL432,Рабочий!CL552,Рабочий!CL492),CHOOSE(Рабочий!$C$27,Рабочий!AM432,Рабочий!AM552,Рабочий!AM492))="","",ROUND(CHOOSE(Рабочий!$AC$27,CHOOSE(Рабочий!$C$27,Рабочий!CL432,Рабочий!CL552,Рабочий!CL492),CHOOSE(Рабочий!$C$27,Рабочий!AM432,Рабочий!AM552,Рабочий!AM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26" s="272" t="str">
        <f>IF(CHOOSE(Рабочий!$AC$27,CHOOSE(Рабочий!$C$27,Рабочий!CM432,Рабочий!CM552,Рабочий!CM492),CHOOSE(Рабочий!$C$27,Рабочий!AN432,Рабочий!AN552,Рабочий!AN492))="","",ROUND(CHOOSE(Рабочий!$AC$27,CHOOSE(Рабочий!$C$27,Рабочий!CM432,Рабочий!CM552,Рабочий!CM492),CHOOSE(Рабочий!$C$27,Рабочий!AN432,Рабочий!AN552,Рабочий!AN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26" s="272" t="str">
        <f>IF(CHOOSE(Рабочий!$AC$27,CHOOSE(Рабочий!$C$27,Рабочий!CN432,Рабочий!CN552,Рабочий!CN492),CHOOSE(Рабочий!$C$27,Рабочий!AO432,Рабочий!AO552,Рабочий!AO492))="","",ROUND(CHOOSE(Рабочий!$AC$27,CHOOSE(Рабочий!$C$27,Рабочий!CN432,Рабочий!CN552,Рабочий!CN492),CHOOSE(Рабочий!$C$27,Рабочий!AO432,Рабочий!AO552,Рабочий!AO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26" s="272" t="str">
        <f>IF(CHOOSE(Рабочий!$AC$27,CHOOSE(Рабочий!$C$27,Рабочий!CO432,Рабочий!CO552,Рабочий!CO492),CHOOSE(Рабочий!$C$27,Рабочий!AP432,Рабочий!AP552,Рабочий!AP492))="","",ROUND(CHOOSE(Рабочий!$AC$27,CHOOSE(Рабочий!$C$27,Рабочий!CO432,Рабочий!CO552,Рабочий!CO492),CHOOSE(Рабочий!$C$27,Рабочий!AP432,Рабочий!AP552,Рабочий!AP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26" s="272" t="str">
        <f>IF(CHOOSE(Рабочий!$AC$27,CHOOSE(Рабочий!$C$27,Рабочий!CP432,Рабочий!CP552,Рабочий!CP492),CHOOSE(Рабочий!$C$27,Рабочий!AQ432,Рабочий!AQ552,Рабочий!AQ492))="","",ROUND(CHOOSE(Рабочий!$AC$27,CHOOSE(Рабочий!$C$27,Рабочий!CP432,Рабочий!CP552,Рабочий!CP492),CHOOSE(Рабочий!$C$27,Рабочий!AQ432,Рабочий!AQ552,Рабочий!AQ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26" s="272" t="str">
        <f>IF(CHOOSE(Рабочий!$AC$27,CHOOSE(Рабочий!$C$27,Рабочий!CQ432,Рабочий!CQ552,Рабочий!CQ492),CHOOSE(Рабочий!$C$27,Рабочий!AR432,Рабочий!AR552,Рабочий!AR492))="","",ROUND(CHOOSE(Рабочий!$AC$27,CHOOSE(Рабочий!$C$27,Рабочий!CQ432,Рабочий!CQ552,Рабочий!CQ492),CHOOSE(Рабочий!$C$27,Рабочий!AR432,Рабочий!AR552,Рабочий!AR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26" s="272" t="str">
        <f>IF(CHOOSE(Рабочий!$AC$27,CHOOSE(Рабочий!$C$27,Рабочий!CR432,Рабочий!CR552,Рабочий!CR492),CHOOSE(Рабочий!$C$27,Рабочий!AS432,Рабочий!AS552,Рабочий!AS492))="","",ROUND(CHOOSE(Рабочий!$AC$27,CHOOSE(Рабочий!$C$27,Рабочий!CR432,Рабочий!CR552,Рабочий!CR492),CHOOSE(Рабочий!$C$27,Рабочий!AS432,Рабочий!AS552,Рабочий!AS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26" s="272" t="str">
        <f>IF(CHOOSE(Рабочий!$AC$27,CHOOSE(Рабочий!$C$27,Рабочий!CS432,Рабочий!CS552,Рабочий!CS492),CHOOSE(Рабочий!$C$27,Рабочий!AT432,Рабочий!AT552,Рабочий!AT492))="","",ROUND(CHOOSE(Рабочий!$AC$27,CHOOSE(Рабочий!$C$27,Рабочий!CS432,Рабочий!CS552,Рабочий!CS492),CHOOSE(Рабочий!$C$27,Рабочий!AT432,Рабочий!AT552,Рабочий!AT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26" s="272" t="str">
        <f>IF(CHOOSE(Рабочий!$AC$27,CHOOSE(Рабочий!$C$27,Рабочий!CT432,Рабочий!CT552,Рабочий!CT492),CHOOSE(Рабочий!$C$27,Рабочий!AU432,Рабочий!AU552,Рабочий!AU492))="","",ROUND(CHOOSE(Рабочий!$AC$27,CHOOSE(Рабочий!$C$27,Рабочий!CT432,Рабочий!CT552,Рабочий!CT492),CHOOSE(Рабочий!$C$27,Рабочий!AU432,Рабочий!AU552,Рабочий!AU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26" s="272" t="str">
        <f>IF(CHOOSE(Рабочий!$AC$27,CHOOSE(Рабочий!$C$27,Рабочий!CU432,Рабочий!CU552,Рабочий!CU492),CHOOSE(Рабочий!$C$27,Рабочий!AV432,Рабочий!AV552,Рабочий!AV492))="","",ROUND(CHOOSE(Рабочий!$AC$27,CHOOSE(Рабочий!$C$27,Рабочий!CU432,Рабочий!CU552,Рабочий!CU492),CHOOSE(Рабочий!$C$27,Рабочий!AV432,Рабочий!AV552,Рабочий!AV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26" s="272" t="str">
        <f>IF(CHOOSE(Рабочий!$AC$27,CHOOSE(Рабочий!$C$27,Рабочий!CV432,Рабочий!CV552,Рабочий!CV492),CHOOSE(Рабочий!$C$27,Рабочий!AW432,Рабочий!AW552,Рабочий!AW492))="","",ROUND(CHOOSE(Рабочий!$AC$27,CHOOSE(Рабочий!$C$27,Рабочий!CV432,Рабочий!CV552,Рабочий!CV492),CHOOSE(Рабочий!$C$27,Рабочий!AW432,Рабочий!AW552,Рабочий!AW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26" s="272" t="str">
        <f>IF(CHOOSE(Рабочий!$AC$27,CHOOSE(Рабочий!$C$27,Рабочий!CW432,Рабочий!CW552,Рабочий!CW492),CHOOSE(Рабочий!$C$27,Рабочий!AX432,Рабочий!AX552,Рабочий!AX492))="","",ROUND(CHOOSE(Рабочий!$AC$27,CHOOSE(Рабочий!$C$27,Рабочий!CW432,Рабочий!CW552,Рабочий!CW492),CHOOSE(Рабочий!$C$27,Рабочий!AX432,Рабочий!AX552,Рабочий!AX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26" s="272" t="str">
        <f>IF(CHOOSE(Рабочий!$AC$27,CHOOSE(Рабочий!$C$27,Рабочий!CX432,Рабочий!CX552,Рабочий!CX492),CHOOSE(Рабочий!$C$27,Рабочий!AY432,Рабочий!AY552,Рабочий!AY492))="","",ROUND(CHOOSE(Рабочий!$AC$27,CHOOSE(Рабочий!$C$27,Рабочий!CX432,Рабочий!CX552,Рабочий!CX492),CHOOSE(Рабочий!$C$27,Рабочий!AY432,Рабочий!AY552,Рабочий!AY492)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26" s="210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</row>
    <row r="27" spans="1:68" s="193" customFormat="1">
      <c r="A27" s="212">
        <v>1000</v>
      </c>
      <c r="B27" s="272">
        <f>IF(CHOOSE(Рабочий!$AC$27,CHOOSE(Рабочий!$C$27,Рабочий!BB433,Рабочий!BB553,Рабочий!BB493),CHOOSE(Рабочий!$C$27,Рабочий!C433,Рабочий!C553,Рабочий!C493))="","",ROUND(CHOOSE(Рабочий!$AC$27,CHOOSE(Рабочий!$C$27,Рабочий!BB433,Рабочий!BB553,Рабочий!BB493),CHOOSE(Рабочий!$C$27,Рабочий!C433,Рабочий!C553,Рабочий!C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122</v>
      </c>
      <c r="C27" s="272">
        <f>IF(CHOOSE(Рабочий!$AC$27,CHOOSE(Рабочий!$C$27,Рабочий!BC433,Рабочий!BC553,Рабочий!BC493),CHOOSE(Рабочий!$C$27,Рабочий!D433,Рабочий!D553,Рабочий!D493))="","",ROUND(CHOOSE(Рабочий!$AC$27,CHOOSE(Рабочий!$C$27,Рабочий!BC433,Рабочий!BC553,Рабочий!BC493),CHOOSE(Рабочий!$C$27,Рабочий!D433,Рабочий!D553,Рабочий!D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114</v>
      </c>
      <c r="D27" s="272">
        <f>IF(CHOOSE(Рабочий!$AC$27,CHOOSE(Рабочий!$C$27,Рабочий!BD433,Рабочий!BD553,Рабочий!BD493),CHOOSE(Рабочий!$C$27,Рабочий!E433,Рабочий!E553,Рабочий!E493))="","",ROUND(CHOOSE(Рабочий!$AC$27,CHOOSE(Рабочий!$C$27,Рабочий!BD433,Рабочий!BD553,Рабочий!BD493),CHOOSE(Рабочий!$C$27,Рабочий!E433,Рабочий!E553,Рабочий!E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108</v>
      </c>
      <c r="E27" s="272">
        <f>IF(CHOOSE(Рабочий!$AC$27,CHOOSE(Рабочий!$C$27,Рабочий!BE433,Рабочий!BE553,Рабочий!BE493),CHOOSE(Рабочий!$C$27,Рабочий!F433,Рабочий!F553,Рабочий!F493))="","",ROUND(CHOOSE(Рабочий!$AC$27,CHOOSE(Рабочий!$C$27,Рабочий!BE433,Рабочий!BE553,Рабочий!BE493),CHOOSE(Рабочий!$C$27,Рабочий!F433,Рабочий!F553,Рабочий!F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104</v>
      </c>
      <c r="F27" s="272">
        <f>IF(CHOOSE(Рабочий!$AC$27,CHOOSE(Рабочий!$C$27,Рабочий!BF433,Рабочий!BF553,Рабочий!BF493),CHOOSE(Рабочий!$C$27,Рабочий!G433,Рабочий!G553,Рабочий!G493))="","",ROUND(CHOOSE(Рабочий!$AC$27,CHOOSE(Рабочий!$C$27,Рабочий!BF433,Рабочий!BF553,Рабочий!BF493),CHOOSE(Рабочий!$C$27,Рабочий!G433,Рабочий!G553,Рабочий!G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101</v>
      </c>
      <c r="G27" s="272">
        <f>IF(CHOOSE(Рабочий!$AC$27,CHOOSE(Рабочий!$C$27,Рабочий!BG433,Рабочий!BG553,Рабочий!BG493),CHOOSE(Рабочий!$C$27,Рабочий!H433,Рабочий!H553,Рабочий!H493))="","",ROUND(CHOOSE(Рабочий!$AC$27,CHOOSE(Рабочий!$C$27,Рабочий!BG433,Рабочий!BG553,Рабочий!BG493),CHOOSE(Рабочий!$C$27,Рабочий!H433,Рабочий!H553,Рабочий!H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98</v>
      </c>
      <c r="H27" s="272">
        <f>IF(CHOOSE(Рабочий!$AC$27,CHOOSE(Рабочий!$C$27,Рабочий!BH433,Рабочий!BH553,Рабочий!BH493),CHOOSE(Рабочий!$C$27,Рабочий!I433,Рабочий!I553,Рабочий!I493))="","",ROUND(CHOOSE(Рабочий!$AC$27,CHOOSE(Рабочий!$C$27,Рабочий!BH433,Рабочий!BH553,Рабочий!BH493),CHOOSE(Рабочий!$C$27,Рабочий!I433,Рабочий!I553,Рабочий!I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96</v>
      </c>
      <c r="I27" s="272">
        <f>IF(CHOOSE(Рабочий!$AC$27,CHOOSE(Рабочий!$C$27,Рабочий!BI433,Рабочий!BI553,Рабочий!BI493),CHOOSE(Рабочий!$C$27,Рабочий!J433,Рабочий!J553,Рабочий!J493))="","",ROUND(CHOOSE(Рабочий!$AC$27,CHOOSE(Рабочий!$C$27,Рабочий!BI433,Рабочий!BI553,Рабочий!BI493),CHOOSE(Рабочий!$C$27,Рабочий!J433,Рабочий!J553,Рабочий!J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95</v>
      </c>
      <c r="J27" s="272">
        <f>IF(CHOOSE(Рабочий!$AC$27,CHOOSE(Рабочий!$C$27,Рабочий!BJ433,Рабочий!BJ553,Рабочий!BJ493),CHOOSE(Рабочий!$C$27,Рабочий!K433,Рабочий!K553,Рабочий!K493))="","",ROUND(CHOOSE(Рабочий!$AC$27,CHOOSE(Рабочий!$C$27,Рабочий!BJ433,Рабочий!BJ553,Рабочий!BJ493),CHOOSE(Рабочий!$C$27,Рабочий!K433,Рабочий!K553,Рабочий!K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94</v>
      </c>
      <c r="K27" s="272">
        <f>IF(CHOOSE(Рабочий!$AC$27,CHOOSE(Рабочий!$C$27,Рабочий!BK433,Рабочий!BK553,Рабочий!BK493),CHOOSE(Рабочий!$C$27,Рабочий!L433,Рабочий!L553,Рабочий!L493))="","",ROUND(CHOOSE(Рабочий!$AC$27,CHOOSE(Рабочий!$C$27,Рабочий!BK433,Рабочий!BK553,Рабочий!BK493),CHOOSE(Рабочий!$C$27,Рабочий!L433,Рабочий!L553,Рабочий!L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93</v>
      </c>
      <c r="L27" s="272">
        <f>IF(CHOOSE(Рабочий!$AC$27,CHOOSE(Рабочий!$C$27,Рабочий!BL433,Рабочий!BL553,Рабочий!BL493),CHOOSE(Рабочий!$C$27,Рабочий!M433,Рабочий!M553,Рабочий!M493))="","",ROUND(CHOOSE(Рабочий!$AC$27,CHOOSE(Рабочий!$C$27,Рабочий!BL433,Рабочий!BL553,Рабочий!BL493),CHOOSE(Рабочий!$C$27,Рабочий!M433,Рабочий!M553,Рабочий!M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92</v>
      </c>
      <c r="M27" s="272">
        <f>IF(CHOOSE(Рабочий!$AC$27,CHOOSE(Рабочий!$C$27,Рабочий!BM433,Рабочий!BM553,Рабочий!BM493),CHOOSE(Рабочий!$C$27,Рабочий!N433,Рабочий!N553,Рабочий!N493))="","",ROUND(CHOOSE(Рабочий!$AC$27,CHOOSE(Рабочий!$C$27,Рабочий!BM433,Рабочий!BM553,Рабочий!BM493),CHOOSE(Рабочий!$C$27,Рабочий!N433,Рабочий!N553,Рабочий!N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91</v>
      </c>
      <c r="N27" s="272">
        <f>IF(CHOOSE(Рабочий!$AC$27,CHOOSE(Рабочий!$C$27,Рабочий!BN433,Рабочий!BN553,Рабочий!BN493),CHOOSE(Рабочий!$C$27,Рабочий!O433,Рабочий!O553,Рабочий!O493))="","",ROUND(CHOOSE(Рабочий!$AC$27,CHOOSE(Рабочий!$C$27,Рабочий!BN433,Рабочий!BN553,Рабочий!BN493),CHOOSE(Рабочий!$C$27,Рабочий!O433,Рабочий!O553,Рабочий!O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91</v>
      </c>
      <c r="O27" s="272">
        <f>IF(CHOOSE(Рабочий!$AC$27,CHOOSE(Рабочий!$C$27,Рабочий!BO433,Рабочий!BO553,Рабочий!BO493),CHOOSE(Рабочий!$C$27,Рабочий!P433,Рабочий!P553,Рабочий!P493))="","",ROUND(CHOOSE(Рабочий!$AC$27,CHOOSE(Рабочий!$C$27,Рабочий!BO433,Рабочий!BO553,Рабочий!BO493),CHOOSE(Рабочий!$C$27,Рабочий!P433,Рабочий!P553,Рабочий!P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90</v>
      </c>
      <c r="P27" s="272">
        <f>IF(CHOOSE(Рабочий!$AC$27,CHOOSE(Рабочий!$C$27,Рабочий!BP433,Рабочий!BP553,Рабочий!BP493),CHOOSE(Рабочий!$C$27,Рабочий!Q433,Рабочий!Q553,Рабочий!Q493))="","",ROUND(CHOOSE(Рабочий!$AC$27,CHOOSE(Рабочий!$C$27,Рабочий!BP433,Рабочий!BP553,Рабочий!BP493),CHOOSE(Рабочий!$C$27,Рабочий!Q433,Рабочий!Q553,Рабочий!Q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89</v>
      </c>
      <c r="Q27" s="272">
        <f>IF(CHOOSE(Рабочий!$AC$27,CHOOSE(Рабочий!$C$27,Рабочий!BQ433,Рабочий!BQ553,Рабочий!BQ493),CHOOSE(Рабочий!$C$27,Рабочий!R433,Рабочий!R553,Рабочий!R493))="","",ROUND(CHOOSE(Рабочий!$AC$27,CHOOSE(Рабочий!$C$27,Рабочий!BQ433,Рабочий!BQ553,Рабочий!BQ493),CHOOSE(Рабочий!$C$27,Рабочий!R433,Рабочий!R553,Рабочий!R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89</v>
      </c>
      <c r="R27" s="272">
        <f>IF(CHOOSE(Рабочий!$AC$27,CHOOSE(Рабочий!$C$27,Рабочий!BR433,Рабочий!BR553,Рабочий!BR493),CHOOSE(Рабочий!$C$27,Рабочий!S433,Рабочий!S553,Рабочий!S493))="","",ROUND(CHOOSE(Рабочий!$AC$27,CHOOSE(Рабочий!$C$27,Рабочий!BR433,Рабочий!BR553,Рабочий!BR493),CHOOSE(Рабочий!$C$27,Рабочий!S433,Рабочий!S553,Рабочий!S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88</v>
      </c>
      <c r="S27" s="272">
        <f>IF(CHOOSE(Рабочий!$AC$27,CHOOSE(Рабочий!$C$27,Рабочий!BS433,Рабочий!BS553,Рабочий!BS493),CHOOSE(Рабочий!$C$27,Рабочий!T433,Рабочий!T553,Рабочий!T493))="","",ROUND(CHOOSE(Рабочий!$AC$27,CHOOSE(Рабочий!$C$27,Рабочий!BS433,Рабочий!BS553,Рабочий!BS493),CHOOSE(Рабочий!$C$27,Рабочий!T433,Рабочий!T553,Рабочий!T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88</v>
      </c>
      <c r="T27" s="272">
        <f>IF(CHOOSE(Рабочий!$AC$27,CHOOSE(Рабочий!$C$27,Рабочий!BT433,Рабочий!BT553,Рабочий!BT493),CHOOSE(Рабочий!$C$27,Рабочий!U433,Рабочий!U553,Рабочий!U493))="","",ROUND(CHOOSE(Рабочий!$AC$27,CHOOSE(Рабочий!$C$27,Рабочий!BT433,Рабочий!BT553,Рабочий!BT493),CHOOSE(Рабочий!$C$27,Рабочий!U433,Рабочий!U553,Рабочий!U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88</v>
      </c>
      <c r="U27" s="272">
        <f>IF(CHOOSE(Рабочий!$AC$27,CHOOSE(Рабочий!$C$27,Рабочий!BU433,Рабочий!BU553,Рабочий!BU493),CHOOSE(Рабочий!$C$27,Рабочий!V433,Рабочий!V553,Рабочий!V493))="","",ROUND(CHOOSE(Рабочий!$AC$27,CHOOSE(Рабочий!$C$27,Рабочий!BU433,Рабочий!BU553,Рабочий!BU493),CHOOSE(Рабочий!$C$27,Рабочий!V433,Рабочий!V553,Рабочий!V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88</v>
      </c>
      <c r="V27" s="272">
        <f>IF(CHOOSE(Рабочий!$AC$27,CHOOSE(Рабочий!$C$27,Рабочий!BV433,Рабочий!BV553,Рабочий!BV493),CHOOSE(Рабочий!$C$27,Рабочий!W433,Рабочий!W553,Рабочий!W493))="","",ROUND(CHOOSE(Рабочий!$AC$27,CHOOSE(Рабочий!$C$27,Рабочий!BV433,Рабочий!BV553,Рабочий!BV493),CHOOSE(Рабочий!$C$27,Рабочий!W433,Рабочий!W553,Рабочий!W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W27" s="272">
        <f>IF(CHOOSE(Рабочий!$AC$27,CHOOSE(Рабочий!$C$27,Рабочий!BW433,Рабочий!BW553,Рабочий!BW493),CHOOSE(Рабочий!$C$27,Рабочий!X433,Рабочий!X553,Рабочий!X493))="","",ROUND(CHOOSE(Рабочий!$AC$27,CHOOSE(Рабочий!$C$27,Рабочий!BW433,Рабочий!BW553,Рабочий!BW493),CHOOSE(Рабочий!$C$27,Рабочий!X433,Рабочий!X553,Рабочий!X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X27" s="272">
        <f>IF(CHOOSE(Рабочий!$AC$27,CHOOSE(Рабочий!$C$27,Рабочий!BX433,Рабочий!BX553,Рабочий!BX493),CHOOSE(Рабочий!$C$27,Рабочий!Y433,Рабочий!Y553,Рабочий!Y493))="","",ROUND(CHOOSE(Рабочий!$AC$27,CHOOSE(Рабочий!$C$27,Рабочий!BX433,Рабочий!BX553,Рабочий!BX493),CHOOSE(Рабочий!$C$27,Рабочий!Y433,Рабочий!Y553,Рабочий!Y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Y27" s="272">
        <f>IF(CHOOSE(Рабочий!$AC$27,CHOOSE(Рабочий!$C$27,Рабочий!BY433,Рабочий!BY553,Рабочий!BY493),CHOOSE(Рабочий!$C$27,Рабочий!Z433,Рабочий!Z553,Рабочий!Z493))="","",ROUND(CHOOSE(Рабочий!$AC$27,CHOOSE(Рабочий!$C$27,Рабочий!BY433,Рабочий!BY553,Рабочий!BY493),CHOOSE(Рабочий!$C$27,Рабочий!Z433,Рабочий!Z553,Рабочий!Z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Z27" s="272">
        <f>IF(CHOOSE(Рабочий!$AC$27,CHOOSE(Рабочий!$C$27,Рабочий!BZ433,Рабочий!BZ553,Рабочий!BZ493),CHOOSE(Рабочий!$C$27,Рабочий!AA433,Рабочий!AA553,Рабочий!AA493))="","",ROUND(CHOOSE(Рабочий!$AC$27,CHOOSE(Рабочий!$C$27,Рабочий!BZ433,Рабочий!BZ553,Рабочий!BZ493),CHOOSE(Рабочий!$C$27,Рабочий!AA433,Рабочий!AA553,Рабочий!AA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AA27" s="272">
        <f>IF(CHOOSE(Рабочий!$AC$27,CHOOSE(Рабочий!$C$27,Рабочий!CA433,Рабочий!CA553,Рабочий!CA493),CHOOSE(Рабочий!$C$27,Рабочий!AB433,Рабочий!AB553,Рабочий!AB493))="","",ROUND(CHOOSE(Рабочий!$AC$27,CHOOSE(Рабочий!$C$27,Рабочий!CA433,Рабочий!CA553,Рабочий!CA493),CHOOSE(Рабочий!$C$27,Рабочий!AB433,Рабочий!AB553,Рабочий!AB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AB27" s="272">
        <f>IF(CHOOSE(Рабочий!$AC$27,CHOOSE(Рабочий!$C$27,Рабочий!CB433,Рабочий!CB553,Рабочий!CB493),CHOOSE(Рабочий!$C$27,Рабочий!AC433,Рабочий!AC553,Рабочий!AC493))="","",ROUND(CHOOSE(Рабочий!$AC$27,CHOOSE(Рабочий!$C$27,Рабочий!CB433,Рабочий!CB553,Рабочий!CB493),CHOOSE(Рабочий!$C$27,Рабочий!AC433,Рабочий!AC553,Рабочий!AC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AC27" s="272">
        <f>IF(CHOOSE(Рабочий!$AC$27,CHOOSE(Рабочий!$C$27,Рабочий!CC433,Рабочий!CC553,Рабочий!CC493),CHOOSE(Рабочий!$C$27,Рабочий!AD433,Рабочий!AD553,Рабочий!AD493))="","",ROUND(CHOOSE(Рабочий!$AC$27,CHOOSE(Рабочий!$C$27,Рабочий!CC433,Рабочий!CC553,Рабочий!CC493),CHOOSE(Рабочий!$C$27,Рабочий!AD433,Рабочий!AD553,Рабочий!AD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AD27" s="272">
        <f>IF(CHOOSE(Рабочий!$AC$27,CHOOSE(Рабочий!$C$27,Рабочий!CD433,Рабочий!CD553,Рабочий!CD493),CHOOSE(Рабочий!$C$27,Рабочий!AE433,Рабочий!AE553,Рабочий!AE493))="","",ROUND(CHOOSE(Рабочий!$AC$27,CHOOSE(Рабочий!$C$27,Рабочий!CD433,Рабочий!CD553,Рабочий!CD493),CHOOSE(Рабочий!$C$27,Рабочий!AE433,Рабочий!AE553,Рабочий!AE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AE27" s="272" t="str">
        <f>IF(CHOOSE(Рабочий!$AC$27,CHOOSE(Рабочий!$C$27,Рабочий!CE433,Рабочий!CE553,Рабочий!CE493),CHOOSE(Рабочий!$C$27,Рабочий!AF433,Рабочий!AF553,Рабочий!AF493))="","",ROUND(CHOOSE(Рабочий!$AC$27,CHOOSE(Рабочий!$C$27,Рабочий!CE433,Рабочий!CE553,Рабочий!CE493),CHOOSE(Рабочий!$C$27,Рабочий!AF433,Рабочий!AF553,Рабочий!AF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27" s="272" t="str">
        <f>IF(CHOOSE(Рабочий!$AC$27,CHOOSE(Рабочий!$C$27,Рабочий!CF433,Рабочий!CF553,Рабочий!CF493),CHOOSE(Рабочий!$C$27,Рабочий!AG433,Рабочий!AG553,Рабочий!AG493))="","",ROUND(CHOOSE(Рабочий!$AC$27,CHOOSE(Рабочий!$C$27,Рабочий!CF433,Рабочий!CF553,Рабочий!CF493),CHOOSE(Рабочий!$C$27,Рабочий!AG433,Рабочий!AG553,Рабочий!AG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27" s="272" t="str">
        <f>IF(CHOOSE(Рабочий!$AC$27,CHOOSE(Рабочий!$C$27,Рабочий!CG433,Рабочий!CG553,Рабочий!CG493),CHOOSE(Рабочий!$C$27,Рабочий!AH433,Рабочий!AH553,Рабочий!AH493))="","",ROUND(CHOOSE(Рабочий!$AC$27,CHOOSE(Рабочий!$C$27,Рабочий!CG433,Рабочий!CG553,Рабочий!CG493),CHOOSE(Рабочий!$C$27,Рабочий!AH433,Рабочий!AH553,Рабочий!AH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27" s="272" t="str">
        <f>IF(CHOOSE(Рабочий!$AC$27,CHOOSE(Рабочий!$C$27,Рабочий!CH433,Рабочий!CH553,Рабочий!CH493),CHOOSE(Рабочий!$C$27,Рабочий!AI433,Рабочий!AI553,Рабочий!AI493))="","",ROUND(CHOOSE(Рабочий!$AC$27,CHOOSE(Рабочий!$C$27,Рабочий!CH433,Рабочий!CH553,Рабочий!CH493),CHOOSE(Рабочий!$C$27,Рабочий!AI433,Рабочий!AI553,Рабочий!AI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27" s="272" t="str">
        <f>IF(CHOOSE(Рабочий!$AC$27,CHOOSE(Рабочий!$C$27,Рабочий!CI433,Рабочий!CI553,Рабочий!CI493),CHOOSE(Рабочий!$C$27,Рабочий!AJ433,Рабочий!AJ553,Рабочий!AJ493))="","",ROUND(CHOOSE(Рабочий!$AC$27,CHOOSE(Рабочий!$C$27,Рабочий!CI433,Рабочий!CI553,Рабочий!CI493),CHOOSE(Рабочий!$C$27,Рабочий!AJ433,Рабочий!AJ553,Рабочий!AJ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27" s="272" t="str">
        <f>IF(CHOOSE(Рабочий!$AC$27,CHOOSE(Рабочий!$C$27,Рабочий!CJ433,Рабочий!CJ553,Рабочий!CJ493),CHOOSE(Рабочий!$C$27,Рабочий!AK433,Рабочий!AK553,Рабочий!AK493))="","",ROUND(CHOOSE(Рабочий!$AC$27,CHOOSE(Рабочий!$C$27,Рабочий!CJ433,Рабочий!CJ553,Рабочий!CJ493),CHOOSE(Рабочий!$C$27,Рабочий!AK433,Рабочий!AK553,Рабочий!AK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27" s="272" t="str">
        <f>IF(CHOOSE(Рабочий!$AC$27,CHOOSE(Рабочий!$C$27,Рабочий!CK433,Рабочий!CK553,Рабочий!CK493),CHOOSE(Рабочий!$C$27,Рабочий!AL433,Рабочий!AL553,Рабочий!AL493))="","",ROUND(CHOOSE(Рабочий!$AC$27,CHOOSE(Рабочий!$C$27,Рабочий!CK433,Рабочий!CK553,Рабочий!CK493),CHOOSE(Рабочий!$C$27,Рабочий!AL433,Рабочий!AL553,Рабочий!AL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27" s="272" t="str">
        <f>IF(CHOOSE(Рабочий!$AC$27,CHOOSE(Рабочий!$C$27,Рабочий!CL433,Рабочий!CL553,Рабочий!CL493),CHOOSE(Рабочий!$C$27,Рабочий!AM433,Рабочий!AM553,Рабочий!AM493))="","",ROUND(CHOOSE(Рабочий!$AC$27,CHOOSE(Рабочий!$C$27,Рабочий!CL433,Рабочий!CL553,Рабочий!CL493),CHOOSE(Рабочий!$C$27,Рабочий!AM433,Рабочий!AM553,Рабочий!AM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27" s="272" t="str">
        <f>IF(CHOOSE(Рабочий!$AC$27,CHOOSE(Рабочий!$C$27,Рабочий!CM433,Рабочий!CM553,Рабочий!CM493),CHOOSE(Рабочий!$C$27,Рабочий!AN433,Рабочий!AN553,Рабочий!AN493))="","",ROUND(CHOOSE(Рабочий!$AC$27,CHOOSE(Рабочий!$C$27,Рабочий!CM433,Рабочий!CM553,Рабочий!CM493),CHOOSE(Рабочий!$C$27,Рабочий!AN433,Рабочий!AN553,Рабочий!AN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27" s="272" t="str">
        <f>IF(CHOOSE(Рабочий!$AC$27,CHOOSE(Рабочий!$C$27,Рабочий!CN433,Рабочий!CN553,Рабочий!CN493),CHOOSE(Рабочий!$C$27,Рабочий!AO433,Рабочий!AO553,Рабочий!AO493))="","",ROUND(CHOOSE(Рабочий!$AC$27,CHOOSE(Рабочий!$C$27,Рабочий!CN433,Рабочий!CN553,Рабочий!CN493),CHOOSE(Рабочий!$C$27,Рабочий!AO433,Рабочий!AO553,Рабочий!AO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27" s="272" t="str">
        <f>IF(CHOOSE(Рабочий!$AC$27,CHOOSE(Рабочий!$C$27,Рабочий!CO433,Рабочий!CO553,Рабочий!CO493),CHOOSE(Рабочий!$C$27,Рабочий!AP433,Рабочий!AP553,Рабочий!AP493))="","",ROUND(CHOOSE(Рабочий!$AC$27,CHOOSE(Рабочий!$C$27,Рабочий!CO433,Рабочий!CO553,Рабочий!CO493),CHOOSE(Рабочий!$C$27,Рабочий!AP433,Рабочий!AP553,Рабочий!AP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27" s="272" t="str">
        <f>IF(CHOOSE(Рабочий!$AC$27,CHOOSE(Рабочий!$C$27,Рабочий!CP433,Рабочий!CP553,Рабочий!CP493),CHOOSE(Рабочий!$C$27,Рабочий!AQ433,Рабочий!AQ553,Рабочий!AQ493))="","",ROUND(CHOOSE(Рабочий!$AC$27,CHOOSE(Рабочий!$C$27,Рабочий!CP433,Рабочий!CP553,Рабочий!CP493),CHOOSE(Рабочий!$C$27,Рабочий!AQ433,Рабочий!AQ553,Рабочий!AQ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27" s="272" t="str">
        <f>IF(CHOOSE(Рабочий!$AC$27,CHOOSE(Рабочий!$C$27,Рабочий!CQ433,Рабочий!CQ553,Рабочий!CQ493),CHOOSE(Рабочий!$C$27,Рабочий!AR433,Рабочий!AR553,Рабочий!AR493))="","",ROUND(CHOOSE(Рабочий!$AC$27,CHOOSE(Рабочий!$C$27,Рабочий!CQ433,Рабочий!CQ553,Рабочий!CQ493),CHOOSE(Рабочий!$C$27,Рабочий!AR433,Рабочий!AR553,Рабочий!AR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27" s="272" t="str">
        <f>IF(CHOOSE(Рабочий!$AC$27,CHOOSE(Рабочий!$C$27,Рабочий!CR433,Рабочий!CR553,Рабочий!CR493),CHOOSE(Рабочий!$C$27,Рабочий!AS433,Рабочий!AS553,Рабочий!AS493))="","",ROUND(CHOOSE(Рабочий!$AC$27,CHOOSE(Рабочий!$C$27,Рабочий!CR433,Рабочий!CR553,Рабочий!CR493),CHOOSE(Рабочий!$C$27,Рабочий!AS433,Рабочий!AS553,Рабочий!AS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27" s="272" t="str">
        <f>IF(CHOOSE(Рабочий!$AC$27,CHOOSE(Рабочий!$C$27,Рабочий!CS433,Рабочий!CS553,Рабочий!CS493),CHOOSE(Рабочий!$C$27,Рабочий!AT433,Рабочий!AT553,Рабочий!AT493))="","",ROUND(CHOOSE(Рабочий!$AC$27,CHOOSE(Рабочий!$C$27,Рабочий!CS433,Рабочий!CS553,Рабочий!CS493),CHOOSE(Рабочий!$C$27,Рабочий!AT433,Рабочий!AT553,Рабочий!AT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27" s="272" t="str">
        <f>IF(CHOOSE(Рабочий!$AC$27,CHOOSE(Рабочий!$C$27,Рабочий!CT433,Рабочий!CT553,Рабочий!CT493),CHOOSE(Рабочий!$C$27,Рабочий!AU433,Рабочий!AU553,Рабочий!AU493))="","",ROUND(CHOOSE(Рабочий!$AC$27,CHOOSE(Рабочий!$C$27,Рабочий!CT433,Рабочий!CT553,Рабочий!CT493),CHOOSE(Рабочий!$C$27,Рабочий!AU433,Рабочий!AU553,Рабочий!AU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27" s="272" t="str">
        <f>IF(CHOOSE(Рабочий!$AC$27,CHOOSE(Рабочий!$C$27,Рабочий!CU433,Рабочий!CU553,Рабочий!CU493),CHOOSE(Рабочий!$C$27,Рабочий!AV433,Рабочий!AV553,Рабочий!AV493))="","",ROUND(CHOOSE(Рабочий!$AC$27,CHOOSE(Рабочий!$C$27,Рабочий!CU433,Рабочий!CU553,Рабочий!CU493),CHOOSE(Рабочий!$C$27,Рабочий!AV433,Рабочий!AV553,Рабочий!AV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27" s="272" t="str">
        <f>IF(CHOOSE(Рабочий!$AC$27,CHOOSE(Рабочий!$C$27,Рабочий!CV433,Рабочий!CV553,Рабочий!CV493),CHOOSE(Рабочий!$C$27,Рабочий!AW433,Рабочий!AW553,Рабочий!AW493))="","",ROUND(CHOOSE(Рабочий!$AC$27,CHOOSE(Рабочий!$C$27,Рабочий!CV433,Рабочий!CV553,Рабочий!CV493),CHOOSE(Рабочий!$C$27,Рабочий!AW433,Рабочий!AW553,Рабочий!AW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27" s="272" t="str">
        <f>IF(CHOOSE(Рабочий!$AC$27,CHOOSE(Рабочий!$C$27,Рабочий!CW433,Рабочий!CW553,Рабочий!CW493),CHOOSE(Рабочий!$C$27,Рабочий!AX433,Рабочий!AX553,Рабочий!AX493))="","",ROUND(CHOOSE(Рабочий!$AC$27,CHOOSE(Рабочий!$C$27,Рабочий!CW433,Рабочий!CW553,Рабочий!CW493),CHOOSE(Рабочий!$C$27,Рабочий!AX433,Рабочий!AX553,Рабочий!AX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27" s="272" t="str">
        <f>IF(CHOOSE(Рабочий!$AC$27,CHOOSE(Рабочий!$C$27,Рабочий!CX433,Рабочий!CX553,Рабочий!CX493),CHOOSE(Рабочий!$C$27,Рабочий!AY433,Рабочий!AY553,Рабочий!AY493))="","",ROUND(CHOOSE(Рабочий!$AC$27,CHOOSE(Рабочий!$C$27,Рабочий!CX433,Рабочий!CX553,Рабочий!CX493),CHOOSE(Рабочий!$C$27,Рабочий!AY433,Рабочий!AY553,Рабочий!AY493)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27" s="210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</row>
    <row r="28" spans="1:68" s="193" customFormat="1">
      <c r="A28" s="212">
        <v>1100</v>
      </c>
      <c r="B28" s="272">
        <f>IF(CHOOSE(Рабочий!$AC$27,CHOOSE(Рабочий!$C$27,Рабочий!BB434,Рабочий!BB554,Рабочий!BB494),CHOOSE(Рабочий!$C$27,Рабочий!C434,Рабочий!C554,Рабочий!C494))="","",ROUND(CHOOSE(Рабочий!$AC$27,CHOOSE(Рабочий!$C$27,Рабочий!BB434,Рабочий!BB554,Рабочий!BB494),CHOOSE(Рабочий!$C$27,Рабочий!C434,Рабочий!C554,Рабочий!C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120</v>
      </c>
      <c r="C28" s="272">
        <f>IF(CHOOSE(Рабочий!$AC$27,CHOOSE(Рабочий!$C$27,Рабочий!BC434,Рабочий!BC554,Рабочий!BC494),CHOOSE(Рабочий!$C$27,Рабочий!D434,Рабочий!D554,Рабочий!D494))="","",ROUND(CHOOSE(Рабочий!$AC$27,CHOOSE(Рабочий!$C$27,Рабочий!BC434,Рабочий!BC554,Рабочий!BC494),CHOOSE(Рабочий!$C$27,Рабочий!D434,Рабочий!D554,Рабочий!D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112</v>
      </c>
      <c r="D28" s="272">
        <f>IF(CHOOSE(Рабочий!$AC$27,CHOOSE(Рабочий!$C$27,Рабочий!BD434,Рабочий!BD554,Рабочий!BD494),CHOOSE(Рабочий!$C$27,Рабочий!E434,Рабочий!E554,Рабочий!E494))="","",ROUND(CHOOSE(Рабочий!$AC$27,CHOOSE(Рабочий!$C$27,Рабочий!BD434,Рабочий!BD554,Рабочий!BD494),CHOOSE(Рабочий!$C$27,Рабочий!E434,Рабочий!E554,Рабочий!E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106</v>
      </c>
      <c r="E28" s="272">
        <f>IF(CHOOSE(Рабочий!$AC$27,CHOOSE(Рабочий!$C$27,Рабочий!BE434,Рабочий!BE554,Рабочий!BE494),CHOOSE(Рабочий!$C$27,Рабочий!F434,Рабочий!F554,Рабочий!F494))="","",ROUND(CHOOSE(Рабочий!$AC$27,CHOOSE(Рабочий!$C$27,Рабочий!BE434,Рабочий!BE554,Рабочий!BE494),CHOOSE(Рабочий!$C$27,Рабочий!F434,Рабочий!F554,Рабочий!F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102</v>
      </c>
      <c r="F28" s="272">
        <f>IF(CHOOSE(Рабочий!$AC$27,CHOOSE(Рабочий!$C$27,Рабочий!BF434,Рабочий!BF554,Рабочий!BF494),CHOOSE(Рабочий!$C$27,Рабочий!G434,Рабочий!G554,Рабочий!G494))="","",ROUND(CHOOSE(Рабочий!$AC$27,CHOOSE(Рабочий!$C$27,Рабочий!BF434,Рабочий!BF554,Рабочий!BF494),CHOOSE(Рабочий!$C$27,Рабочий!G434,Рабочий!G554,Рабочий!G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99</v>
      </c>
      <c r="G28" s="272">
        <f>IF(CHOOSE(Рабочий!$AC$27,CHOOSE(Рабочий!$C$27,Рабочий!BG434,Рабочий!BG554,Рабочий!BG494),CHOOSE(Рабочий!$C$27,Рабочий!H434,Рабочий!H554,Рабочий!H494))="","",ROUND(CHOOSE(Рабочий!$AC$27,CHOOSE(Рабочий!$C$27,Рабочий!BG434,Рабочий!BG554,Рабочий!BG494),CHOOSE(Рабочий!$C$27,Рабочий!H434,Рабочий!H554,Рабочий!H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97</v>
      </c>
      <c r="H28" s="272">
        <f>IF(CHOOSE(Рабочий!$AC$27,CHOOSE(Рабочий!$C$27,Рабочий!BH434,Рабочий!BH554,Рабочий!BH494),CHOOSE(Рабочий!$C$27,Рабочий!I434,Рабочий!I554,Рабочий!I494))="","",ROUND(CHOOSE(Рабочий!$AC$27,CHOOSE(Рабочий!$C$27,Рабочий!BH434,Рабочий!BH554,Рабочий!BH494),CHOOSE(Рабочий!$C$27,Рабочий!I434,Рабочий!I554,Рабочий!I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95</v>
      </c>
      <c r="I28" s="272">
        <f>IF(CHOOSE(Рабочий!$AC$27,CHOOSE(Рабочий!$C$27,Рабочий!BI434,Рабочий!BI554,Рабочий!BI494),CHOOSE(Рабочий!$C$27,Рабочий!J434,Рабочий!J554,Рабочий!J494))="","",ROUND(CHOOSE(Рабочий!$AC$27,CHOOSE(Рабочий!$C$27,Рабочий!BI434,Рабочий!BI554,Рабочий!BI494),CHOOSE(Рабочий!$C$27,Рабочий!J434,Рабочий!J554,Рабочий!J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94</v>
      </c>
      <c r="J28" s="272">
        <f>IF(CHOOSE(Рабочий!$AC$27,CHOOSE(Рабочий!$C$27,Рабочий!BJ434,Рабочий!BJ554,Рабочий!BJ494),CHOOSE(Рабочий!$C$27,Рабочий!K434,Рабочий!K554,Рабочий!K494))="","",ROUND(CHOOSE(Рабочий!$AC$27,CHOOSE(Рабочий!$C$27,Рабочий!BJ434,Рабочий!BJ554,Рабочий!BJ494),CHOOSE(Рабочий!$C$27,Рабочий!K434,Рабочий!K554,Рабочий!K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93</v>
      </c>
      <c r="K28" s="272">
        <f>IF(CHOOSE(Рабочий!$AC$27,CHOOSE(Рабочий!$C$27,Рабочий!BK434,Рабочий!BK554,Рабочий!BK494),CHOOSE(Рабочий!$C$27,Рабочий!L434,Рабочий!L554,Рабочий!L494))="","",ROUND(CHOOSE(Рабочий!$AC$27,CHOOSE(Рабочий!$C$27,Рабочий!BK434,Рабочий!BK554,Рабочий!BK494),CHOOSE(Рабочий!$C$27,Рабочий!L434,Рабочий!L554,Рабочий!L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92</v>
      </c>
      <c r="L28" s="272">
        <f>IF(CHOOSE(Рабочий!$AC$27,CHOOSE(Рабочий!$C$27,Рабочий!BL434,Рабочий!BL554,Рабочий!BL494),CHOOSE(Рабочий!$C$27,Рабочий!M434,Рабочий!M554,Рабочий!M494))="","",ROUND(CHOOSE(Рабочий!$AC$27,CHOOSE(Рабочий!$C$27,Рабочий!BL434,Рабочий!BL554,Рабочий!BL494),CHOOSE(Рабочий!$C$27,Рабочий!M434,Рабочий!M554,Рабочий!M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91</v>
      </c>
      <c r="M28" s="272">
        <f>IF(CHOOSE(Рабочий!$AC$27,CHOOSE(Рабочий!$C$27,Рабочий!BM434,Рабочий!BM554,Рабочий!BM494),CHOOSE(Рабочий!$C$27,Рабочий!N434,Рабочий!N554,Рабочий!N494))="","",ROUND(CHOOSE(Рабочий!$AC$27,CHOOSE(Рабочий!$C$27,Рабочий!BM434,Рабочий!BM554,Рабочий!BM494),CHOOSE(Рабочий!$C$27,Рабочий!N434,Рабочий!N554,Рабочий!N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90</v>
      </c>
      <c r="N28" s="272">
        <f>IF(CHOOSE(Рабочий!$AC$27,CHOOSE(Рабочий!$C$27,Рабочий!BN434,Рабочий!BN554,Рабочий!BN494),CHOOSE(Рабочий!$C$27,Рабочий!O434,Рабочий!O554,Рабочий!O494))="","",ROUND(CHOOSE(Рабочий!$AC$27,CHOOSE(Рабочий!$C$27,Рабочий!BN434,Рабочий!BN554,Рабочий!BN494),CHOOSE(Рабочий!$C$27,Рабочий!O434,Рабочий!O554,Рабочий!O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90</v>
      </c>
      <c r="O28" s="272">
        <f>IF(CHOOSE(Рабочий!$AC$27,CHOOSE(Рабочий!$C$27,Рабочий!BO434,Рабочий!BO554,Рабочий!BO494),CHOOSE(Рабочий!$C$27,Рабочий!P434,Рабочий!P554,Рабочий!P494))="","",ROUND(CHOOSE(Рабочий!$AC$27,CHOOSE(Рабочий!$C$27,Рабочий!BO434,Рабочий!BO554,Рабочий!BO494),CHOOSE(Рабочий!$C$27,Рабочий!P434,Рабочий!P554,Рабочий!P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89</v>
      </c>
      <c r="P28" s="272">
        <f>IF(CHOOSE(Рабочий!$AC$27,CHOOSE(Рабочий!$C$27,Рабочий!BP434,Рабочий!BP554,Рабочий!BP494),CHOOSE(Рабочий!$C$27,Рабочий!Q434,Рабочий!Q554,Рабочий!Q494))="","",ROUND(CHOOSE(Рабочий!$AC$27,CHOOSE(Рабочий!$C$27,Рабочий!BP434,Рабочий!BP554,Рабочий!BP494),CHOOSE(Рабочий!$C$27,Рабочий!Q434,Рабочий!Q554,Рабочий!Q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89</v>
      </c>
      <c r="Q28" s="272">
        <f>IF(CHOOSE(Рабочий!$AC$27,CHOOSE(Рабочий!$C$27,Рабочий!BQ434,Рабочий!BQ554,Рабочий!BQ494),CHOOSE(Рабочий!$C$27,Рабочий!R434,Рабочий!R554,Рабочий!R494))="","",ROUND(CHOOSE(Рабочий!$AC$27,CHOOSE(Рабочий!$C$27,Рабочий!BQ434,Рабочий!BQ554,Рабочий!BQ494),CHOOSE(Рабочий!$C$27,Рабочий!R434,Рабочий!R554,Рабочий!R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88</v>
      </c>
      <c r="R28" s="272">
        <f>IF(CHOOSE(Рабочий!$AC$27,CHOOSE(Рабочий!$C$27,Рабочий!BR434,Рабочий!BR554,Рабочий!BR494),CHOOSE(Рабочий!$C$27,Рабочий!S434,Рабочий!S554,Рабочий!S494))="","",ROUND(CHOOSE(Рабочий!$AC$27,CHOOSE(Рабочий!$C$27,Рабочий!BR434,Рабочий!BR554,Рабочий!BR494),CHOOSE(Рабочий!$C$27,Рабочий!S434,Рабочий!S554,Рабочий!S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88</v>
      </c>
      <c r="S28" s="272">
        <f>IF(CHOOSE(Рабочий!$AC$27,CHOOSE(Рабочий!$C$27,Рабочий!BS434,Рабочий!BS554,Рабочий!BS494),CHOOSE(Рабочий!$C$27,Рабочий!T434,Рабочий!T554,Рабочий!T494))="","",ROUND(CHOOSE(Рабочий!$AC$27,CHOOSE(Рабочий!$C$27,Рабочий!BS434,Рабочий!BS554,Рабочий!BS494),CHOOSE(Рабочий!$C$27,Рабочий!T434,Рабочий!T554,Рабочий!T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88</v>
      </c>
      <c r="T28" s="272">
        <f>IF(CHOOSE(Рабочий!$AC$27,CHOOSE(Рабочий!$C$27,Рабочий!BT434,Рабочий!BT554,Рабочий!BT494),CHOOSE(Рабочий!$C$27,Рабочий!U434,Рабочий!U554,Рабочий!U494))="","",ROUND(CHOOSE(Рабочий!$AC$27,CHOOSE(Рабочий!$C$27,Рабочий!BT434,Рабочий!BT554,Рабочий!BT494),CHOOSE(Рабочий!$C$27,Рабочий!U434,Рабочий!U554,Рабочий!U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U28" s="272">
        <f>IF(CHOOSE(Рабочий!$AC$27,CHOOSE(Рабочий!$C$27,Рабочий!BU434,Рабочий!BU554,Рабочий!BU494),CHOOSE(Рабочий!$C$27,Рабочий!V434,Рабочий!V554,Рабочий!V494))="","",ROUND(CHOOSE(Рабочий!$AC$27,CHOOSE(Рабочий!$C$27,Рабочий!BU434,Рабочий!BU554,Рабочий!BU494),CHOOSE(Рабочий!$C$27,Рабочий!V434,Рабочий!V554,Рабочий!V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V28" s="272">
        <f>IF(CHOOSE(Рабочий!$AC$27,CHOOSE(Рабочий!$C$27,Рабочий!BV434,Рабочий!BV554,Рабочий!BV494),CHOOSE(Рабочий!$C$27,Рабочий!W434,Рабочий!W554,Рабочий!W494))="","",ROUND(CHOOSE(Рабочий!$AC$27,CHOOSE(Рабочий!$C$27,Рабочий!BV434,Рабочий!BV554,Рабочий!BV494),CHOOSE(Рабочий!$C$27,Рабочий!W434,Рабочий!W554,Рабочий!W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W28" s="272">
        <f>IF(CHOOSE(Рабочий!$AC$27,CHOOSE(Рабочий!$C$27,Рабочий!BW434,Рабочий!BW554,Рабочий!BW494),CHOOSE(Рабочий!$C$27,Рабочий!X434,Рабочий!X554,Рабочий!X494))="","",ROUND(CHOOSE(Рабочий!$AC$27,CHOOSE(Рабочий!$C$27,Рабочий!BW434,Рабочий!BW554,Рабочий!BW494),CHOOSE(Рабочий!$C$27,Рабочий!X434,Рабочий!X554,Рабочий!X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X28" s="272">
        <f>IF(CHOOSE(Рабочий!$AC$27,CHOOSE(Рабочий!$C$27,Рабочий!BX434,Рабочий!BX554,Рабочий!BX494),CHOOSE(Рабочий!$C$27,Рабочий!Y434,Рабочий!Y554,Рабочий!Y494))="","",ROUND(CHOOSE(Рабочий!$AC$27,CHOOSE(Рабочий!$C$27,Рабочий!BX434,Рабочий!BX554,Рабочий!BX494),CHOOSE(Рабочий!$C$27,Рабочий!Y434,Рабочий!Y554,Рабочий!Y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Y28" s="272">
        <f>IF(CHOOSE(Рабочий!$AC$27,CHOOSE(Рабочий!$C$27,Рабочий!BY434,Рабочий!BY554,Рабочий!BY494),CHOOSE(Рабочий!$C$27,Рабочий!Z434,Рабочий!Z554,Рабочий!Z494))="","",ROUND(CHOOSE(Рабочий!$AC$27,CHOOSE(Рабочий!$C$27,Рабочий!BY434,Рабочий!BY554,Рабочий!BY494),CHOOSE(Рабочий!$C$27,Рабочий!Z434,Рабочий!Z554,Рабочий!Z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Z28" s="272">
        <f>IF(CHOOSE(Рабочий!$AC$27,CHOOSE(Рабочий!$C$27,Рабочий!BZ434,Рабочий!BZ554,Рабочий!BZ494),CHOOSE(Рабочий!$C$27,Рабочий!AA434,Рабочий!AA554,Рабочий!AA494))="","",ROUND(CHOOSE(Рабочий!$AC$27,CHOOSE(Рабочий!$C$27,Рабочий!BZ434,Рабочий!BZ554,Рабочий!BZ494),CHOOSE(Рабочий!$C$27,Рабочий!AA434,Рабочий!AA554,Рабочий!AA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AA28" s="272">
        <f>IF(CHOOSE(Рабочий!$AC$27,CHOOSE(Рабочий!$C$27,Рабочий!CA434,Рабочий!CA554,Рабочий!CA494),CHOOSE(Рабочий!$C$27,Рабочий!AB434,Рабочий!AB554,Рабочий!AB494))="","",ROUND(CHOOSE(Рабочий!$AC$27,CHOOSE(Рабочий!$C$27,Рабочий!CA434,Рабочий!CA554,Рабочий!CA494),CHOOSE(Рабочий!$C$27,Рабочий!AB434,Рабочий!AB554,Рабочий!AB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AB28" s="272">
        <f>IF(CHOOSE(Рабочий!$AC$27,CHOOSE(Рабочий!$C$27,Рабочий!CB434,Рабочий!CB554,Рабочий!CB494),CHOOSE(Рабочий!$C$27,Рабочий!AC434,Рабочий!AC554,Рабочий!AC494))="","",ROUND(CHOOSE(Рабочий!$AC$27,CHOOSE(Рабочий!$C$27,Рабочий!CB434,Рабочий!CB554,Рабочий!CB494),CHOOSE(Рабочий!$C$27,Рабочий!AC434,Рабочий!AC554,Рабочий!AC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AC28" s="272">
        <f>IF(CHOOSE(Рабочий!$AC$27,CHOOSE(Рабочий!$C$27,Рабочий!CC434,Рабочий!CC554,Рабочий!CC494),CHOOSE(Рабочий!$C$27,Рабочий!AD434,Рабочий!AD554,Рабочий!AD494))="","",ROUND(CHOOSE(Рабочий!$AC$27,CHOOSE(Рабочий!$C$27,Рабочий!CC434,Рабочий!CC554,Рабочий!CC494),CHOOSE(Рабочий!$C$27,Рабочий!AD434,Рабочий!AD554,Рабочий!AD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AD28" s="272">
        <f>IF(CHOOSE(Рабочий!$AC$27,CHOOSE(Рабочий!$C$27,Рабочий!CD434,Рабочий!CD554,Рабочий!CD494),CHOOSE(Рабочий!$C$27,Рабочий!AE434,Рабочий!AE554,Рабочий!AE494))="","",ROUND(CHOOSE(Рабочий!$AC$27,CHOOSE(Рабочий!$C$27,Рабочий!CD434,Рабочий!CD554,Рабочий!CD494),CHOOSE(Рабочий!$C$27,Рабочий!AE434,Рабочий!AE554,Рабочий!AE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AE28" s="272" t="str">
        <f>IF(CHOOSE(Рабочий!$AC$27,CHOOSE(Рабочий!$C$27,Рабочий!CE434,Рабочий!CE554,Рабочий!CE494),CHOOSE(Рабочий!$C$27,Рабочий!AF434,Рабочий!AF554,Рабочий!AF494))="","",ROUND(CHOOSE(Рабочий!$AC$27,CHOOSE(Рабочий!$C$27,Рабочий!CE434,Рабочий!CE554,Рабочий!CE494),CHOOSE(Рабочий!$C$27,Рабочий!AF434,Рабочий!AF554,Рабочий!AF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28" s="272" t="str">
        <f>IF(CHOOSE(Рабочий!$AC$27,CHOOSE(Рабочий!$C$27,Рабочий!CF434,Рабочий!CF554,Рабочий!CF494),CHOOSE(Рабочий!$C$27,Рабочий!AG434,Рабочий!AG554,Рабочий!AG494))="","",ROUND(CHOOSE(Рабочий!$AC$27,CHOOSE(Рабочий!$C$27,Рабочий!CF434,Рабочий!CF554,Рабочий!CF494),CHOOSE(Рабочий!$C$27,Рабочий!AG434,Рабочий!AG554,Рабочий!AG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28" s="272" t="str">
        <f>IF(CHOOSE(Рабочий!$AC$27,CHOOSE(Рабочий!$C$27,Рабочий!CG434,Рабочий!CG554,Рабочий!CG494),CHOOSE(Рабочий!$C$27,Рабочий!AH434,Рабочий!AH554,Рабочий!AH494))="","",ROUND(CHOOSE(Рабочий!$AC$27,CHOOSE(Рабочий!$C$27,Рабочий!CG434,Рабочий!CG554,Рабочий!CG494),CHOOSE(Рабочий!$C$27,Рабочий!AH434,Рабочий!AH554,Рабочий!AH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28" s="272" t="str">
        <f>IF(CHOOSE(Рабочий!$AC$27,CHOOSE(Рабочий!$C$27,Рабочий!CH434,Рабочий!CH554,Рабочий!CH494),CHOOSE(Рабочий!$C$27,Рабочий!AI434,Рабочий!AI554,Рабочий!AI494))="","",ROUND(CHOOSE(Рабочий!$AC$27,CHOOSE(Рабочий!$C$27,Рабочий!CH434,Рабочий!CH554,Рабочий!CH494),CHOOSE(Рабочий!$C$27,Рабочий!AI434,Рабочий!AI554,Рабочий!AI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28" s="272" t="str">
        <f>IF(CHOOSE(Рабочий!$AC$27,CHOOSE(Рабочий!$C$27,Рабочий!CI434,Рабочий!CI554,Рабочий!CI494),CHOOSE(Рабочий!$C$27,Рабочий!AJ434,Рабочий!AJ554,Рабочий!AJ494))="","",ROUND(CHOOSE(Рабочий!$AC$27,CHOOSE(Рабочий!$C$27,Рабочий!CI434,Рабочий!CI554,Рабочий!CI494),CHOOSE(Рабочий!$C$27,Рабочий!AJ434,Рабочий!AJ554,Рабочий!AJ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28" s="272" t="str">
        <f>IF(CHOOSE(Рабочий!$AC$27,CHOOSE(Рабочий!$C$27,Рабочий!CJ434,Рабочий!CJ554,Рабочий!CJ494),CHOOSE(Рабочий!$C$27,Рабочий!AK434,Рабочий!AK554,Рабочий!AK494))="","",ROUND(CHOOSE(Рабочий!$AC$27,CHOOSE(Рабочий!$C$27,Рабочий!CJ434,Рабочий!CJ554,Рабочий!CJ494),CHOOSE(Рабочий!$C$27,Рабочий!AK434,Рабочий!AK554,Рабочий!AK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28" s="272" t="str">
        <f>IF(CHOOSE(Рабочий!$AC$27,CHOOSE(Рабочий!$C$27,Рабочий!CK434,Рабочий!CK554,Рабочий!CK494),CHOOSE(Рабочий!$C$27,Рабочий!AL434,Рабочий!AL554,Рабочий!AL494))="","",ROUND(CHOOSE(Рабочий!$AC$27,CHOOSE(Рабочий!$C$27,Рабочий!CK434,Рабочий!CK554,Рабочий!CK494),CHOOSE(Рабочий!$C$27,Рабочий!AL434,Рабочий!AL554,Рабочий!AL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28" s="272" t="str">
        <f>IF(CHOOSE(Рабочий!$AC$27,CHOOSE(Рабочий!$C$27,Рабочий!CL434,Рабочий!CL554,Рабочий!CL494),CHOOSE(Рабочий!$C$27,Рабочий!AM434,Рабочий!AM554,Рабочий!AM494))="","",ROUND(CHOOSE(Рабочий!$AC$27,CHOOSE(Рабочий!$C$27,Рабочий!CL434,Рабочий!CL554,Рабочий!CL494),CHOOSE(Рабочий!$C$27,Рабочий!AM434,Рабочий!AM554,Рабочий!AM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28" s="272" t="str">
        <f>IF(CHOOSE(Рабочий!$AC$27,CHOOSE(Рабочий!$C$27,Рабочий!CM434,Рабочий!CM554,Рабочий!CM494),CHOOSE(Рабочий!$C$27,Рабочий!AN434,Рабочий!AN554,Рабочий!AN494))="","",ROUND(CHOOSE(Рабочий!$AC$27,CHOOSE(Рабочий!$C$27,Рабочий!CM434,Рабочий!CM554,Рабочий!CM494),CHOOSE(Рабочий!$C$27,Рабочий!AN434,Рабочий!AN554,Рабочий!AN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28" s="272" t="str">
        <f>IF(CHOOSE(Рабочий!$AC$27,CHOOSE(Рабочий!$C$27,Рабочий!CN434,Рабочий!CN554,Рабочий!CN494),CHOOSE(Рабочий!$C$27,Рабочий!AO434,Рабочий!AO554,Рабочий!AO494))="","",ROUND(CHOOSE(Рабочий!$AC$27,CHOOSE(Рабочий!$C$27,Рабочий!CN434,Рабочий!CN554,Рабочий!CN494),CHOOSE(Рабочий!$C$27,Рабочий!AO434,Рабочий!AO554,Рабочий!AO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28" s="272" t="str">
        <f>IF(CHOOSE(Рабочий!$AC$27,CHOOSE(Рабочий!$C$27,Рабочий!CO434,Рабочий!CO554,Рабочий!CO494),CHOOSE(Рабочий!$C$27,Рабочий!AP434,Рабочий!AP554,Рабочий!AP494))="","",ROUND(CHOOSE(Рабочий!$AC$27,CHOOSE(Рабочий!$C$27,Рабочий!CO434,Рабочий!CO554,Рабочий!CO494),CHOOSE(Рабочий!$C$27,Рабочий!AP434,Рабочий!AP554,Рабочий!AP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28" s="272" t="str">
        <f>IF(CHOOSE(Рабочий!$AC$27,CHOOSE(Рабочий!$C$27,Рабочий!CP434,Рабочий!CP554,Рабочий!CP494),CHOOSE(Рабочий!$C$27,Рабочий!AQ434,Рабочий!AQ554,Рабочий!AQ494))="","",ROUND(CHOOSE(Рабочий!$AC$27,CHOOSE(Рабочий!$C$27,Рабочий!CP434,Рабочий!CP554,Рабочий!CP494),CHOOSE(Рабочий!$C$27,Рабочий!AQ434,Рабочий!AQ554,Рабочий!AQ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28" s="272" t="str">
        <f>IF(CHOOSE(Рабочий!$AC$27,CHOOSE(Рабочий!$C$27,Рабочий!CQ434,Рабочий!CQ554,Рабочий!CQ494),CHOOSE(Рабочий!$C$27,Рабочий!AR434,Рабочий!AR554,Рабочий!AR494))="","",ROUND(CHOOSE(Рабочий!$AC$27,CHOOSE(Рабочий!$C$27,Рабочий!CQ434,Рабочий!CQ554,Рабочий!CQ494),CHOOSE(Рабочий!$C$27,Рабочий!AR434,Рабочий!AR554,Рабочий!AR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28" s="272" t="str">
        <f>IF(CHOOSE(Рабочий!$AC$27,CHOOSE(Рабочий!$C$27,Рабочий!CR434,Рабочий!CR554,Рабочий!CR494),CHOOSE(Рабочий!$C$27,Рабочий!AS434,Рабочий!AS554,Рабочий!AS494))="","",ROUND(CHOOSE(Рабочий!$AC$27,CHOOSE(Рабочий!$C$27,Рабочий!CR434,Рабочий!CR554,Рабочий!CR494),CHOOSE(Рабочий!$C$27,Рабочий!AS434,Рабочий!AS554,Рабочий!AS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28" s="272" t="str">
        <f>IF(CHOOSE(Рабочий!$AC$27,CHOOSE(Рабочий!$C$27,Рабочий!CS434,Рабочий!CS554,Рабочий!CS494),CHOOSE(Рабочий!$C$27,Рабочий!AT434,Рабочий!AT554,Рабочий!AT494))="","",ROUND(CHOOSE(Рабочий!$AC$27,CHOOSE(Рабочий!$C$27,Рабочий!CS434,Рабочий!CS554,Рабочий!CS494),CHOOSE(Рабочий!$C$27,Рабочий!AT434,Рабочий!AT554,Рабочий!AT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28" s="272" t="str">
        <f>IF(CHOOSE(Рабочий!$AC$27,CHOOSE(Рабочий!$C$27,Рабочий!CT434,Рабочий!CT554,Рабочий!CT494),CHOOSE(Рабочий!$C$27,Рабочий!AU434,Рабочий!AU554,Рабочий!AU494))="","",ROUND(CHOOSE(Рабочий!$AC$27,CHOOSE(Рабочий!$C$27,Рабочий!CT434,Рабочий!CT554,Рабочий!CT494),CHOOSE(Рабочий!$C$27,Рабочий!AU434,Рабочий!AU554,Рабочий!AU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28" s="272" t="str">
        <f>IF(CHOOSE(Рабочий!$AC$27,CHOOSE(Рабочий!$C$27,Рабочий!CU434,Рабочий!CU554,Рабочий!CU494),CHOOSE(Рабочий!$C$27,Рабочий!AV434,Рабочий!AV554,Рабочий!AV494))="","",ROUND(CHOOSE(Рабочий!$AC$27,CHOOSE(Рабочий!$C$27,Рабочий!CU434,Рабочий!CU554,Рабочий!CU494),CHOOSE(Рабочий!$C$27,Рабочий!AV434,Рабочий!AV554,Рабочий!AV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28" s="272" t="str">
        <f>IF(CHOOSE(Рабочий!$AC$27,CHOOSE(Рабочий!$C$27,Рабочий!CV434,Рабочий!CV554,Рабочий!CV494),CHOOSE(Рабочий!$C$27,Рабочий!AW434,Рабочий!AW554,Рабочий!AW494))="","",ROUND(CHOOSE(Рабочий!$AC$27,CHOOSE(Рабочий!$C$27,Рабочий!CV434,Рабочий!CV554,Рабочий!CV494),CHOOSE(Рабочий!$C$27,Рабочий!AW434,Рабочий!AW554,Рабочий!AW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28" s="272" t="str">
        <f>IF(CHOOSE(Рабочий!$AC$27,CHOOSE(Рабочий!$C$27,Рабочий!CW434,Рабочий!CW554,Рабочий!CW494),CHOOSE(Рабочий!$C$27,Рабочий!AX434,Рабочий!AX554,Рабочий!AX494))="","",ROUND(CHOOSE(Рабочий!$AC$27,CHOOSE(Рабочий!$C$27,Рабочий!CW434,Рабочий!CW554,Рабочий!CW494),CHOOSE(Рабочий!$C$27,Рабочий!AX434,Рабочий!AX554,Рабочий!AX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28" s="272" t="str">
        <f>IF(CHOOSE(Рабочий!$AC$27,CHOOSE(Рабочий!$C$27,Рабочий!CX434,Рабочий!CX554,Рабочий!CX494),CHOOSE(Рабочий!$C$27,Рабочий!AY434,Рабочий!AY554,Рабочий!AY494))="","",ROUND(CHOOSE(Рабочий!$AC$27,CHOOSE(Рабочий!$C$27,Рабочий!CX434,Рабочий!CX554,Рабочий!CX494),CHOOSE(Рабочий!$C$27,Рабочий!AY434,Рабочий!AY554,Рабочий!AY494)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28" s="210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</row>
    <row r="29" spans="1:68" s="193" customFormat="1">
      <c r="A29" s="212">
        <v>1200</v>
      </c>
      <c r="B29" s="272">
        <f>IF(CHOOSE(Рабочий!$AC$27,CHOOSE(Рабочий!$C$27,Рабочий!BB435,Рабочий!BB555,Рабочий!BB495),CHOOSE(Рабочий!$C$27,Рабочий!C435,Рабочий!C555,Рабочий!C495))="","",ROUND(CHOOSE(Рабочий!$AC$27,CHOOSE(Рабочий!$C$27,Рабочий!BB435,Рабочий!BB555,Рабочий!BB495),CHOOSE(Рабочий!$C$27,Рабочий!C435,Рабочий!C555,Рабочий!C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116</v>
      </c>
      <c r="C29" s="272">
        <f>IF(CHOOSE(Рабочий!$AC$27,CHOOSE(Рабочий!$C$27,Рабочий!BC435,Рабочий!BC555,Рабочий!BC495),CHOOSE(Рабочий!$C$27,Рабочий!D435,Рабочий!D555,Рабочий!D495))="","",ROUND(CHOOSE(Рабочий!$AC$27,CHOOSE(Рабочий!$C$27,Рабочий!BC435,Рабочий!BC555,Рабочий!BC495),CHOOSE(Рабочий!$C$27,Рабочий!D435,Рабочий!D555,Рабочий!D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108</v>
      </c>
      <c r="D29" s="272">
        <f>IF(CHOOSE(Рабочий!$AC$27,CHOOSE(Рабочий!$C$27,Рабочий!BD435,Рабочий!BD555,Рабочий!BD495),CHOOSE(Рабочий!$C$27,Рабочий!E435,Рабочий!E555,Рабочий!E495))="","",ROUND(CHOOSE(Рабочий!$AC$27,CHOOSE(Рабочий!$C$27,Рабочий!BD435,Рабочий!BD555,Рабочий!BD495),CHOOSE(Рабочий!$C$27,Рабочий!E435,Рабочий!E555,Рабочий!E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103</v>
      </c>
      <c r="E29" s="272">
        <f>IF(CHOOSE(Рабочий!$AC$27,CHOOSE(Рабочий!$C$27,Рабочий!BE435,Рабочий!BE555,Рабочий!BE495),CHOOSE(Рабочий!$C$27,Рабочий!F435,Рабочий!F555,Рабочий!F495))="","",ROUND(CHOOSE(Рабочий!$AC$27,CHOOSE(Рабочий!$C$27,Рабочий!BE435,Рабочий!BE555,Рабочий!BE495),CHOOSE(Рабочий!$C$27,Рабочий!F435,Рабочий!F555,Рабочий!F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99</v>
      </c>
      <c r="F29" s="272">
        <f>IF(CHOOSE(Рабочий!$AC$27,CHOOSE(Рабочий!$C$27,Рабочий!BF435,Рабочий!BF555,Рабочий!BF495),CHOOSE(Рабочий!$C$27,Рабочий!G435,Рабочий!G555,Рабочий!G495))="","",ROUND(CHOOSE(Рабочий!$AC$27,CHOOSE(Рабочий!$C$27,Рабочий!BF435,Рабочий!BF555,Рабочий!BF495),CHOOSE(Рабочий!$C$27,Рабочий!G435,Рабочий!G555,Рабочий!G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96</v>
      </c>
      <c r="G29" s="272">
        <f>IF(CHOOSE(Рабочий!$AC$27,CHOOSE(Рабочий!$C$27,Рабочий!BG435,Рабочий!BG555,Рабочий!BG495),CHOOSE(Рабочий!$C$27,Рабочий!H435,Рабочий!H555,Рабочий!H495))="","",ROUND(CHOOSE(Рабочий!$AC$27,CHOOSE(Рабочий!$C$27,Рабочий!BG435,Рабочий!BG555,Рабочий!BG495),CHOOSE(Рабочий!$C$27,Рабочий!H435,Рабочий!H555,Рабочий!H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94</v>
      </c>
      <c r="H29" s="272">
        <f>IF(CHOOSE(Рабочий!$AC$27,CHOOSE(Рабочий!$C$27,Рабочий!BH435,Рабочий!BH555,Рабочий!BH495),CHOOSE(Рабочий!$C$27,Рабочий!I435,Рабочий!I555,Рабочий!I495))="","",ROUND(CHOOSE(Рабочий!$AC$27,CHOOSE(Рабочий!$C$27,Рабочий!BH435,Рабочий!BH555,Рабочий!BH495),CHOOSE(Рабочий!$C$27,Рабочий!I435,Рабочий!I555,Рабочий!I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92</v>
      </c>
      <c r="I29" s="272">
        <f>IF(CHOOSE(Рабочий!$AC$27,CHOOSE(Рабочий!$C$27,Рабочий!BI435,Рабочий!BI555,Рабочий!BI495),CHOOSE(Рабочий!$C$27,Рабочий!J435,Рабочий!J555,Рабочий!J495))="","",ROUND(CHOOSE(Рабочий!$AC$27,CHOOSE(Рабочий!$C$27,Рабочий!BI435,Рабочий!BI555,Рабочий!BI495),CHOOSE(Рабочий!$C$27,Рабочий!J435,Рабочий!J555,Рабочий!J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91</v>
      </c>
      <c r="J29" s="272">
        <f>IF(CHOOSE(Рабочий!$AC$27,CHOOSE(Рабочий!$C$27,Рабочий!BJ435,Рабочий!BJ555,Рабочий!BJ495),CHOOSE(Рабочий!$C$27,Рабочий!K435,Рабочий!K555,Рабочий!K495))="","",ROUND(CHOOSE(Рабочий!$AC$27,CHOOSE(Рабочий!$C$27,Рабочий!BJ435,Рабочий!BJ555,Рабочий!BJ495),CHOOSE(Рабочий!$C$27,Рабочий!K435,Рабочий!K555,Рабочий!K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90</v>
      </c>
      <c r="K29" s="272">
        <f>IF(CHOOSE(Рабочий!$AC$27,CHOOSE(Рабочий!$C$27,Рабочий!BK435,Рабочий!BK555,Рабочий!BK495),CHOOSE(Рабочий!$C$27,Рабочий!L435,Рабочий!L555,Рабочий!L495))="","",ROUND(CHOOSE(Рабочий!$AC$27,CHOOSE(Рабочий!$C$27,Рабочий!BK435,Рабочий!BK555,Рабочий!BK495),CHOOSE(Рабочий!$C$27,Рабочий!L435,Рабочий!L555,Рабочий!L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89</v>
      </c>
      <c r="L29" s="272">
        <f>IF(CHOOSE(Рабочий!$AC$27,CHOOSE(Рабочий!$C$27,Рабочий!BL435,Рабочий!BL555,Рабочий!BL495),CHOOSE(Рабочий!$C$27,Рабочий!M435,Рабочий!M555,Рабочий!M495))="","",ROUND(CHOOSE(Рабочий!$AC$27,CHOOSE(Рабочий!$C$27,Рабочий!BL435,Рабочий!BL555,Рабочий!BL495),CHOOSE(Рабочий!$C$27,Рабочий!M435,Рабочий!M555,Рабочий!M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88</v>
      </c>
      <c r="M29" s="272">
        <f>IF(CHOOSE(Рабочий!$AC$27,CHOOSE(Рабочий!$C$27,Рабочий!BM435,Рабочий!BM555,Рабочий!BM495),CHOOSE(Рабочий!$C$27,Рабочий!N435,Рабочий!N555,Рабочий!N495))="","",ROUND(CHOOSE(Рабочий!$AC$27,CHOOSE(Рабочий!$C$27,Рабочий!BM435,Рабочий!BM555,Рабочий!BM495),CHOOSE(Рабочий!$C$27,Рабочий!N435,Рабочий!N555,Рабочий!N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N29" s="272">
        <f>IF(CHOOSE(Рабочий!$AC$27,CHOOSE(Рабочий!$C$27,Рабочий!BN435,Рабочий!BN555,Рабочий!BN495),CHOOSE(Рабочий!$C$27,Рабочий!O435,Рабочий!O555,Рабочий!O495))="","",ROUND(CHOOSE(Рабочий!$AC$27,CHOOSE(Рабочий!$C$27,Рабочий!BN435,Рабочий!BN555,Рабочий!BN495),CHOOSE(Рабочий!$C$27,Рабочий!O435,Рабочий!O555,Рабочий!O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O29" s="272">
        <f>IF(CHOOSE(Рабочий!$AC$27,CHOOSE(Рабочий!$C$27,Рабочий!BO435,Рабочий!BO555,Рабочий!BO495),CHOOSE(Рабочий!$C$27,Рабочий!P435,Рабочий!P555,Рабочий!P495))="","",ROUND(CHOOSE(Рабочий!$AC$27,CHOOSE(Рабочий!$C$27,Рабочий!BO435,Рабочий!BO555,Рабочий!BO495),CHOOSE(Рабочий!$C$27,Рабочий!P435,Рабочий!P555,Рабочий!P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P29" s="272">
        <f>IF(CHOOSE(Рабочий!$AC$27,CHOOSE(Рабочий!$C$27,Рабочий!BP435,Рабочий!BP555,Рабочий!BP495),CHOOSE(Рабочий!$C$27,Рабочий!Q435,Рабочий!Q555,Рабочий!Q495))="","",ROUND(CHOOSE(Рабочий!$AC$27,CHOOSE(Рабочий!$C$27,Рабочий!BP435,Рабочий!BP555,Рабочий!BP495),CHOOSE(Рабочий!$C$27,Рабочий!Q435,Рабочий!Q555,Рабочий!Q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Q29" s="272">
        <f>IF(CHOOSE(Рабочий!$AC$27,CHOOSE(Рабочий!$C$27,Рабочий!BQ435,Рабочий!BQ555,Рабочий!BQ495),CHOOSE(Рабочий!$C$27,Рабочий!R435,Рабочий!R555,Рабочий!R495))="","",ROUND(CHOOSE(Рабочий!$AC$27,CHOOSE(Рабочий!$C$27,Рабочий!BQ435,Рабочий!BQ555,Рабочий!BQ495),CHOOSE(Рабочий!$C$27,Рабочий!R435,Рабочий!R555,Рабочий!R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R29" s="272">
        <f>IF(CHOOSE(Рабочий!$AC$27,CHOOSE(Рабочий!$C$27,Рабочий!BR435,Рабочий!BR555,Рабочий!BR495),CHOOSE(Рабочий!$C$27,Рабочий!S435,Рабочий!S555,Рабочий!S495))="","",ROUND(CHOOSE(Рабочий!$AC$27,CHOOSE(Рабочий!$C$27,Рабочий!BR435,Рабочий!BR555,Рабочий!BR495),CHOOSE(Рабочий!$C$27,Рабочий!S435,Рабочий!S555,Рабочий!S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S29" s="272">
        <f>IF(CHOOSE(Рабочий!$AC$27,CHOOSE(Рабочий!$C$27,Рабочий!BS435,Рабочий!BS555,Рабочий!BS495),CHOOSE(Рабочий!$C$27,Рабочий!T435,Рабочий!T555,Рабочий!T495))="","",ROUND(CHOOSE(Рабочий!$AC$27,CHOOSE(Рабочий!$C$27,Рабочий!BS435,Рабочий!BS555,Рабочий!BS495),CHOOSE(Рабочий!$C$27,Рабочий!T435,Рабочий!T555,Рабочий!T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T29" s="272">
        <f>IF(CHOOSE(Рабочий!$AC$27,CHOOSE(Рабочий!$C$27,Рабочий!BT435,Рабочий!BT555,Рабочий!BT495),CHOOSE(Рабочий!$C$27,Рабочий!U435,Рабочий!U555,Рабочий!U495))="","",ROUND(CHOOSE(Рабочий!$AC$27,CHOOSE(Рабочий!$C$27,Рабочий!BT435,Рабочий!BT555,Рабочий!BT495),CHOOSE(Рабочий!$C$27,Рабочий!U435,Рабочий!U555,Рабочий!U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U29" s="272">
        <f>IF(CHOOSE(Рабочий!$AC$27,CHOOSE(Рабочий!$C$27,Рабочий!BU435,Рабочий!BU555,Рабочий!BU495),CHOOSE(Рабочий!$C$27,Рабочий!V435,Рабочий!V555,Рабочий!V495))="","",ROUND(CHOOSE(Рабочий!$AC$27,CHOOSE(Рабочий!$C$27,Рабочий!BU435,Рабочий!BU555,Рабочий!BU495),CHOOSE(Рабочий!$C$27,Рабочий!V435,Рабочий!V555,Рабочий!V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84</v>
      </c>
      <c r="V29" s="272">
        <f>IF(CHOOSE(Рабочий!$AC$27,CHOOSE(Рабочий!$C$27,Рабочий!BV435,Рабочий!BV555,Рабочий!BV495),CHOOSE(Рабочий!$C$27,Рабочий!W435,Рабочий!W555,Рабочий!W495))="","",ROUND(CHOOSE(Рабочий!$AC$27,CHOOSE(Рабочий!$C$27,Рабочий!BV435,Рабочий!BV555,Рабочий!BV495),CHOOSE(Рабочий!$C$27,Рабочий!W435,Рабочий!W555,Рабочий!W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84</v>
      </c>
      <c r="W29" s="272">
        <f>IF(CHOOSE(Рабочий!$AC$27,CHOOSE(Рабочий!$C$27,Рабочий!BW435,Рабочий!BW555,Рабочий!BW495),CHOOSE(Рабочий!$C$27,Рабочий!X435,Рабочий!X555,Рабочий!X495))="","",ROUND(CHOOSE(Рабочий!$AC$27,CHOOSE(Рабочий!$C$27,Рабочий!BW435,Рабочий!BW555,Рабочий!BW495),CHOOSE(Рабочий!$C$27,Рабочий!X435,Рабочий!X555,Рабочий!X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84</v>
      </c>
      <c r="X29" s="272">
        <f>IF(CHOOSE(Рабочий!$AC$27,CHOOSE(Рабочий!$C$27,Рабочий!BX435,Рабочий!BX555,Рабочий!BX495),CHOOSE(Рабочий!$C$27,Рабочий!Y435,Рабочий!Y555,Рабочий!Y495))="","",ROUND(CHOOSE(Рабочий!$AC$27,CHOOSE(Рабочий!$C$27,Рабочий!BX435,Рабочий!BX555,Рабочий!BX495),CHOOSE(Рабочий!$C$27,Рабочий!Y435,Рабочий!Y555,Рабочий!Y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84</v>
      </c>
      <c r="Y29" s="272">
        <f>IF(CHOOSE(Рабочий!$AC$27,CHOOSE(Рабочий!$C$27,Рабочий!BY435,Рабочий!BY555,Рабочий!BY495),CHOOSE(Рабочий!$C$27,Рабочий!Z435,Рабочий!Z555,Рабочий!Z495))="","",ROUND(CHOOSE(Рабочий!$AC$27,CHOOSE(Рабочий!$C$27,Рабочий!BY435,Рабочий!BY555,Рабочий!BY495),CHOOSE(Рабочий!$C$27,Рабочий!Z435,Рабочий!Z555,Рабочий!Z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84</v>
      </c>
      <c r="Z29" s="272">
        <f>IF(CHOOSE(Рабочий!$AC$27,CHOOSE(Рабочий!$C$27,Рабочий!BZ435,Рабочий!BZ555,Рабочий!BZ495),CHOOSE(Рабочий!$C$27,Рабочий!AA435,Рабочий!AA555,Рабочий!AA495))="","",ROUND(CHOOSE(Рабочий!$AC$27,CHOOSE(Рабочий!$C$27,Рабочий!BZ435,Рабочий!BZ555,Рабочий!BZ495),CHOOSE(Рабочий!$C$27,Рабочий!AA435,Рабочий!AA555,Рабочий!AA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AA29" s="272">
        <f>IF(CHOOSE(Рабочий!$AC$27,CHOOSE(Рабочий!$C$27,Рабочий!CA435,Рабочий!CA555,Рабочий!CA495),CHOOSE(Рабочий!$C$27,Рабочий!AB435,Рабочий!AB555,Рабочий!AB495))="","",ROUND(CHOOSE(Рабочий!$AC$27,CHOOSE(Рабочий!$C$27,Рабочий!CA435,Рабочий!CA555,Рабочий!CA495),CHOOSE(Рабочий!$C$27,Рабочий!AB435,Рабочий!AB555,Рабочий!AB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AB29" s="272">
        <f>IF(CHOOSE(Рабочий!$AC$27,CHOOSE(Рабочий!$C$27,Рабочий!CB435,Рабочий!CB555,Рабочий!CB495),CHOOSE(Рабочий!$C$27,Рабочий!AC435,Рабочий!AC555,Рабочий!AC495))="","",ROUND(CHOOSE(Рабочий!$AC$27,CHOOSE(Рабочий!$C$27,Рабочий!CB435,Рабочий!CB555,Рабочий!CB495),CHOOSE(Рабочий!$C$27,Рабочий!AC435,Рабочий!AC555,Рабочий!AC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AC29" s="272">
        <f>IF(CHOOSE(Рабочий!$AC$27,CHOOSE(Рабочий!$C$27,Рабочий!CC435,Рабочий!CC555,Рабочий!CC495),CHOOSE(Рабочий!$C$27,Рабочий!AD435,Рабочий!AD555,Рабочий!AD495))="","",ROUND(CHOOSE(Рабочий!$AC$27,CHOOSE(Рабочий!$C$27,Рабочий!CC435,Рабочий!CC555,Рабочий!CC495),CHOOSE(Рабочий!$C$27,Рабочий!AD435,Рабочий!AD555,Рабочий!AD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AD29" s="272">
        <f>IF(CHOOSE(Рабочий!$AC$27,CHOOSE(Рабочий!$C$27,Рабочий!CD435,Рабочий!CD555,Рабочий!CD495),CHOOSE(Рабочий!$C$27,Рабочий!AE435,Рабочий!AE555,Рабочий!AE495))="","",ROUND(CHOOSE(Рабочий!$AC$27,CHOOSE(Рабочий!$C$27,Рабочий!CD435,Рабочий!CD555,Рабочий!CD495),CHOOSE(Рабочий!$C$27,Рабочий!AE435,Рабочий!AE555,Рабочий!AE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AE29" s="272" t="str">
        <f>IF(CHOOSE(Рабочий!$AC$27,CHOOSE(Рабочий!$C$27,Рабочий!CE435,Рабочий!CE555,Рабочий!CE495),CHOOSE(Рабочий!$C$27,Рабочий!AF435,Рабочий!AF555,Рабочий!AF495))="","",ROUND(CHOOSE(Рабочий!$AC$27,CHOOSE(Рабочий!$C$27,Рабочий!CE435,Рабочий!CE555,Рабочий!CE495),CHOOSE(Рабочий!$C$27,Рабочий!AF435,Рабочий!AF555,Рабочий!AF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29" s="272" t="str">
        <f>IF(CHOOSE(Рабочий!$AC$27,CHOOSE(Рабочий!$C$27,Рабочий!CF435,Рабочий!CF555,Рабочий!CF495),CHOOSE(Рабочий!$C$27,Рабочий!AG435,Рабочий!AG555,Рабочий!AG495))="","",ROUND(CHOOSE(Рабочий!$AC$27,CHOOSE(Рабочий!$C$27,Рабочий!CF435,Рабочий!CF555,Рабочий!CF495),CHOOSE(Рабочий!$C$27,Рабочий!AG435,Рабочий!AG555,Рабочий!AG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29" s="272" t="str">
        <f>IF(CHOOSE(Рабочий!$AC$27,CHOOSE(Рабочий!$C$27,Рабочий!CG435,Рабочий!CG555,Рабочий!CG495),CHOOSE(Рабочий!$C$27,Рабочий!AH435,Рабочий!AH555,Рабочий!AH495))="","",ROUND(CHOOSE(Рабочий!$AC$27,CHOOSE(Рабочий!$C$27,Рабочий!CG435,Рабочий!CG555,Рабочий!CG495),CHOOSE(Рабочий!$C$27,Рабочий!AH435,Рабочий!AH555,Рабочий!AH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29" s="272" t="str">
        <f>IF(CHOOSE(Рабочий!$AC$27,CHOOSE(Рабочий!$C$27,Рабочий!CH435,Рабочий!CH555,Рабочий!CH495),CHOOSE(Рабочий!$C$27,Рабочий!AI435,Рабочий!AI555,Рабочий!AI495))="","",ROUND(CHOOSE(Рабочий!$AC$27,CHOOSE(Рабочий!$C$27,Рабочий!CH435,Рабочий!CH555,Рабочий!CH495),CHOOSE(Рабочий!$C$27,Рабочий!AI435,Рабочий!AI555,Рабочий!AI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29" s="272" t="str">
        <f>IF(CHOOSE(Рабочий!$AC$27,CHOOSE(Рабочий!$C$27,Рабочий!CI435,Рабочий!CI555,Рабочий!CI495),CHOOSE(Рабочий!$C$27,Рабочий!AJ435,Рабочий!AJ555,Рабочий!AJ495))="","",ROUND(CHOOSE(Рабочий!$AC$27,CHOOSE(Рабочий!$C$27,Рабочий!CI435,Рабочий!CI555,Рабочий!CI495),CHOOSE(Рабочий!$C$27,Рабочий!AJ435,Рабочий!AJ555,Рабочий!AJ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29" s="272" t="str">
        <f>IF(CHOOSE(Рабочий!$AC$27,CHOOSE(Рабочий!$C$27,Рабочий!CJ435,Рабочий!CJ555,Рабочий!CJ495),CHOOSE(Рабочий!$C$27,Рабочий!AK435,Рабочий!AK555,Рабочий!AK495))="","",ROUND(CHOOSE(Рабочий!$AC$27,CHOOSE(Рабочий!$C$27,Рабочий!CJ435,Рабочий!CJ555,Рабочий!CJ495),CHOOSE(Рабочий!$C$27,Рабочий!AK435,Рабочий!AK555,Рабочий!AK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29" s="272" t="str">
        <f>IF(CHOOSE(Рабочий!$AC$27,CHOOSE(Рабочий!$C$27,Рабочий!CK435,Рабочий!CK555,Рабочий!CK495),CHOOSE(Рабочий!$C$27,Рабочий!AL435,Рабочий!AL555,Рабочий!AL495))="","",ROUND(CHOOSE(Рабочий!$AC$27,CHOOSE(Рабочий!$C$27,Рабочий!CK435,Рабочий!CK555,Рабочий!CK495),CHOOSE(Рабочий!$C$27,Рабочий!AL435,Рабочий!AL555,Рабочий!AL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29" s="272" t="str">
        <f>IF(CHOOSE(Рабочий!$AC$27,CHOOSE(Рабочий!$C$27,Рабочий!CL435,Рабочий!CL555,Рабочий!CL495),CHOOSE(Рабочий!$C$27,Рабочий!AM435,Рабочий!AM555,Рабочий!AM495))="","",ROUND(CHOOSE(Рабочий!$AC$27,CHOOSE(Рабочий!$C$27,Рабочий!CL435,Рабочий!CL555,Рабочий!CL495),CHOOSE(Рабочий!$C$27,Рабочий!AM435,Рабочий!AM555,Рабочий!AM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29" s="272" t="str">
        <f>IF(CHOOSE(Рабочий!$AC$27,CHOOSE(Рабочий!$C$27,Рабочий!CM435,Рабочий!CM555,Рабочий!CM495),CHOOSE(Рабочий!$C$27,Рабочий!AN435,Рабочий!AN555,Рабочий!AN495))="","",ROUND(CHOOSE(Рабочий!$AC$27,CHOOSE(Рабочий!$C$27,Рабочий!CM435,Рабочий!CM555,Рабочий!CM495),CHOOSE(Рабочий!$C$27,Рабочий!AN435,Рабочий!AN555,Рабочий!AN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29" s="272" t="str">
        <f>IF(CHOOSE(Рабочий!$AC$27,CHOOSE(Рабочий!$C$27,Рабочий!CN435,Рабочий!CN555,Рабочий!CN495),CHOOSE(Рабочий!$C$27,Рабочий!AO435,Рабочий!AO555,Рабочий!AO495))="","",ROUND(CHOOSE(Рабочий!$AC$27,CHOOSE(Рабочий!$C$27,Рабочий!CN435,Рабочий!CN555,Рабочий!CN495),CHOOSE(Рабочий!$C$27,Рабочий!AO435,Рабочий!AO555,Рабочий!AO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29" s="272" t="str">
        <f>IF(CHOOSE(Рабочий!$AC$27,CHOOSE(Рабочий!$C$27,Рабочий!CO435,Рабочий!CO555,Рабочий!CO495),CHOOSE(Рабочий!$C$27,Рабочий!AP435,Рабочий!AP555,Рабочий!AP495))="","",ROUND(CHOOSE(Рабочий!$AC$27,CHOOSE(Рабочий!$C$27,Рабочий!CO435,Рабочий!CO555,Рабочий!CO495),CHOOSE(Рабочий!$C$27,Рабочий!AP435,Рабочий!AP555,Рабочий!AP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29" s="272" t="str">
        <f>IF(CHOOSE(Рабочий!$AC$27,CHOOSE(Рабочий!$C$27,Рабочий!CP435,Рабочий!CP555,Рабочий!CP495),CHOOSE(Рабочий!$C$27,Рабочий!AQ435,Рабочий!AQ555,Рабочий!AQ495))="","",ROUND(CHOOSE(Рабочий!$AC$27,CHOOSE(Рабочий!$C$27,Рабочий!CP435,Рабочий!CP555,Рабочий!CP495),CHOOSE(Рабочий!$C$27,Рабочий!AQ435,Рабочий!AQ555,Рабочий!AQ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29" s="272" t="str">
        <f>IF(CHOOSE(Рабочий!$AC$27,CHOOSE(Рабочий!$C$27,Рабочий!CQ435,Рабочий!CQ555,Рабочий!CQ495),CHOOSE(Рабочий!$C$27,Рабочий!AR435,Рабочий!AR555,Рабочий!AR495))="","",ROUND(CHOOSE(Рабочий!$AC$27,CHOOSE(Рабочий!$C$27,Рабочий!CQ435,Рабочий!CQ555,Рабочий!CQ495),CHOOSE(Рабочий!$C$27,Рабочий!AR435,Рабочий!AR555,Рабочий!AR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29" s="272" t="str">
        <f>IF(CHOOSE(Рабочий!$AC$27,CHOOSE(Рабочий!$C$27,Рабочий!CR435,Рабочий!CR555,Рабочий!CR495),CHOOSE(Рабочий!$C$27,Рабочий!AS435,Рабочий!AS555,Рабочий!AS495))="","",ROUND(CHOOSE(Рабочий!$AC$27,CHOOSE(Рабочий!$C$27,Рабочий!CR435,Рабочий!CR555,Рабочий!CR495),CHOOSE(Рабочий!$C$27,Рабочий!AS435,Рабочий!AS555,Рабочий!AS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29" s="272" t="str">
        <f>IF(CHOOSE(Рабочий!$AC$27,CHOOSE(Рабочий!$C$27,Рабочий!CS435,Рабочий!CS555,Рабочий!CS495),CHOOSE(Рабочий!$C$27,Рабочий!AT435,Рабочий!AT555,Рабочий!AT495))="","",ROUND(CHOOSE(Рабочий!$AC$27,CHOOSE(Рабочий!$C$27,Рабочий!CS435,Рабочий!CS555,Рабочий!CS495),CHOOSE(Рабочий!$C$27,Рабочий!AT435,Рабочий!AT555,Рабочий!AT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29" s="272" t="str">
        <f>IF(CHOOSE(Рабочий!$AC$27,CHOOSE(Рабочий!$C$27,Рабочий!CT435,Рабочий!CT555,Рабочий!CT495),CHOOSE(Рабочий!$C$27,Рабочий!AU435,Рабочий!AU555,Рабочий!AU495))="","",ROUND(CHOOSE(Рабочий!$AC$27,CHOOSE(Рабочий!$C$27,Рабочий!CT435,Рабочий!CT555,Рабочий!CT495),CHOOSE(Рабочий!$C$27,Рабочий!AU435,Рабочий!AU555,Рабочий!AU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29" s="272" t="str">
        <f>IF(CHOOSE(Рабочий!$AC$27,CHOOSE(Рабочий!$C$27,Рабочий!CU435,Рабочий!CU555,Рабочий!CU495),CHOOSE(Рабочий!$C$27,Рабочий!AV435,Рабочий!AV555,Рабочий!AV495))="","",ROUND(CHOOSE(Рабочий!$AC$27,CHOOSE(Рабочий!$C$27,Рабочий!CU435,Рабочий!CU555,Рабочий!CU495),CHOOSE(Рабочий!$C$27,Рабочий!AV435,Рабочий!AV555,Рабочий!AV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29" s="272" t="str">
        <f>IF(CHOOSE(Рабочий!$AC$27,CHOOSE(Рабочий!$C$27,Рабочий!CV435,Рабочий!CV555,Рабочий!CV495),CHOOSE(Рабочий!$C$27,Рабочий!AW435,Рабочий!AW555,Рабочий!AW495))="","",ROUND(CHOOSE(Рабочий!$AC$27,CHOOSE(Рабочий!$C$27,Рабочий!CV435,Рабочий!CV555,Рабочий!CV495),CHOOSE(Рабочий!$C$27,Рабочий!AW435,Рабочий!AW555,Рабочий!AW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29" s="272" t="str">
        <f>IF(CHOOSE(Рабочий!$AC$27,CHOOSE(Рабочий!$C$27,Рабочий!CW435,Рабочий!CW555,Рабочий!CW495),CHOOSE(Рабочий!$C$27,Рабочий!AX435,Рабочий!AX555,Рабочий!AX495))="","",ROUND(CHOOSE(Рабочий!$AC$27,CHOOSE(Рабочий!$C$27,Рабочий!CW435,Рабочий!CW555,Рабочий!CW495),CHOOSE(Рабочий!$C$27,Рабочий!AX435,Рабочий!AX555,Рабочий!AX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29" s="272" t="str">
        <f>IF(CHOOSE(Рабочий!$AC$27,CHOOSE(Рабочий!$C$27,Рабочий!CX435,Рабочий!CX555,Рабочий!CX495),CHOOSE(Рабочий!$C$27,Рабочий!AY435,Рабочий!AY555,Рабочий!AY495))="","",ROUND(CHOOSE(Рабочий!$AC$27,CHOOSE(Рабочий!$C$27,Рабочий!CX435,Рабочий!CX555,Рабочий!CX495),CHOOSE(Рабочий!$C$27,Рабочий!AY435,Рабочий!AY555,Рабочий!AY495)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29" s="210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</row>
    <row r="30" spans="1:68" s="193" customFormat="1">
      <c r="A30" s="212">
        <v>1300</v>
      </c>
      <c r="B30" s="272">
        <f>IF(CHOOSE(Рабочий!$AC$27,CHOOSE(Рабочий!$C$27,Рабочий!BB436,Рабочий!BB556,Рабочий!BB496),CHOOSE(Рабочий!$C$27,Рабочий!C436,Рабочий!C556,Рабочий!C496))="","",ROUND(CHOOSE(Рабочий!$AC$27,CHOOSE(Рабочий!$C$27,Рабочий!BB436,Рабочий!BB556,Рабочий!BB496),CHOOSE(Рабочий!$C$27,Рабочий!C436,Рабочий!C556,Рабочий!C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113</v>
      </c>
      <c r="C30" s="272">
        <f>IF(CHOOSE(Рабочий!$AC$27,CHOOSE(Рабочий!$C$27,Рабочий!BC436,Рабочий!BC556,Рабочий!BC496),CHOOSE(Рабочий!$C$27,Рабочий!D436,Рабочий!D556,Рабочий!D496))="","",ROUND(CHOOSE(Рабочий!$AC$27,CHOOSE(Рабочий!$C$27,Рабочий!BC436,Рабочий!BC556,Рабочий!BC496),CHOOSE(Рабочий!$C$27,Рабочий!D436,Рабочий!D556,Рабочий!D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105</v>
      </c>
      <c r="D30" s="272">
        <f>IF(CHOOSE(Рабочий!$AC$27,CHOOSE(Рабочий!$C$27,Рабочий!BD436,Рабочий!BD556,Рабочий!BD496),CHOOSE(Рабочий!$C$27,Рабочий!E436,Рабочий!E556,Рабочий!E496))="","",ROUND(CHOOSE(Рабочий!$AC$27,CHOOSE(Рабочий!$C$27,Рабочий!BD436,Рабочий!BD556,Рабочий!BD496),CHOOSE(Рабочий!$C$27,Рабочий!E436,Рабочий!E556,Рабочий!E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100</v>
      </c>
      <c r="E30" s="272">
        <f>IF(CHOOSE(Рабочий!$AC$27,CHOOSE(Рабочий!$C$27,Рабочий!BE436,Рабочий!BE556,Рабочий!BE496),CHOOSE(Рабочий!$C$27,Рабочий!F436,Рабочий!F556,Рабочий!F496))="","",ROUND(CHOOSE(Рабочий!$AC$27,CHOOSE(Рабочий!$C$27,Рабочий!BE436,Рабочий!BE556,Рабочий!BE496),CHOOSE(Рабочий!$C$27,Рабочий!F436,Рабочий!F556,Рабочий!F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96</v>
      </c>
      <c r="F30" s="272">
        <f>IF(CHOOSE(Рабочий!$AC$27,CHOOSE(Рабочий!$C$27,Рабочий!BF436,Рабочий!BF556,Рабочий!BF496),CHOOSE(Рабочий!$C$27,Рабочий!G436,Рабочий!G556,Рабочий!G496))="","",ROUND(CHOOSE(Рабочий!$AC$27,CHOOSE(Рабочий!$C$27,Рабочий!BF436,Рабочий!BF556,Рабочий!BF496),CHOOSE(Рабочий!$C$27,Рабочий!G436,Рабочий!G556,Рабочий!G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94</v>
      </c>
      <c r="G30" s="272">
        <f>IF(CHOOSE(Рабочий!$AC$27,CHOOSE(Рабочий!$C$27,Рабочий!BG436,Рабочий!BG556,Рабочий!BG496),CHOOSE(Рабочий!$C$27,Рабочий!H436,Рабочий!H556,Рабочий!H496))="","",ROUND(CHOOSE(Рабочий!$AC$27,CHOOSE(Рабочий!$C$27,Рабочий!BG436,Рабочий!BG556,Рабочий!BG496),CHOOSE(Рабочий!$C$27,Рабочий!H436,Рабочий!H556,Рабочий!H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91</v>
      </c>
      <c r="H30" s="272">
        <f>IF(CHOOSE(Рабочий!$AC$27,CHOOSE(Рабочий!$C$27,Рабочий!BH436,Рабочий!BH556,Рабочий!BH496),CHOOSE(Рабочий!$C$27,Рабочий!I436,Рабочий!I556,Рабочий!I496))="","",ROUND(CHOOSE(Рабочий!$AC$27,CHOOSE(Рабочий!$C$27,Рабочий!BH436,Рабочий!BH556,Рабочий!BH496),CHOOSE(Рабочий!$C$27,Рабочий!I436,Рабочий!I556,Рабочий!I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90</v>
      </c>
      <c r="I30" s="272">
        <f>IF(CHOOSE(Рабочий!$AC$27,CHOOSE(Рабочий!$C$27,Рабочий!BI436,Рабочий!BI556,Рабочий!BI496),CHOOSE(Рабочий!$C$27,Рабочий!J436,Рабочий!J556,Рабочий!J496))="","",ROUND(CHOOSE(Рабочий!$AC$27,CHOOSE(Рабочий!$C$27,Рабочий!BI436,Рабочий!BI556,Рабочий!BI496),CHOOSE(Рабочий!$C$27,Рабочий!J436,Рабочий!J556,Рабочий!J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88</v>
      </c>
      <c r="J30" s="272">
        <f>IF(CHOOSE(Рабочий!$AC$27,CHOOSE(Рабочий!$C$27,Рабочий!BJ436,Рабочий!BJ556,Рабочий!BJ496),CHOOSE(Рабочий!$C$27,Рабочий!K436,Рабочий!K556,Рабочий!K496))="","",ROUND(CHOOSE(Рабочий!$AC$27,CHOOSE(Рабочий!$C$27,Рабочий!BJ436,Рабочий!BJ556,Рабочий!BJ496),CHOOSE(Рабочий!$C$27,Рабочий!K436,Рабочий!K556,Рабочий!K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88</v>
      </c>
      <c r="K30" s="272">
        <f>IF(CHOOSE(Рабочий!$AC$27,CHOOSE(Рабочий!$C$27,Рабочий!BK436,Рабочий!BK556,Рабочий!BK496),CHOOSE(Рабочий!$C$27,Рабочий!L436,Рабочий!L556,Рабочий!L496))="","",ROUND(CHOOSE(Рабочий!$AC$27,CHOOSE(Рабочий!$C$27,Рабочий!BK436,Рабочий!BK556,Рабочий!BK496),CHOOSE(Рабочий!$C$27,Рабочий!L436,Рабочий!L556,Рабочий!L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L30" s="272">
        <f>IF(CHOOSE(Рабочий!$AC$27,CHOOSE(Рабочий!$C$27,Рабочий!BL436,Рабочий!BL556,Рабочий!BL496),CHOOSE(Рабочий!$C$27,Рабочий!M436,Рабочий!M556,Рабочий!M496))="","",ROUND(CHOOSE(Рабочий!$AC$27,CHOOSE(Рабочий!$C$27,Рабочий!BL436,Рабочий!BL556,Рабочий!BL496),CHOOSE(Рабочий!$C$27,Рабочий!M436,Рабочий!M556,Рабочий!M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M30" s="272">
        <f>IF(CHOOSE(Рабочий!$AC$27,CHOOSE(Рабочий!$C$27,Рабочий!BM436,Рабочий!BM556,Рабочий!BM496),CHOOSE(Рабочий!$C$27,Рабочий!N436,Рабочий!N556,Рабочий!N496))="","",ROUND(CHOOSE(Рабочий!$AC$27,CHOOSE(Рабочий!$C$27,Рабочий!BM436,Рабочий!BM556,Рабочий!BM496),CHOOSE(Рабочий!$C$27,Рабочий!N436,Рабочий!N556,Рабочий!N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N30" s="272">
        <f>IF(CHOOSE(Рабочий!$AC$27,CHOOSE(Рабочий!$C$27,Рабочий!BN436,Рабочий!BN556,Рабочий!BN496),CHOOSE(Рабочий!$C$27,Рабочий!O436,Рабочий!O556,Рабочий!O496))="","",ROUND(CHOOSE(Рабочий!$AC$27,CHOOSE(Рабочий!$C$27,Рабочий!BN436,Рабочий!BN556,Рабочий!BN496),CHOOSE(Рабочий!$C$27,Рабочий!O436,Рабочий!O556,Рабочий!O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O30" s="272">
        <f>IF(CHOOSE(Рабочий!$AC$27,CHOOSE(Рабочий!$C$27,Рабочий!BO436,Рабочий!BO556,Рабочий!BO496),CHOOSE(Рабочий!$C$27,Рабочий!P436,Рабочий!P556,Рабочий!P496))="","",ROUND(CHOOSE(Рабочий!$AC$27,CHOOSE(Рабочий!$C$27,Рабочий!BO436,Рабочий!BO556,Рабочий!BO496),CHOOSE(Рабочий!$C$27,Рабочий!P436,Рабочий!P556,Рабочий!P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84</v>
      </c>
      <c r="P30" s="272">
        <f>IF(CHOOSE(Рабочий!$AC$27,CHOOSE(Рабочий!$C$27,Рабочий!BP436,Рабочий!BP556,Рабочий!BP496),CHOOSE(Рабочий!$C$27,Рабочий!Q436,Рабочий!Q556,Рабочий!Q496))="","",ROUND(CHOOSE(Рабочий!$AC$27,CHOOSE(Рабочий!$C$27,Рабочий!BP436,Рабочий!BP556,Рабочий!BP496),CHOOSE(Рабочий!$C$27,Рабочий!Q436,Рабочий!Q556,Рабочий!Q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84</v>
      </c>
      <c r="Q30" s="272">
        <f>IF(CHOOSE(Рабочий!$AC$27,CHOOSE(Рабочий!$C$27,Рабочий!BQ436,Рабочий!BQ556,Рабочий!BQ496),CHOOSE(Рабочий!$C$27,Рабочий!R436,Рабочий!R556,Рабочий!R496))="","",ROUND(CHOOSE(Рабочий!$AC$27,CHOOSE(Рабочий!$C$27,Рабочий!BQ436,Рабочий!BQ556,Рабочий!BQ496),CHOOSE(Рабочий!$C$27,Рабочий!R436,Рабочий!R556,Рабочий!R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R30" s="272">
        <f>IF(CHOOSE(Рабочий!$AC$27,CHOOSE(Рабочий!$C$27,Рабочий!BR436,Рабочий!BR556,Рабочий!BR496),CHOOSE(Рабочий!$C$27,Рабочий!S436,Рабочий!S556,Рабочий!S496))="","",ROUND(CHOOSE(Рабочий!$AC$27,CHOOSE(Рабочий!$C$27,Рабочий!BR436,Рабочий!BR556,Рабочий!BR496),CHOOSE(Рабочий!$C$27,Рабочий!S436,Рабочий!S556,Рабочий!S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S30" s="272">
        <f>IF(CHOOSE(Рабочий!$AC$27,CHOOSE(Рабочий!$C$27,Рабочий!BS436,Рабочий!BS556,Рабочий!BS496),CHOOSE(Рабочий!$C$27,Рабочий!T436,Рабочий!T556,Рабочий!T496))="","",ROUND(CHOOSE(Рабочий!$AC$27,CHOOSE(Рабочий!$C$27,Рабочий!BS436,Рабочий!BS556,Рабочий!BS496),CHOOSE(Рабочий!$C$27,Рабочий!T436,Рабочий!T556,Рабочий!T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T30" s="272">
        <f>IF(CHOOSE(Рабочий!$AC$27,CHOOSE(Рабочий!$C$27,Рабочий!BT436,Рабочий!BT556,Рабочий!BT496),CHOOSE(Рабочий!$C$27,Рабочий!U436,Рабочий!U556,Рабочий!U496))="","",ROUND(CHOOSE(Рабочий!$AC$27,CHOOSE(Рабочий!$C$27,Рабочий!BT436,Рабочий!BT556,Рабочий!BT496),CHOOSE(Рабочий!$C$27,Рабочий!U436,Рабочий!U556,Рабочий!U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U30" s="272">
        <f>IF(CHOOSE(Рабочий!$AC$27,CHOOSE(Рабочий!$C$27,Рабочий!BU436,Рабочий!BU556,Рабочий!BU496),CHOOSE(Рабочий!$C$27,Рабочий!V436,Рабочий!V556,Рабочий!V496))="","",ROUND(CHOOSE(Рабочий!$AC$27,CHOOSE(Рабочий!$C$27,Рабочий!BU436,Рабочий!BU556,Рабочий!BU496),CHOOSE(Рабочий!$C$27,Рабочий!V436,Рабочий!V556,Рабочий!V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V30" s="272">
        <f>IF(CHOOSE(Рабочий!$AC$27,CHOOSE(Рабочий!$C$27,Рабочий!BV436,Рабочий!BV556,Рабочий!BV496),CHOOSE(Рабочий!$C$27,Рабочий!W436,Рабочий!W556,Рабочий!W496))="","",ROUND(CHOOSE(Рабочий!$AC$27,CHOOSE(Рабочий!$C$27,Рабочий!BV436,Рабочий!BV556,Рабочий!BV496),CHOOSE(Рабочий!$C$27,Рабочий!W436,Рабочий!W556,Рабочий!W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W30" s="272">
        <f>IF(CHOOSE(Рабочий!$AC$27,CHOOSE(Рабочий!$C$27,Рабочий!BW436,Рабочий!BW556,Рабочий!BW496),CHOOSE(Рабочий!$C$27,Рабочий!X436,Рабочий!X556,Рабочий!X496))="","",ROUND(CHOOSE(Рабочий!$AC$27,CHOOSE(Рабочий!$C$27,Рабочий!BW436,Рабочий!BW556,Рабочий!BW496),CHOOSE(Рабочий!$C$27,Рабочий!X436,Рабочий!X556,Рабочий!X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X30" s="272">
        <f>IF(CHOOSE(Рабочий!$AC$27,CHOOSE(Рабочий!$C$27,Рабочий!BX436,Рабочий!BX556,Рабочий!BX496),CHOOSE(Рабочий!$C$27,Рабочий!Y436,Рабочий!Y556,Рабочий!Y496))="","",ROUND(CHOOSE(Рабочий!$AC$27,CHOOSE(Рабочий!$C$27,Рабочий!BX436,Рабочий!BX556,Рабочий!BX496),CHOOSE(Рабочий!$C$27,Рабочий!Y436,Рабочий!Y556,Рабочий!Y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Y30" s="272">
        <f>IF(CHOOSE(Рабочий!$AC$27,CHOOSE(Рабочий!$C$27,Рабочий!BY436,Рабочий!BY556,Рабочий!BY496),CHOOSE(Рабочий!$C$27,Рабочий!Z436,Рабочий!Z556,Рабочий!Z496))="","",ROUND(CHOOSE(Рабочий!$AC$27,CHOOSE(Рабочий!$C$27,Рабочий!BY436,Рабочий!BY556,Рабочий!BY496),CHOOSE(Рабочий!$C$27,Рабочий!Z436,Рабочий!Z556,Рабочий!Z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Z30" s="272">
        <f>IF(CHOOSE(Рабочий!$AC$27,CHOOSE(Рабочий!$C$27,Рабочий!BZ436,Рабочий!BZ556,Рабочий!BZ496),CHOOSE(Рабочий!$C$27,Рабочий!AA436,Рабочий!AA556,Рабочий!AA496))="","",ROUND(CHOOSE(Рабочий!$AC$27,CHOOSE(Рабочий!$C$27,Рабочий!BZ436,Рабочий!BZ556,Рабочий!BZ496),CHOOSE(Рабочий!$C$27,Рабочий!AA436,Рабочий!AA556,Рабочий!AA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AA30" s="272">
        <f>IF(CHOOSE(Рабочий!$AC$27,CHOOSE(Рабочий!$C$27,Рабочий!CA436,Рабочий!CA556,Рабочий!CA496),CHOOSE(Рабочий!$C$27,Рабочий!AB436,Рабочий!AB556,Рабочий!AB496))="","",ROUND(CHOOSE(Рабочий!$AC$27,CHOOSE(Рабочий!$C$27,Рабочий!CA436,Рабочий!CA556,Рабочий!CA496),CHOOSE(Рабочий!$C$27,Рабочий!AB436,Рабочий!AB556,Рабочий!AB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AB30" s="272">
        <f>IF(CHOOSE(Рабочий!$AC$27,CHOOSE(Рабочий!$C$27,Рабочий!CB436,Рабочий!CB556,Рабочий!CB496),CHOOSE(Рабочий!$C$27,Рабочий!AC436,Рабочий!AC556,Рабочий!AC496))="","",ROUND(CHOOSE(Рабочий!$AC$27,CHOOSE(Рабочий!$C$27,Рабочий!CB436,Рабочий!CB556,Рабочий!CB496),CHOOSE(Рабочий!$C$27,Рабочий!AC436,Рабочий!AC556,Рабочий!AC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AC30" s="272">
        <f>IF(CHOOSE(Рабочий!$AC$27,CHOOSE(Рабочий!$C$27,Рабочий!CC436,Рабочий!CC556,Рабочий!CC496),CHOOSE(Рабочий!$C$27,Рабочий!AD436,Рабочий!AD556,Рабочий!AD496))="","",ROUND(CHOOSE(Рабочий!$AC$27,CHOOSE(Рабочий!$C$27,Рабочий!CC436,Рабочий!CC556,Рабочий!CC496),CHOOSE(Рабочий!$C$27,Рабочий!AD436,Рабочий!AD556,Рабочий!AD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AD30" s="272">
        <f>IF(CHOOSE(Рабочий!$AC$27,CHOOSE(Рабочий!$C$27,Рабочий!CD436,Рабочий!CD556,Рабочий!CD496),CHOOSE(Рабочий!$C$27,Рабочий!AE436,Рабочий!AE556,Рабочий!AE496))="","",ROUND(CHOOSE(Рабочий!$AC$27,CHOOSE(Рабочий!$C$27,Рабочий!CD436,Рабочий!CD556,Рабочий!CD496),CHOOSE(Рабочий!$C$27,Рабочий!AE436,Рабочий!AE556,Рабочий!AE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AE30" s="272" t="str">
        <f>IF(CHOOSE(Рабочий!$AC$27,CHOOSE(Рабочий!$C$27,Рабочий!CE436,Рабочий!CE556,Рабочий!CE496),CHOOSE(Рабочий!$C$27,Рабочий!AF436,Рабочий!AF556,Рабочий!AF496))="","",ROUND(CHOOSE(Рабочий!$AC$27,CHOOSE(Рабочий!$C$27,Рабочий!CE436,Рабочий!CE556,Рабочий!CE496),CHOOSE(Рабочий!$C$27,Рабочий!AF436,Рабочий!AF556,Рабочий!AF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30" s="272" t="str">
        <f>IF(CHOOSE(Рабочий!$AC$27,CHOOSE(Рабочий!$C$27,Рабочий!CF436,Рабочий!CF556,Рабочий!CF496),CHOOSE(Рабочий!$C$27,Рабочий!AG436,Рабочий!AG556,Рабочий!AG496))="","",ROUND(CHOOSE(Рабочий!$AC$27,CHOOSE(Рабочий!$C$27,Рабочий!CF436,Рабочий!CF556,Рабочий!CF496),CHOOSE(Рабочий!$C$27,Рабочий!AG436,Рабочий!AG556,Рабочий!AG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30" s="272" t="str">
        <f>IF(CHOOSE(Рабочий!$AC$27,CHOOSE(Рабочий!$C$27,Рабочий!CG436,Рабочий!CG556,Рабочий!CG496),CHOOSE(Рабочий!$C$27,Рабочий!AH436,Рабочий!AH556,Рабочий!AH496))="","",ROUND(CHOOSE(Рабочий!$AC$27,CHOOSE(Рабочий!$C$27,Рабочий!CG436,Рабочий!CG556,Рабочий!CG496),CHOOSE(Рабочий!$C$27,Рабочий!AH436,Рабочий!AH556,Рабочий!AH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30" s="272" t="str">
        <f>IF(CHOOSE(Рабочий!$AC$27,CHOOSE(Рабочий!$C$27,Рабочий!CH436,Рабочий!CH556,Рабочий!CH496),CHOOSE(Рабочий!$C$27,Рабочий!AI436,Рабочий!AI556,Рабочий!AI496))="","",ROUND(CHOOSE(Рабочий!$AC$27,CHOOSE(Рабочий!$C$27,Рабочий!CH436,Рабочий!CH556,Рабочий!CH496),CHOOSE(Рабочий!$C$27,Рабочий!AI436,Рабочий!AI556,Рабочий!AI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30" s="272" t="str">
        <f>IF(CHOOSE(Рабочий!$AC$27,CHOOSE(Рабочий!$C$27,Рабочий!CI436,Рабочий!CI556,Рабочий!CI496),CHOOSE(Рабочий!$C$27,Рабочий!AJ436,Рабочий!AJ556,Рабочий!AJ496))="","",ROUND(CHOOSE(Рабочий!$AC$27,CHOOSE(Рабочий!$C$27,Рабочий!CI436,Рабочий!CI556,Рабочий!CI496),CHOOSE(Рабочий!$C$27,Рабочий!AJ436,Рабочий!AJ556,Рабочий!AJ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30" s="272" t="str">
        <f>IF(CHOOSE(Рабочий!$AC$27,CHOOSE(Рабочий!$C$27,Рабочий!CJ436,Рабочий!CJ556,Рабочий!CJ496),CHOOSE(Рабочий!$C$27,Рабочий!AK436,Рабочий!AK556,Рабочий!AK496))="","",ROUND(CHOOSE(Рабочий!$AC$27,CHOOSE(Рабочий!$C$27,Рабочий!CJ436,Рабочий!CJ556,Рабочий!CJ496),CHOOSE(Рабочий!$C$27,Рабочий!AK436,Рабочий!AK556,Рабочий!AK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30" s="272" t="str">
        <f>IF(CHOOSE(Рабочий!$AC$27,CHOOSE(Рабочий!$C$27,Рабочий!CK436,Рабочий!CK556,Рабочий!CK496),CHOOSE(Рабочий!$C$27,Рабочий!AL436,Рабочий!AL556,Рабочий!AL496))="","",ROUND(CHOOSE(Рабочий!$AC$27,CHOOSE(Рабочий!$C$27,Рабочий!CK436,Рабочий!CK556,Рабочий!CK496),CHOOSE(Рабочий!$C$27,Рабочий!AL436,Рабочий!AL556,Рабочий!AL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30" s="272" t="str">
        <f>IF(CHOOSE(Рабочий!$AC$27,CHOOSE(Рабочий!$C$27,Рабочий!CL436,Рабочий!CL556,Рабочий!CL496),CHOOSE(Рабочий!$C$27,Рабочий!AM436,Рабочий!AM556,Рабочий!AM496))="","",ROUND(CHOOSE(Рабочий!$AC$27,CHOOSE(Рабочий!$C$27,Рабочий!CL436,Рабочий!CL556,Рабочий!CL496),CHOOSE(Рабочий!$C$27,Рабочий!AM436,Рабочий!AM556,Рабочий!AM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30" s="272" t="str">
        <f>IF(CHOOSE(Рабочий!$AC$27,CHOOSE(Рабочий!$C$27,Рабочий!CM436,Рабочий!CM556,Рабочий!CM496),CHOOSE(Рабочий!$C$27,Рабочий!AN436,Рабочий!AN556,Рабочий!AN496))="","",ROUND(CHOOSE(Рабочий!$AC$27,CHOOSE(Рабочий!$C$27,Рабочий!CM436,Рабочий!CM556,Рабочий!CM496),CHOOSE(Рабочий!$C$27,Рабочий!AN436,Рабочий!AN556,Рабочий!AN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30" s="272" t="str">
        <f>IF(CHOOSE(Рабочий!$AC$27,CHOOSE(Рабочий!$C$27,Рабочий!CN436,Рабочий!CN556,Рабочий!CN496),CHOOSE(Рабочий!$C$27,Рабочий!AO436,Рабочий!AO556,Рабочий!AO496))="","",ROUND(CHOOSE(Рабочий!$AC$27,CHOOSE(Рабочий!$C$27,Рабочий!CN436,Рабочий!CN556,Рабочий!CN496),CHOOSE(Рабочий!$C$27,Рабочий!AO436,Рабочий!AO556,Рабочий!AO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30" s="272" t="str">
        <f>IF(CHOOSE(Рабочий!$AC$27,CHOOSE(Рабочий!$C$27,Рабочий!CO436,Рабочий!CO556,Рабочий!CO496),CHOOSE(Рабочий!$C$27,Рабочий!AP436,Рабочий!AP556,Рабочий!AP496))="","",ROUND(CHOOSE(Рабочий!$AC$27,CHOOSE(Рабочий!$C$27,Рабочий!CO436,Рабочий!CO556,Рабочий!CO496),CHOOSE(Рабочий!$C$27,Рабочий!AP436,Рабочий!AP556,Рабочий!AP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30" s="272" t="str">
        <f>IF(CHOOSE(Рабочий!$AC$27,CHOOSE(Рабочий!$C$27,Рабочий!CP436,Рабочий!CP556,Рабочий!CP496),CHOOSE(Рабочий!$C$27,Рабочий!AQ436,Рабочий!AQ556,Рабочий!AQ496))="","",ROUND(CHOOSE(Рабочий!$AC$27,CHOOSE(Рабочий!$C$27,Рабочий!CP436,Рабочий!CP556,Рабочий!CP496),CHOOSE(Рабочий!$C$27,Рабочий!AQ436,Рабочий!AQ556,Рабочий!AQ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30" s="272" t="str">
        <f>IF(CHOOSE(Рабочий!$AC$27,CHOOSE(Рабочий!$C$27,Рабочий!CQ436,Рабочий!CQ556,Рабочий!CQ496),CHOOSE(Рабочий!$C$27,Рабочий!AR436,Рабочий!AR556,Рабочий!AR496))="","",ROUND(CHOOSE(Рабочий!$AC$27,CHOOSE(Рабочий!$C$27,Рабочий!CQ436,Рабочий!CQ556,Рабочий!CQ496),CHOOSE(Рабочий!$C$27,Рабочий!AR436,Рабочий!AR556,Рабочий!AR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30" s="272" t="str">
        <f>IF(CHOOSE(Рабочий!$AC$27,CHOOSE(Рабочий!$C$27,Рабочий!CR436,Рабочий!CR556,Рабочий!CR496),CHOOSE(Рабочий!$C$27,Рабочий!AS436,Рабочий!AS556,Рабочий!AS496))="","",ROUND(CHOOSE(Рабочий!$AC$27,CHOOSE(Рабочий!$C$27,Рабочий!CR436,Рабочий!CR556,Рабочий!CR496),CHOOSE(Рабочий!$C$27,Рабочий!AS436,Рабочий!AS556,Рабочий!AS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30" s="272" t="str">
        <f>IF(CHOOSE(Рабочий!$AC$27,CHOOSE(Рабочий!$C$27,Рабочий!CS436,Рабочий!CS556,Рабочий!CS496),CHOOSE(Рабочий!$C$27,Рабочий!AT436,Рабочий!AT556,Рабочий!AT496))="","",ROUND(CHOOSE(Рабочий!$AC$27,CHOOSE(Рабочий!$C$27,Рабочий!CS436,Рабочий!CS556,Рабочий!CS496),CHOOSE(Рабочий!$C$27,Рабочий!AT436,Рабочий!AT556,Рабочий!AT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30" s="272" t="str">
        <f>IF(CHOOSE(Рабочий!$AC$27,CHOOSE(Рабочий!$C$27,Рабочий!CT436,Рабочий!CT556,Рабочий!CT496),CHOOSE(Рабочий!$C$27,Рабочий!AU436,Рабочий!AU556,Рабочий!AU496))="","",ROUND(CHOOSE(Рабочий!$AC$27,CHOOSE(Рабочий!$C$27,Рабочий!CT436,Рабочий!CT556,Рабочий!CT496),CHOOSE(Рабочий!$C$27,Рабочий!AU436,Рабочий!AU556,Рабочий!AU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30" s="272" t="str">
        <f>IF(CHOOSE(Рабочий!$AC$27,CHOOSE(Рабочий!$C$27,Рабочий!CU436,Рабочий!CU556,Рабочий!CU496),CHOOSE(Рабочий!$C$27,Рабочий!AV436,Рабочий!AV556,Рабочий!AV496))="","",ROUND(CHOOSE(Рабочий!$AC$27,CHOOSE(Рабочий!$C$27,Рабочий!CU436,Рабочий!CU556,Рабочий!CU496),CHOOSE(Рабочий!$C$27,Рабочий!AV436,Рабочий!AV556,Рабочий!AV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30" s="272" t="str">
        <f>IF(CHOOSE(Рабочий!$AC$27,CHOOSE(Рабочий!$C$27,Рабочий!CV436,Рабочий!CV556,Рабочий!CV496),CHOOSE(Рабочий!$C$27,Рабочий!AW436,Рабочий!AW556,Рабочий!AW496))="","",ROUND(CHOOSE(Рабочий!$AC$27,CHOOSE(Рабочий!$C$27,Рабочий!CV436,Рабочий!CV556,Рабочий!CV496),CHOOSE(Рабочий!$C$27,Рабочий!AW436,Рабочий!AW556,Рабочий!AW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30" s="272" t="str">
        <f>IF(CHOOSE(Рабочий!$AC$27,CHOOSE(Рабочий!$C$27,Рабочий!CW436,Рабочий!CW556,Рабочий!CW496),CHOOSE(Рабочий!$C$27,Рабочий!AX436,Рабочий!AX556,Рабочий!AX496))="","",ROUND(CHOOSE(Рабочий!$AC$27,CHOOSE(Рабочий!$C$27,Рабочий!CW436,Рабочий!CW556,Рабочий!CW496),CHOOSE(Рабочий!$C$27,Рабочий!AX436,Рабочий!AX556,Рабочий!AX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30" s="272" t="str">
        <f>IF(CHOOSE(Рабочий!$AC$27,CHOOSE(Рабочий!$C$27,Рабочий!CX436,Рабочий!CX556,Рабочий!CX496),CHOOSE(Рабочий!$C$27,Рабочий!AY436,Рабочий!AY556,Рабочий!AY496))="","",ROUND(CHOOSE(Рабочий!$AC$27,CHOOSE(Рабочий!$C$27,Рабочий!CX436,Рабочий!CX556,Рабочий!CX496),CHOOSE(Рабочий!$C$27,Рабочий!AY436,Рабочий!AY556,Рабочий!AY496)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30" s="210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</row>
    <row r="31" spans="1:68" s="193" customFormat="1">
      <c r="A31" s="212">
        <v>1400</v>
      </c>
      <c r="B31" s="272">
        <f>IF(CHOOSE(Рабочий!$AC$27,CHOOSE(Рабочий!$C$27,Рабочий!BB437,Рабочий!BB557,Рабочий!BB497),CHOOSE(Рабочий!$C$27,Рабочий!C437,Рабочий!C557,Рабочий!C497))="","",ROUND(CHOOSE(Рабочий!$AC$27,CHOOSE(Рабочий!$C$27,Рабочий!BB437,Рабочий!BB557,Рабочий!BB497),CHOOSE(Рабочий!$C$27,Рабочий!C437,Рабочий!C557,Рабочий!C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111</v>
      </c>
      <c r="C31" s="272">
        <f>IF(CHOOSE(Рабочий!$AC$27,CHOOSE(Рабочий!$C$27,Рабочий!BC437,Рабочий!BC557,Рабочий!BC497),CHOOSE(Рабочий!$C$27,Рабочий!D437,Рабочий!D557,Рабочий!D497))="","",ROUND(CHOOSE(Рабочий!$AC$27,CHOOSE(Рабочий!$C$27,Рабочий!BC437,Рабочий!BC557,Рабочий!BC497),CHOOSE(Рабочий!$C$27,Рабочий!D437,Рабочий!D557,Рабочий!D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103</v>
      </c>
      <c r="D31" s="272">
        <f>IF(CHOOSE(Рабочий!$AC$27,CHOOSE(Рабочий!$C$27,Рабочий!BD437,Рабочий!BD557,Рабочий!BD497),CHOOSE(Рабочий!$C$27,Рабочий!E437,Рабочий!E557,Рабочий!E497))="","",ROUND(CHOOSE(Рабочий!$AC$27,CHOOSE(Рабочий!$C$27,Рабочий!BD437,Рабочий!BD557,Рабочий!BD497),CHOOSE(Рабочий!$C$27,Рабочий!E437,Рабочий!E557,Рабочий!E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98</v>
      </c>
      <c r="E31" s="272">
        <f>IF(CHOOSE(Рабочий!$AC$27,CHOOSE(Рабочий!$C$27,Рабочий!BE437,Рабочий!BE557,Рабочий!BE497),CHOOSE(Рабочий!$C$27,Рабочий!F437,Рабочий!F557,Рабочий!F497))="","",ROUND(CHOOSE(Рабочий!$AC$27,CHOOSE(Рабочий!$C$27,Рабочий!BE437,Рабочий!BE557,Рабочий!BE497),CHOOSE(Рабочий!$C$27,Рабочий!F437,Рабочий!F557,Рабочий!F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95</v>
      </c>
      <c r="F31" s="272">
        <f>IF(CHOOSE(Рабочий!$AC$27,CHOOSE(Рабочий!$C$27,Рабочий!BF437,Рабочий!BF557,Рабочий!BF497),CHOOSE(Рабочий!$C$27,Рабочий!G437,Рабочий!G557,Рабочий!G497))="","",ROUND(CHOOSE(Рабочий!$AC$27,CHOOSE(Рабочий!$C$27,Рабочий!BF437,Рабочий!BF557,Рабочий!BF497),CHOOSE(Рабочий!$C$27,Рабочий!G437,Рабочий!G557,Рабочий!G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92</v>
      </c>
      <c r="G31" s="272">
        <f>IF(CHOOSE(Рабочий!$AC$27,CHOOSE(Рабочий!$C$27,Рабочий!BG437,Рабочий!BG557,Рабочий!BG497),CHOOSE(Рабочий!$C$27,Рабочий!H437,Рабочий!H557,Рабочий!H497))="","",ROUND(CHOOSE(Рабочий!$AC$27,CHOOSE(Рабочий!$C$27,Рабочий!BG437,Рабочий!BG557,Рабочий!BG497),CHOOSE(Рабочий!$C$27,Рабочий!H437,Рабочий!H557,Рабочий!H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90</v>
      </c>
      <c r="H31" s="272">
        <f>IF(CHOOSE(Рабочий!$AC$27,CHOOSE(Рабочий!$C$27,Рабочий!BH437,Рабочий!BH557,Рабочий!BH497),CHOOSE(Рабочий!$C$27,Рабочий!I437,Рабочий!I557,Рабочий!I497))="","",ROUND(CHOOSE(Рабочий!$AC$27,CHOOSE(Рабочий!$C$27,Рабочий!BH437,Рабочий!BH557,Рабочий!BH497),CHOOSE(Рабочий!$C$27,Рабочий!I437,Рабочий!I557,Рабочий!I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89</v>
      </c>
      <c r="I31" s="272">
        <f>IF(CHOOSE(Рабочий!$AC$27,CHOOSE(Рабочий!$C$27,Рабочий!BI437,Рабочий!BI557,Рабочий!BI497),CHOOSE(Рабочий!$C$27,Рабочий!J437,Рабочий!J557,Рабочий!J497))="","",ROUND(CHOOSE(Рабочий!$AC$27,CHOOSE(Рабочий!$C$27,Рабочий!BI437,Рабочий!BI557,Рабочий!BI497),CHOOSE(Рабочий!$C$27,Рабочий!J437,Рабочий!J557,Рабочий!J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J31" s="272">
        <f>IF(CHOOSE(Рабочий!$AC$27,CHOOSE(Рабочий!$C$27,Рабочий!BJ437,Рабочий!BJ557,Рабочий!BJ497),CHOOSE(Рабочий!$C$27,Рабочий!K437,Рабочий!K557,Рабочий!K497))="","",ROUND(CHOOSE(Рабочий!$AC$27,CHOOSE(Рабочий!$C$27,Рабочий!BJ437,Рабочий!BJ557,Рабочий!BJ497),CHOOSE(Рабочий!$C$27,Рабочий!K437,Рабочий!K557,Рабочий!K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K31" s="272">
        <f>IF(CHOOSE(Рабочий!$AC$27,CHOOSE(Рабочий!$C$27,Рабочий!BK437,Рабочий!BK557,Рабочий!BK497),CHOOSE(Рабочий!$C$27,Рабочий!L437,Рабочий!L557,Рабочий!L497))="","",ROUND(CHOOSE(Рабочий!$AC$27,CHOOSE(Рабочий!$C$27,Рабочий!BK437,Рабочий!BK557,Рабочий!BK497),CHOOSE(Рабочий!$C$27,Рабочий!L437,Рабочий!L557,Рабочий!L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L31" s="272">
        <f>IF(CHOOSE(Рабочий!$AC$27,CHOOSE(Рабочий!$C$27,Рабочий!BL437,Рабочий!BL557,Рабочий!BL497),CHOOSE(Рабочий!$C$27,Рабочий!M437,Рабочий!M557,Рабочий!M497))="","",ROUND(CHOOSE(Рабочий!$AC$27,CHOOSE(Рабочий!$C$27,Рабочий!BL437,Рабочий!BL557,Рабочий!BL497),CHOOSE(Рабочий!$C$27,Рабочий!M437,Рабочий!M557,Рабочий!M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M31" s="272">
        <f>IF(CHOOSE(Рабочий!$AC$27,CHOOSE(Рабочий!$C$27,Рабочий!BM437,Рабочий!BM557,Рабочий!BM497),CHOOSE(Рабочий!$C$27,Рабочий!N437,Рабочий!N557,Рабочий!N497))="","",ROUND(CHOOSE(Рабочий!$AC$27,CHOOSE(Рабочий!$C$27,Рабочий!BM437,Рабочий!BM557,Рабочий!BM497),CHOOSE(Рабочий!$C$27,Рабочий!N437,Рабочий!N557,Рабочий!N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84</v>
      </c>
      <c r="N31" s="272">
        <f>IF(CHOOSE(Рабочий!$AC$27,CHOOSE(Рабочий!$C$27,Рабочий!BN437,Рабочий!BN557,Рабочий!BN497),CHOOSE(Рабочий!$C$27,Рабочий!O437,Рабочий!O557,Рабочий!O497))="","",ROUND(CHOOSE(Рабочий!$AC$27,CHOOSE(Рабочий!$C$27,Рабочий!BN437,Рабочий!BN557,Рабочий!BN497),CHOOSE(Рабочий!$C$27,Рабочий!O437,Рабочий!O557,Рабочий!O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84</v>
      </c>
      <c r="O31" s="272">
        <f>IF(CHOOSE(Рабочий!$AC$27,CHOOSE(Рабочий!$C$27,Рабочий!BO437,Рабочий!BO557,Рабочий!BO497),CHOOSE(Рабочий!$C$27,Рабочий!P437,Рабочий!P557,Рабочий!P497))="","",ROUND(CHOOSE(Рабочий!$AC$27,CHOOSE(Рабочий!$C$27,Рабочий!BO437,Рабочий!BO557,Рабочий!BO497),CHOOSE(Рабочий!$C$27,Рабочий!P437,Рабочий!P557,Рабочий!P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P31" s="272">
        <f>IF(CHOOSE(Рабочий!$AC$27,CHOOSE(Рабочий!$C$27,Рабочий!BP437,Рабочий!BP557,Рабочий!BP497),CHOOSE(Рабочий!$C$27,Рабочий!Q437,Рабочий!Q557,Рабочий!Q497))="","",ROUND(CHOOSE(Рабочий!$AC$27,CHOOSE(Рабочий!$C$27,Рабочий!BP437,Рабочий!BP557,Рабочий!BP497),CHOOSE(Рабочий!$C$27,Рабочий!Q437,Рабочий!Q557,Рабочий!Q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Q31" s="272">
        <f>IF(CHOOSE(Рабочий!$AC$27,CHOOSE(Рабочий!$C$27,Рабочий!BQ437,Рабочий!BQ557,Рабочий!BQ497),CHOOSE(Рабочий!$C$27,Рабочий!R437,Рабочий!R557,Рабочий!R497))="","",ROUND(CHOOSE(Рабочий!$AC$27,CHOOSE(Рабочий!$C$27,Рабочий!BQ437,Рабочий!BQ557,Рабочий!BQ497),CHOOSE(Рабочий!$C$27,Рабочий!R437,Рабочий!R557,Рабочий!R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R31" s="272">
        <f>IF(CHOOSE(Рабочий!$AC$27,CHOOSE(Рабочий!$C$27,Рабочий!BR437,Рабочий!BR557,Рабочий!BR497),CHOOSE(Рабочий!$C$27,Рабочий!S437,Рабочий!S557,Рабочий!S497))="","",ROUND(CHOOSE(Рабочий!$AC$27,CHOOSE(Рабочий!$C$27,Рабочий!BR437,Рабочий!BR557,Рабочий!BR497),CHOOSE(Рабочий!$C$27,Рабочий!S437,Рабочий!S557,Рабочий!S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S31" s="272">
        <f>IF(CHOOSE(Рабочий!$AC$27,CHOOSE(Рабочий!$C$27,Рабочий!BS437,Рабочий!BS557,Рабочий!BS497),CHOOSE(Рабочий!$C$27,Рабочий!T437,Рабочий!T557,Рабочий!T497))="","",ROUND(CHOOSE(Рабочий!$AC$27,CHOOSE(Рабочий!$C$27,Рабочий!BS437,Рабочий!BS557,Рабочий!BS497),CHOOSE(Рабочий!$C$27,Рабочий!T437,Рабочий!T557,Рабочий!T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T31" s="272">
        <f>IF(CHOOSE(Рабочий!$AC$27,CHOOSE(Рабочий!$C$27,Рабочий!BT437,Рабочий!BT557,Рабочий!BT497),CHOOSE(Рабочий!$C$27,Рабочий!U437,Рабочий!U557,Рабочий!U497))="","",ROUND(CHOOSE(Рабочий!$AC$27,CHOOSE(Рабочий!$C$27,Рабочий!BT437,Рабочий!BT557,Рабочий!BT497),CHOOSE(Рабочий!$C$27,Рабочий!U437,Рабочий!U557,Рабочий!U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U31" s="272">
        <f>IF(CHOOSE(Рабочий!$AC$27,CHOOSE(Рабочий!$C$27,Рабочий!BU437,Рабочий!BU557,Рабочий!BU497),CHOOSE(Рабочий!$C$27,Рабочий!V437,Рабочий!V557,Рабочий!V497))="","",ROUND(CHOOSE(Рабочий!$AC$27,CHOOSE(Рабочий!$C$27,Рабочий!BU437,Рабочий!BU557,Рабочий!BU497),CHOOSE(Рабочий!$C$27,Рабочий!V437,Рабочий!V557,Рабочий!V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V31" s="272">
        <f>IF(CHOOSE(Рабочий!$AC$27,CHOOSE(Рабочий!$C$27,Рабочий!BV437,Рабочий!BV557,Рабочий!BV497),CHOOSE(Рабочий!$C$27,Рабочий!W437,Рабочий!W557,Рабочий!W497))="","",ROUND(CHOOSE(Рабочий!$AC$27,CHOOSE(Рабочий!$C$27,Рабочий!BV437,Рабочий!BV557,Рабочий!BV497),CHOOSE(Рабочий!$C$27,Рабочий!W437,Рабочий!W557,Рабочий!W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W31" s="272">
        <f>IF(CHOOSE(Рабочий!$AC$27,CHOOSE(Рабочий!$C$27,Рабочий!BW437,Рабочий!BW557,Рабочий!BW497),CHOOSE(Рабочий!$C$27,Рабочий!X437,Рабочий!X557,Рабочий!X497))="","",ROUND(CHOOSE(Рабочий!$AC$27,CHOOSE(Рабочий!$C$27,Рабочий!BW437,Рабочий!BW557,Рабочий!BW497),CHOOSE(Рабочий!$C$27,Рабочий!X437,Рабочий!X557,Рабочий!X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X31" s="272">
        <f>IF(CHOOSE(Рабочий!$AC$27,CHOOSE(Рабочий!$C$27,Рабочий!BX437,Рабочий!BX557,Рабочий!BX497),CHOOSE(Рабочий!$C$27,Рабочий!Y437,Рабочий!Y557,Рабочий!Y497))="","",ROUND(CHOOSE(Рабочий!$AC$27,CHOOSE(Рабочий!$C$27,Рабочий!BX437,Рабочий!BX557,Рабочий!BX497),CHOOSE(Рабочий!$C$27,Рабочий!Y437,Рабочий!Y557,Рабочий!Y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Y31" s="272">
        <f>IF(CHOOSE(Рабочий!$AC$27,CHOOSE(Рабочий!$C$27,Рабочий!BY437,Рабочий!BY557,Рабочий!BY497),CHOOSE(Рабочий!$C$27,Рабочий!Z437,Рабочий!Z557,Рабочий!Z497))="","",ROUND(CHOOSE(Рабочий!$AC$27,CHOOSE(Рабочий!$C$27,Рабочий!BY437,Рабочий!BY557,Рабочий!BY497),CHOOSE(Рабочий!$C$27,Рабочий!Z437,Рабочий!Z557,Рабочий!Z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Z31" s="272">
        <f>IF(CHOOSE(Рабочий!$AC$27,CHOOSE(Рабочий!$C$27,Рабочий!BZ437,Рабочий!BZ557,Рабочий!BZ497),CHOOSE(Рабочий!$C$27,Рабочий!AA437,Рабочий!AA557,Рабочий!AA497))="","",ROUND(CHOOSE(Рабочий!$AC$27,CHOOSE(Рабочий!$C$27,Рабочий!BZ437,Рабочий!BZ557,Рабочий!BZ497),CHOOSE(Рабочий!$C$27,Рабочий!AA437,Рабочий!AA557,Рабочий!AA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AA31" s="272">
        <f>IF(CHOOSE(Рабочий!$AC$27,CHOOSE(Рабочий!$C$27,Рабочий!CA437,Рабочий!CA557,Рабочий!CA497),CHOOSE(Рабочий!$C$27,Рабочий!AB437,Рабочий!AB557,Рабочий!AB497))="","",ROUND(CHOOSE(Рабочий!$AC$27,CHOOSE(Рабочий!$C$27,Рабочий!CA437,Рабочий!CA557,Рабочий!CA497),CHOOSE(Рабочий!$C$27,Рабочий!AB437,Рабочий!AB557,Рабочий!AB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AB31" s="272">
        <f>IF(CHOOSE(Рабочий!$AC$27,CHOOSE(Рабочий!$C$27,Рабочий!CB437,Рабочий!CB557,Рабочий!CB497),CHOOSE(Рабочий!$C$27,Рабочий!AC437,Рабочий!AC557,Рабочий!AC497))="","",ROUND(CHOOSE(Рабочий!$AC$27,CHOOSE(Рабочий!$C$27,Рабочий!CB437,Рабочий!CB557,Рабочий!CB497),CHOOSE(Рабочий!$C$27,Рабочий!AC437,Рабочий!AC557,Рабочий!AC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AC31" s="272">
        <f>IF(CHOOSE(Рабочий!$AC$27,CHOOSE(Рабочий!$C$27,Рабочий!CC437,Рабочий!CC557,Рабочий!CC497),CHOOSE(Рабочий!$C$27,Рабочий!AD437,Рабочий!AD557,Рабочий!AD497))="","",ROUND(CHOOSE(Рабочий!$AC$27,CHOOSE(Рабочий!$C$27,Рабочий!CC437,Рабочий!CC557,Рабочий!CC497),CHOOSE(Рабочий!$C$27,Рабочий!AD437,Рабочий!AD557,Рабочий!AD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AD31" s="272">
        <f>IF(CHOOSE(Рабочий!$AC$27,CHOOSE(Рабочий!$C$27,Рабочий!CD437,Рабочий!CD557,Рабочий!CD497),CHOOSE(Рабочий!$C$27,Рабочий!AE437,Рабочий!AE557,Рабочий!AE497))="","",ROUND(CHOOSE(Рабочий!$AC$27,CHOOSE(Рабочий!$C$27,Рабочий!CD437,Рабочий!CD557,Рабочий!CD497),CHOOSE(Рабочий!$C$27,Рабочий!AE437,Рабочий!AE557,Рабочий!AE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AE31" s="272" t="str">
        <f>IF(CHOOSE(Рабочий!$AC$27,CHOOSE(Рабочий!$C$27,Рабочий!CE437,Рабочий!CE557,Рабочий!CE497),CHOOSE(Рабочий!$C$27,Рабочий!AF437,Рабочий!AF557,Рабочий!AF497))="","",ROUND(CHOOSE(Рабочий!$AC$27,CHOOSE(Рабочий!$C$27,Рабочий!CE437,Рабочий!CE557,Рабочий!CE497),CHOOSE(Рабочий!$C$27,Рабочий!AF437,Рабочий!AF557,Рабочий!AF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31" s="272" t="str">
        <f>IF(CHOOSE(Рабочий!$AC$27,CHOOSE(Рабочий!$C$27,Рабочий!CF437,Рабочий!CF557,Рабочий!CF497),CHOOSE(Рабочий!$C$27,Рабочий!AG437,Рабочий!AG557,Рабочий!AG497))="","",ROUND(CHOOSE(Рабочий!$AC$27,CHOOSE(Рабочий!$C$27,Рабочий!CF437,Рабочий!CF557,Рабочий!CF497),CHOOSE(Рабочий!$C$27,Рабочий!AG437,Рабочий!AG557,Рабочий!AG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31" s="272" t="str">
        <f>IF(CHOOSE(Рабочий!$AC$27,CHOOSE(Рабочий!$C$27,Рабочий!CG437,Рабочий!CG557,Рабочий!CG497),CHOOSE(Рабочий!$C$27,Рабочий!AH437,Рабочий!AH557,Рабочий!AH497))="","",ROUND(CHOOSE(Рабочий!$AC$27,CHOOSE(Рабочий!$C$27,Рабочий!CG437,Рабочий!CG557,Рабочий!CG497),CHOOSE(Рабочий!$C$27,Рабочий!AH437,Рабочий!AH557,Рабочий!AH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31" s="272" t="str">
        <f>IF(CHOOSE(Рабочий!$AC$27,CHOOSE(Рабочий!$C$27,Рабочий!CH437,Рабочий!CH557,Рабочий!CH497),CHOOSE(Рабочий!$C$27,Рабочий!AI437,Рабочий!AI557,Рабочий!AI497))="","",ROUND(CHOOSE(Рабочий!$AC$27,CHOOSE(Рабочий!$C$27,Рабочий!CH437,Рабочий!CH557,Рабочий!CH497),CHOOSE(Рабочий!$C$27,Рабочий!AI437,Рабочий!AI557,Рабочий!AI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31" s="272" t="str">
        <f>IF(CHOOSE(Рабочий!$AC$27,CHOOSE(Рабочий!$C$27,Рабочий!CI437,Рабочий!CI557,Рабочий!CI497),CHOOSE(Рабочий!$C$27,Рабочий!AJ437,Рабочий!AJ557,Рабочий!AJ497))="","",ROUND(CHOOSE(Рабочий!$AC$27,CHOOSE(Рабочий!$C$27,Рабочий!CI437,Рабочий!CI557,Рабочий!CI497),CHOOSE(Рабочий!$C$27,Рабочий!AJ437,Рабочий!AJ557,Рабочий!AJ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31" s="272" t="str">
        <f>IF(CHOOSE(Рабочий!$AC$27,CHOOSE(Рабочий!$C$27,Рабочий!CJ437,Рабочий!CJ557,Рабочий!CJ497),CHOOSE(Рабочий!$C$27,Рабочий!AK437,Рабочий!AK557,Рабочий!AK497))="","",ROUND(CHOOSE(Рабочий!$AC$27,CHOOSE(Рабочий!$C$27,Рабочий!CJ437,Рабочий!CJ557,Рабочий!CJ497),CHOOSE(Рабочий!$C$27,Рабочий!AK437,Рабочий!AK557,Рабочий!AK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31" s="272" t="str">
        <f>IF(CHOOSE(Рабочий!$AC$27,CHOOSE(Рабочий!$C$27,Рабочий!CK437,Рабочий!CK557,Рабочий!CK497),CHOOSE(Рабочий!$C$27,Рабочий!AL437,Рабочий!AL557,Рабочий!AL497))="","",ROUND(CHOOSE(Рабочий!$AC$27,CHOOSE(Рабочий!$C$27,Рабочий!CK437,Рабочий!CK557,Рабочий!CK497),CHOOSE(Рабочий!$C$27,Рабочий!AL437,Рабочий!AL557,Рабочий!AL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31" s="272" t="str">
        <f>IF(CHOOSE(Рабочий!$AC$27,CHOOSE(Рабочий!$C$27,Рабочий!CL437,Рабочий!CL557,Рабочий!CL497),CHOOSE(Рабочий!$C$27,Рабочий!AM437,Рабочий!AM557,Рабочий!AM497))="","",ROUND(CHOOSE(Рабочий!$AC$27,CHOOSE(Рабочий!$C$27,Рабочий!CL437,Рабочий!CL557,Рабочий!CL497),CHOOSE(Рабочий!$C$27,Рабочий!AM437,Рабочий!AM557,Рабочий!AM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31" s="272" t="str">
        <f>IF(CHOOSE(Рабочий!$AC$27,CHOOSE(Рабочий!$C$27,Рабочий!CM437,Рабочий!CM557,Рабочий!CM497),CHOOSE(Рабочий!$C$27,Рабочий!AN437,Рабочий!AN557,Рабочий!AN497))="","",ROUND(CHOOSE(Рабочий!$AC$27,CHOOSE(Рабочий!$C$27,Рабочий!CM437,Рабочий!CM557,Рабочий!CM497),CHOOSE(Рабочий!$C$27,Рабочий!AN437,Рабочий!AN557,Рабочий!AN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31" s="272" t="str">
        <f>IF(CHOOSE(Рабочий!$AC$27,CHOOSE(Рабочий!$C$27,Рабочий!CN437,Рабочий!CN557,Рабочий!CN497),CHOOSE(Рабочий!$C$27,Рабочий!AO437,Рабочий!AO557,Рабочий!AO497))="","",ROUND(CHOOSE(Рабочий!$AC$27,CHOOSE(Рабочий!$C$27,Рабочий!CN437,Рабочий!CN557,Рабочий!CN497),CHOOSE(Рабочий!$C$27,Рабочий!AO437,Рабочий!AO557,Рабочий!AO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31" s="272" t="str">
        <f>IF(CHOOSE(Рабочий!$AC$27,CHOOSE(Рабочий!$C$27,Рабочий!CO437,Рабочий!CO557,Рабочий!CO497),CHOOSE(Рабочий!$C$27,Рабочий!AP437,Рабочий!AP557,Рабочий!AP497))="","",ROUND(CHOOSE(Рабочий!$AC$27,CHOOSE(Рабочий!$C$27,Рабочий!CO437,Рабочий!CO557,Рабочий!CO497),CHOOSE(Рабочий!$C$27,Рабочий!AP437,Рабочий!AP557,Рабочий!AP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31" s="272" t="str">
        <f>IF(CHOOSE(Рабочий!$AC$27,CHOOSE(Рабочий!$C$27,Рабочий!CP437,Рабочий!CP557,Рабочий!CP497),CHOOSE(Рабочий!$C$27,Рабочий!AQ437,Рабочий!AQ557,Рабочий!AQ497))="","",ROUND(CHOOSE(Рабочий!$AC$27,CHOOSE(Рабочий!$C$27,Рабочий!CP437,Рабочий!CP557,Рабочий!CP497),CHOOSE(Рабочий!$C$27,Рабочий!AQ437,Рабочий!AQ557,Рабочий!AQ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31" s="272" t="str">
        <f>IF(CHOOSE(Рабочий!$AC$27,CHOOSE(Рабочий!$C$27,Рабочий!CQ437,Рабочий!CQ557,Рабочий!CQ497),CHOOSE(Рабочий!$C$27,Рабочий!AR437,Рабочий!AR557,Рабочий!AR497))="","",ROUND(CHOOSE(Рабочий!$AC$27,CHOOSE(Рабочий!$C$27,Рабочий!CQ437,Рабочий!CQ557,Рабочий!CQ497),CHOOSE(Рабочий!$C$27,Рабочий!AR437,Рабочий!AR557,Рабочий!AR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31" s="272" t="str">
        <f>IF(CHOOSE(Рабочий!$AC$27,CHOOSE(Рабочий!$C$27,Рабочий!CR437,Рабочий!CR557,Рабочий!CR497),CHOOSE(Рабочий!$C$27,Рабочий!AS437,Рабочий!AS557,Рабочий!AS497))="","",ROUND(CHOOSE(Рабочий!$AC$27,CHOOSE(Рабочий!$C$27,Рабочий!CR437,Рабочий!CR557,Рабочий!CR497),CHOOSE(Рабочий!$C$27,Рабочий!AS437,Рабочий!AS557,Рабочий!AS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31" s="272" t="str">
        <f>IF(CHOOSE(Рабочий!$AC$27,CHOOSE(Рабочий!$C$27,Рабочий!CS437,Рабочий!CS557,Рабочий!CS497),CHOOSE(Рабочий!$C$27,Рабочий!AT437,Рабочий!AT557,Рабочий!AT497))="","",ROUND(CHOOSE(Рабочий!$AC$27,CHOOSE(Рабочий!$C$27,Рабочий!CS437,Рабочий!CS557,Рабочий!CS497),CHOOSE(Рабочий!$C$27,Рабочий!AT437,Рабочий!AT557,Рабочий!AT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31" s="272" t="str">
        <f>IF(CHOOSE(Рабочий!$AC$27,CHOOSE(Рабочий!$C$27,Рабочий!CT437,Рабочий!CT557,Рабочий!CT497),CHOOSE(Рабочий!$C$27,Рабочий!AU437,Рабочий!AU557,Рабочий!AU497))="","",ROUND(CHOOSE(Рабочий!$AC$27,CHOOSE(Рабочий!$C$27,Рабочий!CT437,Рабочий!CT557,Рабочий!CT497),CHOOSE(Рабочий!$C$27,Рабочий!AU437,Рабочий!AU557,Рабочий!AU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31" s="272" t="str">
        <f>IF(CHOOSE(Рабочий!$AC$27,CHOOSE(Рабочий!$C$27,Рабочий!CU437,Рабочий!CU557,Рабочий!CU497),CHOOSE(Рабочий!$C$27,Рабочий!AV437,Рабочий!AV557,Рабочий!AV497))="","",ROUND(CHOOSE(Рабочий!$AC$27,CHOOSE(Рабочий!$C$27,Рабочий!CU437,Рабочий!CU557,Рабочий!CU497),CHOOSE(Рабочий!$C$27,Рабочий!AV437,Рабочий!AV557,Рабочий!AV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31" s="272" t="str">
        <f>IF(CHOOSE(Рабочий!$AC$27,CHOOSE(Рабочий!$C$27,Рабочий!CV437,Рабочий!CV557,Рабочий!CV497),CHOOSE(Рабочий!$C$27,Рабочий!AW437,Рабочий!AW557,Рабочий!AW497))="","",ROUND(CHOOSE(Рабочий!$AC$27,CHOOSE(Рабочий!$C$27,Рабочий!CV437,Рабочий!CV557,Рабочий!CV497),CHOOSE(Рабочий!$C$27,Рабочий!AW437,Рабочий!AW557,Рабочий!AW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31" s="272" t="str">
        <f>IF(CHOOSE(Рабочий!$AC$27,CHOOSE(Рабочий!$C$27,Рабочий!CW437,Рабочий!CW557,Рабочий!CW497),CHOOSE(Рабочий!$C$27,Рабочий!AX437,Рабочий!AX557,Рабочий!AX497))="","",ROUND(CHOOSE(Рабочий!$AC$27,CHOOSE(Рабочий!$C$27,Рабочий!CW437,Рабочий!CW557,Рабочий!CW497),CHOOSE(Рабочий!$C$27,Рабочий!AX437,Рабочий!AX557,Рабочий!AX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31" s="272" t="str">
        <f>IF(CHOOSE(Рабочий!$AC$27,CHOOSE(Рабочий!$C$27,Рабочий!CX437,Рабочий!CX557,Рабочий!CX497),CHOOSE(Рабочий!$C$27,Рабочий!AY437,Рабочий!AY557,Рабочий!AY497))="","",ROUND(CHOOSE(Рабочий!$AC$27,CHOOSE(Рабочий!$C$27,Рабочий!CX437,Рабочий!CX557,Рабочий!CX497),CHOOSE(Рабочий!$C$27,Рабочий!AY437,Рабочий!AY557,Рабочий!AY497)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31" s="210"/>
      <c r="AZ31" s="211"/>
      <c r="BA31" s="211"/>
      <c r="BB31" s="211"/>
      <c r="BC31" s="211"/>
      <c r="BD31" s="211"/>
      <c r="BE31" s="211"/>
      <c r="BF31" s="211"/>
      <c r="BG31" s="211"/>
      <c r="BH31" s="211"/>
      <c r="BI31" s="211"/>
      <c r="BJ31" s="211"/>
      <c r="BK31" s="211"/>
      <c r="BL31" s="211"/>
      <c r="BM31" s="211"/>
      <c r="BN31" s="211"/>
      <c r="BO31" s="211"/>
      <c r="BP31" s="211"/>
    </row>
    <row r="32" spans="1:68" s="193" customFormat="1">
      <c r="A32" s="212">
        <v>1500</v>
      </c>
      <c r="B32" s="272">
        <f>IF(CHOOSE(Рабочий!$AC$27,CHOOSE(Рабочий!$C$27,Рабочий!BB438,Рабочий!BB558,Рабочий!BB498),CHOOSE(Рабочий!$C$27,Рабочий!C438,Рабочий!C558,Рабочий!C498))="","",ROUND(CHOOSE(Рабочий!$AC$27,CHOOSE(Рабочий!$C$27,Рабочий!BB438,Рабочий!BB558,Рабочий!BB498),CHOOSE(Рабочий!$C$27,Рабочий!C438,Рабочий!C558,Рабочий!C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108</v>
      </c>
      <c r="C32" s="272">
        <f>IF(CHOOSE(Рабочий!$AC$27,CHOOSE(Рабочий!$C$27,Рабочий!BC438,Рабочий!BC558,Рабочий!BC498),CHOOSE(Рабочий!$C$27,Рабочий!D438,Рабочий!D558,Рабочий!D498))="","",ROUND(CHOOSE(Рабочий!$AC$27,CHOOSE(Рабочий!$C$27,Рабочий!BC438,Рабочий!BC558,Рабочий!BC498),CHOOSE(Рабочий!$C$27,Рабочий!D438,Рабочий!D558,Рабочий!D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101</v>
      </c>
      <c r="D32" s="272">
        <f>IF(CHOOSE(Рабочий!$AC$27,CHOOSE(Рабочий!$C$27,Рабочий!BD438,Рабочий!BD558,Рабочий!BD498),CHOOSE(Рабочий!$C$27,Рабочий!E438,Рабочий!E558,Рабочий!E498))="","",ROUND(CHOOSE(Рабочий!$AC$27,CHOOSE(Рабочий!$C$27,Рабочий!BD438,Рабочий!BD558,Рабочий!BD498),CHOOSE(Рабочий!$C$27,Рабочий!E438,Рабочий!E558,Рабочий!E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96</v>
      </c>
      <c r="E32" s="272">
        <f>IF(CHOOSE(Рабочий!$AC$27,CHOOSE(Рабочий!$C$27,Рабочий!BE438,Рабочий!BE558,Рабочий!BE498),CHOOSE(Рабочий!$C$27,Рабочий!F438,Рабочий!F558,Рабочий!F498))="","",ROUND(CHOOSE(Рабочий!$AC$27,CHOOSE(Рабочий!$C$27,Рабочий!BE438,Рабочий!BE558,Рабочий!BE498),CHOOSE(Рабочий!$C$27,Рабочий!F438,Рабочий!F558,Рабочий!F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93</v>
      </c>
      <c r="F32" s="272">
        <f>IF(CHOOSE(Рабочий!$AC$27,CHOOSE(Рабочий!$C$27,Рабочий!BF438,Рабочий!BF558,Рабочий!BF498),CHOOSE(Рабочий!$C$27,Рабочий!G438,Рабочий!G558,Рабочий!G498))="","",ROUND(CHOOSE(Рабочий!$AC$27,CHOOSE(Рабочий!$C$27,Рабочий!BF438,Рабочий!BF558,Рабочий!BF498),CHOOSE(Рабочий!$C$27,Рабочий!G438,Рабочий!G558,Рабочий!G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90</v>
      </c>
      <c r="G32" s="272">
        <f>IF(CHOOSE(Рабочий!$AC$27,CHOOSE(Рабочий!$C$27,Рабочий!BG438,Рабочий!BG558,Рабочий!BG498),CHOOSE(Рабочий!$C$27,Рабочий!H438,Рабочий!H558,Рабочий!H498))="","",ROUND(CHOOSE(Рабочий!$AC$27,CHOOSE(Рабочий!$C$27,Рабочий!BG438,Рабочий!BG558,Рабочий!BG498),CHOOSE(Рабочий!$C$27,Рабочий!H438,Рабочий!H558,Рабочий!H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88</v>
      </c>
      <c r="H32" s="272">
        <f>IF(CHOOSE(Рабочий!$AC$27,CHOOSE(Рабочий!$C$27,Рабочий!BH438,Рабочий!BH558,Рабочий!BH498),CHOOSE(Рабочий!$C$27,Рабочий!I438,Рабочий!I558,Рабочий!I498))="","",ROUND(CHOOSE(Рабочий!$AC$27,CHOOSE(Рабочий!$C$27,Рабочий!BH438,Рабочий!BH558,Рабочий!BH498),CHOOSE(Рабочий!$C$27,Рабочий!I438,Рабочий!I558,Рабочий!I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I32" s="272">
        <f>IF(CHOOSE(Рабочий!$AC$27,CHOOSE(Рабочий!$C$27,Рабочий!BI438,Рабочий!BI558,Рабочий!BI498),CHOOSE(Рабочий!$C$27,Рабочий!J438,Рабочий!J558,Рабочий!J498))="","",ROUND(CHOOSE(Рабочий!$AC$27,CHOOSE(Рабочий!$C$27,Рабочий!BI438,Рабочий!BI558,Рабочий!BI498),CHOOSE(Рабочий!$C$27,Рабочий!J438,Рабочий!J558,Рабочий!J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J32" s="272">
        <f>IF(CHOOSE(Рабочий!$AC$27,CHOOSE(Рабочий!$C$27,Рабочий!BJ438,Рабочий!BJ558,Рабочий!BJ498),CHOOSE(Рабочий!$C$27,Рабочий!K438,Рабочий!K558,Рабочий!K498))="","",ROUND(CHOOSE(Рабочий!$AC$27,CHOOSE(Рабочий!$C$27,Рабочий!BJ438,Рабочий!BJ558,Рабочий!BJ498),CHOOSE(Рабочий!$C$27,Рабочий!K438,Рабочий!K558,Рабочий!K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K32" s="272">
        <f>IF(CHOOSE(Рабочий!$AC$27,CHOOSE(Рабочий!$C$27,Рабочий!BK438,Рабочий!BK558,Рабочий!BK498),CHOOSE(Рабочий!$C$27,Рабочий!L438,Рабочий!L558,Рабочий!L498))="","",ROUND(CHOOSE(Рабочий!$AC$27,CHOOSE(Рабочий!$C$27,Рабочий!BK438,Рабочий!BK558,Рабочий!BK498),CHOOSE(Рабочий!$C$27,Рабочий!L438,Рабочий!L558,Рабочий!L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84</v>
      </c>
      <c r="L32" s="272">
        <f>IF(CHOOSE(Рабочий!$AC$27,CHOOSE(Рабочий!$C$27,Рабочий!BL438,Рабочий!BL558,Рабочий!BL498),CHOOSE(Рабочий!$C$27,Рабочий!M438,Рабочий!M558,Рабочий!M498))="","",ROUND(CHOOSE(Рабочий!$AC$27,CHOOSE(Рабочий!$C$27,Рабочий!BL438,Рабочий!BL558,Рабочий!BL498),CHOOSE(Рабочий!$C$27,Рабочий!M438,Рабочий!M558,Рабочий!M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M32" s="272">
        <f>IF(CHOOSE(Рабочий!$AC$27,CHOOSE(Рабочий!$C$27,Рабочий!BM438,Рабочий!BM558,Рабочий!BM498),CHOOSE(Рабочий!$C$27,Рабочий!N438,Рабочий!N558,Рабочий!N498))="","",ROUND(CHOOSE(Рабочий!$AC$27,CHOOSE(Рабочий!$C$27,Рабочий!BM438,Рабочий!BM558,Рабочий!BM498),CHOOSE(Рабочий!$C$27,Рабочий!N438,Рабочий!N558,Рабочий!N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N32" s="272">
        <f>IF(CHOOSE(Рабочий!$AC$27,CHOOSE(Рабочий!$C$27,Рабочий!BN438,Рабочий!BN558,Рабочий!BN498),CHOOSE(Рабочий!$C$27,Рабочий!O438,Рабочий!O558,Рабочий!O498))="","",ROUND(CHOOSE(Рабочий!$AC$27,CHOOSE(Рабочий!$C$27,Рабочий!BN438,Рабочий!BN558,Рабочий!BN498),CHOOSE(Рабочий!$C$27,Рабочий!O438,Рабочий!O558,Рабочий!O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O32" s="272">
        <f>IF(CHOOSE(Рабочий!$AC$27,CHOOSE(Рабочий!$C$27,Рабочий!BO438,Рабочий!BO558,Рабочий!BO498),CHOOSE(Рабочий!$C$27,Рабочий!P438,Рабочий!P558,Рабочий!P498))="","",ROUND(CHOOSE(Рабочий!$AC$27,CHOOSE(Рабочий!$C$27,Рабочий!BO438,Рабочий!BO558,Рабочий!BO498),CHOOSE(Рабочий!$C$27,Рабочий!P438,Рабочий!P558,Рабочий!P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P32" s="272">
        <f>IF(CHOOSE(Рабочий!$AC$27,CHOOSE(Рабочий!$C$27,Рабочий!BP438,Рабочий!BP558,Рабочий!BP498),CHOOSE(Рабочий!$C$27,Рабочий!Q438,Рабочий!Q558,Рабочий!Q498))="","",ROUND(CHOOSE(Рабочий!$AC$27,CHOOSE(Рабочий!$C$27,Рабочий!BP438,Рабочий!BP558,Рабочий!BP498),CHOOSE(Рабочий!$C$27,Рабочий!Q438,Рабочий!Q558,Рабочий!Q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Q32" s="272">
        <f>IF(CHOOSE(Рабочий!$AC$27,CHOOSE(Рабочий!$C$27,Рабочий!BQ438,Рабочий!BQ558,Рабочий!BQ498),CHOOSE(Рабочий!$C$27,Рабочий!R438,Рабочий!R558,Рабочий!R498))="","",ROUND(CHOOSE(Рабочий!$AC$27,CHOOSE(Рабочий!$C$27,Рабочий!BQ438,Рабочий!BQ558,Рабочий!BQ498),CHOOSE(Рабочий!$C$27,Рабочий!R438,Рабочий!R558,Рабочий!R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R32" s="272">
        <f>IF(CHOOSE(Рабочий!$AC$27,CHOOSE(Рабочий!$C$27,Рабочий!BR438,Рабочий!BR558,Рабочий!BR498),CHOOSE(Рабочий!$C$27,Рабочий!S438,Рабочий!S558,Рабочий!S498))="","",ROUND(CHOOSE(Рабочий!$AC$27,CHOOSE(Рабочий!$C$27,Рабочий!BR438,Рабочий!BR558,Рабочий!BR498),CHOOSE(Рабочий!$C$27,Рабочий!S438,Рабочий!S558,Рабочий!S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S32" s="272">
        <f>IF(CHOOSE(Рабочий!$AC$27,CHOOSE(Рабочий!$C$27,Рабочий!BS438,Рабочий!BS558,Рабочий!BS498),CHOOSE(Рабочий!$C$27,Рабочий!T438,Рабочий!T558,Рабочий!T498))="","",ROUND(CHOOSE(Рабочий!$AC$27,CHOOSE(Рабочий!$C$27,Рабочий!BS438,Рабочий!BS558,Рабочий!BS498),CHOOSE(Рабочий!$C$27,Рабочий!T438,Рабочий!T558,Рабочий!T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T32" s="272">
        <f>IF(CHOOSE(Рабочий!$AC$27,CHOOSE(Рабочий!$C$27,Рабочий!BT438,Рабочий!BT558,Рабочий!BT498),CHOOSE(Рабочий!$C$27,Рабочий!U438,Рабочий!U558,Рабочий!U498))="","",ROUND(CHOOSE(Рабочий!$AC$27,CHOOSE(Рабочий!$C$27,Рабочий!BT438,Рабочий!BT558,Рабочий!BT498),CHOOSE(Рабочий!$C$27,Рабочий!U438,Рабочий!U558,Рабочий!U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U32" s="272">
        <f>IF(CHOOSE(Рабочий!$AC$27,CHOOSE(Рабочий!$C$27,Рабочий!BU438,Рабочий!BU558,Рабочий!BU498),CHOOSE(Рабочий!$C$27,Рабочий!V438,Рабочий!V558,Рабочий!V498))="","",ROUND(CHOOSE(Рабочий!$AC$27,CHOOSE(Рабочий!$C$27,Рабочий!BU438,Рабочий!BU558,Рабочий!BU498),CHOOSE(Рабочий!$C$27,Рабочий!V438,Рабочий!V558,Рабочий!V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V32" s="272">
        <f>IF(CHOOSE(Рабочий!$AC$27,CHOOSE(Рабочий!$C$27,Рабочий!BV438,Рабочий!BV558,Рабочий!BV498),CHOOSE(Рабочий!$C$27,Рабочий!W438,Рабочий!W558,Рабочий!W498))="","",ROUND(CHOOSE(Рабочий!$AC$27,CHOOSE(Рабочий!$C$27,Рабочий!BV438,Рабочий!BV558,Рабочий!BV498),CHOOSE(Рабочий!$C$27,Рабочий!W438,Рабочий!W558,Рабочий!W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W32" s="272">
        <f>IF(CHOOSE(Рабочий!$AC$27,CHOOSE(Рабочий!$C$27,Рабочий!BW438,Рабочий!BW558,Рабочий!BW498),CHOOSE(Рабочий!$C$27,Рабочий!X438,Рабочий!X558,Рабочий!X498))="","",ROUND(CHOOSE(Рабочий!$AC$27,CHOOSE(Рабочий!$C$27,Рабочий!BW438,Рабочий!BW558,Рабочий!BW498),CHOOSE(Рабочий!$C$27,Рабочий!X438,Рабочий!X558,Рабочий!X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X32" s="272">
        <f>IF(CHOOSE(Рабочий!$AC$27,CHOOSE(Рабочий!$C$27,Рабочий!BX438,Рабочий!BX558,Рабочий!BX498),CHOOSE(Рабочий!$C$27,Рабочий!Y438,Рабочий!Y558,Рабочий!Y498))="","",ROUND(CHOOSE(Рабочий!$AC$27,CHOOSE(Рабочий!$C$27,Рабочий!BX438,Рабочий!BX558,Рабочий!BX498),CHOOSE(Рабочий!$C$27,Рабочий!Y438,Рабочий!Y558,Рабочий!Y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Y32" s="272">
        <f>IF(CHOOSE(Рабочий!$AC$27,CHOOSE(Рабочий!$C$27,Рабочий!BY438,Рабочий!BY558,Рабочий!BY498),CHOOSE(Рабочий!$C$27,Рабочий!Z438,Рабочий!Z558,Рабочий!Z498))="","",ROUND(CHOOSE(Рабочий!$AC$27,CHOOSE(Рабочий!$C$27,Рабочий!BY438,Рабочий!BY558,Рабочий!BY498),CHOOSE(Рабочий!$C$27,Рабочий!Z438,Рабочий!Z558,Рабочий!Z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Z32" s="272">
        <f>IF(CHOOSE(Рабочий!$AC$27,CHOOSE(Рабочий!$C$27,Рабочий!BZ438,Рабочий!BZ558,Рабочий!BZ498),CHOOSE(Рабочий!$C$27,Рабочий!AA438,Рабочий!AA558,Рабочий!AA498))="","",ROUND(CHOOSE(Рабочий!$AC$27,CHOOSE(Рабочий!$C$27,Рабочий!BZ438,Рабочий!BZ558,Рабочий!BZ498),CHOOSE(Рабочий!$C$27,Рабочий!AA438,Рабочий!AA558,Рабочий!AA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AA32" s="272">
        <f>IF(CHOOSE(Рабочий!$AC$27,CHOOSE(Рабочий!$C$27,Рабочий!CA438,Рабочий!CA558,Рабочий!CA498),CHOOSE(Рабочий!$C$27,Рабочий!AB438,Рабочий!AB558,Рабочий!AB498))="","",ROUND(CHOOSE(Рабочий!$AC$27,CHOOSE(Рабочий!$C$27,Рабочий!CA438,Рабочий!CA558,Рабочий!CA498),CHOOSE(Рабочий!$C$27,Рабочий!AB438,Рабочий!AB558,Рабочий!AB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AB32" s="272">
        <f>IF(CHOOSE(Рабочий!$AC$27,CHOOSE(Рабочий!$C$27,Рабочий!CB438,Рабочий!CB558,Рабочий!CB498),CHOOSE(Рабочий!$C$27,Рабочий!AC438,Рабочий!AC558,Рабочий!AC498))="","",ROUND(CHOOSE(Рабочий!$AC$27,CHOOSE(Рабочий!$C$27,Рабочий!CB438,Рабочий!CB558,Рабочий!CB498),CHOOSE(Рабочий!$C$27,Рабочий!AC438,Рабочий!AC558,Рабочий!AC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AC32" s="272">
        <f>IF(CHOOSE(Рабочий!$AC$27,CHOOSE(Рабочий!$C$27,Рабочий!CC438,Рабочий!CC558,Рабочий!CC498),CHOOSE(Рабочий!$C$27,Рабочий!AD438,Рабочий!AD558,Рабочий!AD498))="","",ROUND(CHOOSE(Рабочий!$AC$27,CHOOSE(Рабочий!$C$27,Рабочий!CC438,Рабочий!CC558,Рабочий!CC498),CHOOSE(Рабочий!$C$27,Рабочий!AD438,Рабочий!AD558,Рабочий!AD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AD32" s="272">
        <f>IF(CHOOSE(Рабочий!$AC$27,CHOOSE(Рабочий!$C$27,Рабочий!CD438,Рабочий!CD558,Рабочий!CD498),CHOOSE(Рабочий!$C$27,Рабочий!AE438,Рабочий!AE558,Рабочий!AE498))="","",ROUND(CHOOSE(Рабочий!$AC$27,CHOOSE(Рабочий!$C$27,Рабочий!CD438,Рабочий!CD558,Рабочий!CD498),CHOOSE(Рабочий!$C$27,Рабочий!AE438,Рабочий!AE558,Рабочий!AE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AE32" s="272" t="str">
        <f>IF(CHOOSE(Рабочий!$AC$27,CHOOSE(Рабочий!$C$27,Рабочий!CE438,Рабочий!CE558,Рабочий!CE498),CHOOSE(Рабочий!$C$27,Рабочий!AF438,Рабочий!AF558,Рабочий!AF498))="","",ROUND(CHOOSE(Рабочий!$AC$27,CHOOSE(Рабочий!$C$27,Рабочий!CE438,Рабочий!CE558,Рабочий!CE498),CHOOSE(Рабочий!$C$27,Рабочий!AF438,Рабочий!AF558,Рабочий!AF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32" s="272" t="str">
        <f>IF(CHOOSE(Рабочий!$AC$27,CHOOSE(Рабочий!$C$27,Рабочий!CF438,Рабочий!CF558,Рабочий!CF498),CHOOSE(Рабочий!$C$27,Рабочий!AG438,Рабочий!AG558,Рабочий!AG498))="","",ROUND(CHOOSE(Рабочий!$AC$27,CHOOSE(Рабочий!$C$27,Рабочий!CF438,Рабочий!CF558,Рабочий!CF498),CHOOSE(Рабочий!$C$27,Рабочий!AG438,Рабочий!AG558,Рабочий!AG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32" s="272" t="str">
        <f>IF(CHOOSE(Рабочий!$AC$27,CHOOSE(Рабочий!$C$27,Рабочий!CG438,Рабочий!CG558,Рабочий!CG498),CHOOSE(Рабочий!$C$27,Рабочий!AH438,Рабочий!AH558,Рабочий!AH498))="","",ROUND(CHOOSE(Рабочий!$AC$27,CHOOSE(Рабочий!$C$27,Рабочий!CG438,Рабочий!CG558,Рабочий!CG498),CHOOSE(Рабочий!$C$27,Рабочий!AH438,Рабочий!AH558,Рабочий!AH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32" s="272" t="str">
        <f>IF(CHOOSE(Рабочий!$AC$27,CHOOSE(Рабочий!$C$27,Рабочий!CH438,Рабочий!CH558,Рабочий!CH498),CHOOSE(Рабочий!$C$27,Рабочий!AI438,Рабочий!AI558,Рабочий!AI498))="","",ROUND(CHOOSE(Рабочий!$AC$27,CHOOSE(Рабочий!$C$27,Рабочий!CH438,Рабочий!CH558,Рабочий!CH498),CHOOSE(Рабочий!$C$27,Рабочий!AI438,Рабочий!AI558,Рабочий!AI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32" s="272" t="str">
        <f>IF(CHOOSE(Рабочий!$AC$27,CHOOSE(Рабочий!$C$27,Рабочий!CI438,Рабочий!CI558,Рабочий!CI498),CHOOSE(Рабочий!$C$27,Рабочий!AJ438,Рабочий!AJ558,Рабочий!AJ498))="","",ROUND(CHOOSE(Рабочий!$AC$27,CHOOSE(Рабочий!$C$27,Рабочий!CI438,Рабочий!CI558,Рабочий!CI498),CHOOSE(Рабочий!$C$27,Рабочий!AJ438,Рабочий!AJ558,Рабочий!AJ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32" s="272" t="str">
        <f>IF(CHOOSE(Рабочий!$AC$27,CHOOSE(Рабочий!$C$27,Рабочий!CJ438,Рабочий!CJ558,Рабочий!CJ498),CHOOSE(Рабочий!$C$27,Рабочий!AK438,Рабочий!AK558,Рабочий!AK498))="","",ROUND(CHOOSE(Рабочий!$AC$27,CHOOSE(Рабочий!$C$27,Рабочий!CJ438,Рабочий!CJ558,Рабочий!CJ498),CHOOSE(Рабочий!$C$27,Рабочий!AK438,Рабочий!AK558,Рабочий!AK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32" s="272" t="str">
        <f>IF(CHOOSE(Рабочий!$AC$27,CHOOSE(Рабочий!$C$27,Рабочий!CK438,Рабочий!CK558,Рабочий!CK498),CHOOSE(Рабочий!$C$27,Рабочий!AL438,Рабочий!AL558,Рабочий!AL498))="","",ROUND(CHOOSE(Рабочий!$AC$27,CHOOSE(Рабочий!$C$27,Рабочий!CK438,Рабочий!CK558,Рабочий!CK498),CHOOSE(Рабочий!$C$27,Рабочий!AL438,Рабочий!AL558,Рабочий!AL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32" s="272" t="str">
        <f>IF(CHOOSE(Рабочий!$AC$27,CHOOSE(Рабочий!$C$27,Рабочий!CL438,Рабочий!CL558,Рабочий!CL498),CHOOSE(Рабочий!$C$27,Рабочий!AM438,Рабочий!AM558,Рабочий!AM498))="","",ROUND(CHOOSE(Рабочий!$AC$27,CHOOSE(Рабочий!$C$27,Рабочий!CL438,Рабочий!CL558,Рабочий!CL498),CHOOSE(Рабочий!$C$27,Рабочий!AM438,Рабочий!AM558,Рабочий!AM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32" s="272" t="str">
        <f>IF(CHOOSE(Рабочий!$AC$27,CHOOSE(Рабочий!$C$27,Рабочий!CM438,Рабочий!CM558,Рабочий!CM498),CHOOSE(Рабочий!$C$27,Рабочий!AN438,Рабочий!AN558,Рабочий!AN498))="","",ROUND(CHOOSE(Рабочий!$AC$27,CHOOSE(Рабочий!$C$27,Рабочий!CM438,Рабочий!CM558,Рабочий!CM498),CHOOSE(Рабочий!$C$27,Рабочий!AN438,Рабочий!AN558,Рабочий!AN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32" s="272" t="str">
        <f>IF(CHOOSE(Рабочий!$AC$27,CHOOSE(Рабочий!$C$27,Рабочий!CN438,Рабочий!CN558,Рабочий!CN498),CHOOSE(Рабочий!$C$27,Рабочий!AO438,Рабочий!AO558,Рабочий!AO498))="","",ROUND(CHOOSE(Рабочий!$AC$27,CHOOSE(Рабочий!$C$27,Рабочий!CN438,Рабочий!CN558,Рабочий!CN498),CHOOSE(Рабочий!$C$27,Рабочий!AO438,Рабочий!AO558,Рабочий!AO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32" s="272" t="str">
        <f>IF(CHOOSE(Рабочий!$AC$27,CHOOSE(Рабочий!$C$27,Рабочий!CO438,Рабочий!CO558,Рабочий!CO498),CHOOSE(Рабочий!$C$27,Рабочий!AP438,Рабочий!AP558,Рабочий!AP498))="","",ROUND(CHOOSE(Рабочий!$AC$27,CHOOSE(Рабочий!$C$27,Рабочий!CO438,Рабочий!CO558,Рабочий!CO498),CHOOSE(Рабочий!$C$27,Рабочий!AP438,Рабочий!AP558,Рабочий!AP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32" s="272" t="str">
        <f>IF(CHOOSE(Рабочий!$AC$27,CHOOSE(Рабочий!$C$27,Рабочий!CP438,Рабочий!CP558,Рабочий!CP498),CHOOSE(Рабочий!$C$27,Рабочий!AQ438,Рабочий!AQ558,Рабочий!AQ498))="","",ROUND(CHOOSE(Рабочий!$AC$27,CHOOSE(Рабочий!$C$27,Рабочий!CP438,Рабочий!CP558,Рабочий!CP498),CHOOSE(Рабочий!$C$27,Рабочий!AQ438,Рабочий!AQ558,Рабочий!AQ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32" s="272" t="str">
        <f>IF(CHOOSE(Рабочий!$AC$27,CHOOSE(Рабочий!$C$27,Рабочий!CQ438,Рабочий!CQ558,Рабочий!CQ498),CHOOSE(Рабочий!$C$27,Рабочий!AR438,Рабочий!AR558,Рабочий!AR498))="","",ROUND(CHOOSE(Рабочий!$AC$27,CHOOSE(Рабочий!$C$27,Рабочий!CQ438,Рабочий!CQ558,Рабочий!CQ498),CHOOSE(Рабочий!$C$27,Рабочий!AR438,Рабочий!AR558,Рабочий!AR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32" s="272" t="str">
        <f>IF(CHOOSE(Рабочий!$AC$27,CHOOSE(Рабочий!$C$27,Рабочий!CR438,Рабочий!CR558,Рабочий!CR498),CHOOSE(Рабочий!$C$27,Рабочий!AS438,Рабочий!AS558,Рабочий!AS498))="","",ROUND(CHOOSE(Рабочий!$AC$27,CHOOSE(Рабочий!$C$27,Рабочий!CR438,Рабочий!CR558,Рабочий!CR498),CHOOSE(Рабочий!$C$27,Рабочий!AS438,Рабочий!AS558,Рабочий!AS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32" s="272" t="str">
        <f>IF(CHOOSE(Рабочий!$AC$27,CHOOSE(Рабочий!$C$27,Рабочий!CS438,Рабочий!CS558,Рабочий!CS498),CHOOSE(Рабочий!$C$27,Рабочий!AT438,Рабочий!AT558,Рабочий!AT498))="","",ROUND(CHOOSE(Рабочий!$AC$27,CHOOSE(Рабочий!$C$27,Рабочий!CS438,Рабочий!CS558,Рабочий!CS498),CHOOSE(Рабочий!$C$27,Рабочий!AT438,Рабочий!AT558,Рабочий!AT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32" s="272" t="str">
        <f>IF(CHOOSE(Рабочий!$AC$27,CHOOSE(Рабочий!$C$27,Рабочий!CT438,Рабочий!CT558,Рабочий!CT498),CHOOSE(Рабочий!$C$27,Рабочий!AU438,Рабочий!AU558,Рабочий!AU498))="","",ROUND(CHOOSE(Рабочий!$AC$27,CHOOSE(Рабочий!$C$27,Рабочий!CT438,Рабочий!CT558,Рабочий!CT498),CHOOSE(Рабочий!$C$27,Рабочий!AU438,Рабочий!AU558,Рабочий!AU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32" s="272" t="str">
        <f>IF(CHOOSE(Рабочий!$AC$27,CHOOSE(Рабочий!$C$27,Рабочий!CU438,Рабочий!CU558,Рабочий!CU498),CHOOSE(Рабочий!$C$27,Рабочий!AV438,Рабочий!AV558,Рабочий!AV498))="","",ROUND(CHOOSE(Рабочий!$AC$27,CHOOSE(Рабочий!$C$27,Рабочий!CU438,Рабочий!CU558,Рабочий!CU498),CHOOSE(Рабочий!$C$27,Рабочий!AV438,Рабочий!AV558,Рабочий!AV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32" s="272" t="str">
        <f>IF(CHOOSE(Рабочий!$AC$27,CHOOSE(Рабочий!$C$27,Рабочий!CV438,Рабочий!CV558,Рабочий!CV498),CHOOSE(Рабочий!$C$27,Рабочий!AW438,Рабочий!AW558,Рабочий!AW498))="","",ROUND(CHOOSE(Рабочий!$AC$27,CHOOSE(Рабочий!$C$27,Рабочий!CV438,Рабочий!CV558,Рабочий!CV498),CHOOSE(Рабочий!$C$27,Рабочий!AW438,Рабочий!AW558,Рабочий!AW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32" s="272" t="str">
        <f>IF(CHOOSE(Рабочий!$AC$27,CHOOSE(Рабочий!$C$27,Рабочий!CW438,Рабочий!CW558,Рабочий!CW498),CHOOSE(Рабочий!$C$27,Рабочий!AX438,Рабочий!AX558,Рабочий!AX498))="","",ROUND(CHOOSE(Рабочий!$AC$27,CHOOSE(Рабочий!$C$27,Рабочий!CW438,Рабочий!CW558,Рабочий!CW498),CHOOSE(Рабочий!$C$27,Рабочий!AX438,Рабочий!AX558,Рабочий!AX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32" s="272" t="str">
        <f>IF(CHOOSE(Рабочий!$AC$27,CHOOSE(Рабочий!$C$27,Рабочий!CX438,Рабочий!CX558,Рабочий!CX498),CHOOSE(Рабочий!$C$27,Рабочий!AY438,Рабочий!AY558,Рабочий!AY498))="","",ROUND(CHOOSE(Рабочий!$AC$27,CHOOSE(Рабочий!$C$27,Рабочий!CX438,Рабочий!CX558,Рабочий!CX498),CHOOSE(Рабочий!$C$27,Рабочий!AY438,Рабочий!AY558,Рабочий!AY498)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32" s="210"/>
      <c r="AZ32" s="211"/>
      <c r="BA32" s="211"/>
      <c r="BB32" s="211"/>
      <c r="BC32" s="211"/>
      <c r="BD32" s="211"/>
      <c r="BE32" s="211"/>
      <c r="BF32" s="211"/>
      <c r="BG32" s="211"/>
      <c r="BH32" s="211"/>
      <c r="BI32" s="211"/>
      <c r="BJ32" s="211"/>
      <c r="BK32" s="211"/>
      <c r="BL32" s="211"/>
      <c r="BM32" s="211"/>
      <c r="BN32" s="211"/>
      <c r="BO32" s="211"/>
      <c r="BP32" s="211"/>
    </row>
    <row r="33" spans="1:68" s="193" customFormat="1">
      <c r="A33" s="212">
        <v>1600</v>
      </c>
      <c r="B33" s="272">
        <f>IF(CHOOSE(Рабочий!$AC$27,CHOOSE(Рабочий!$C$27,Рабочий!BB439,Рабочий!BB559,Рабочий!BB499),CHOOSE(Рабочий!$C$27,Рабочий!C439,Рабочий!C559,Рабочий!C499))="","",ROUND(CHOOSE(Рабочий!$AC$27,CHOOSE(Рабочий!$C$27,Рабочий!BB439,Рабочий!BB559,Рабочий!BB499),CHOOSE(Рабочий!$C$27,Рабочий!C439,Рабочий!C559,Рабочий!C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107</v>
      </c>
      <c r="C33" s="272">
        <f>IF(CHOOSE(Рабочий!$AC$27,CHOOSE(Рабочий!$C$27,Рабочий!BC439,Рабочий!BC559,Рабочий!BC499),CHOOSE(Рабочий!$C$27,Рабочий!D439,Рабочий!D559,Рабочий!D499))="","",ROUND(CHOOSE(Рабочий!$AC$27,CHOOSE(Рабочий!$C$27,Рабочий!BC439,Рабочий!BC559,Рабочий!BC499),CHOOSE(Рабочий!$C$27,Рабочий!D439,Рабочий!D559,Рабочий!D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100</v>
      </c>
      <c r="D33" s="272">
        <f>IF(CHOOSE(Рабочий!$AC$27,CHOOSE(Рабочий!$C$27,Рабочий!BD439,Рабочий!BD559,Рабочий!BD499),CHOOSE(Рабочий!$C$27,Рабочий!E439,Рабочий!E559,Рабочий!E499))="","",ROUND(CHOOSE(Рабочий!$AC$27,CHOOSE(Рабочий!$C$27,Рабочий!BD439,Рабочий!BD559,Рабочий!BD499),CHOOSE(Рабочий!$C$27,Рабочий!E439,Рабочий!E559,Рабочий!E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96</v>
      </c>
      <c r="E33" s="272">
        <f>IF(CHOOSE(Рабочий!$AC$27,CHOOSE(Рабочий!$C$27,Рабочий!BE439,Рабочий!BE559,Рабочий!BE499),CHOOSE(Рабочий!$C$27,Рабочий!F439,Рабочий!F559,Рабочий!F499))="","",ROUND(CHOOSE(Рабочий!$AC$27,CHOOSE(Рабочий!$C$27,Рабочий!BE439,Рабочий!BE559,Рабочий!BE499),CHOOSE(Рабочий!$C$27,Рабочий!F439,Рабочий!F559,Рабочий!F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92</v>
      </c>
      <c r="F33" s="272">
        <f>IF(CHOOSE(Рабочий!$AC$27,CHOOSE(Рабочий!$C$27,Рабочий!BF439,Рабочий!BF559,Рабочий!BF499),CHOOSE(Рабочий!$C$27,Рабочий!G439,Рабочий!G559,Рабочий!G499))="","",ROUND(CHOOSE(Рабочий!$AC$27,CHOOSE(Рабочий!$C$27,Рабочий!BF439,Рабочий!BF559,Рабочий!BF499),CHOOSE(Рабочий!$C$27,Рабочий!G439,Рабочий!G559,Рабочий!G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90</v>
      </c>
      <c r="G33" s="272">
        <f>IF(CHOOSE(Рабочий!$AC$27,CHOOSE(Рабочий!$C$27,Рабочий!BG439,Рабочий!BG559,Рабочий!BG499),CHOOSE(Рабочий!$C$27,Рабочий!H439,Рабочий!H559,Рабочий!H499))="","",ROUND(CHOOSE(Рабочий!$AC$27,CHOOSE(Рабочий!$C$27,Рабочий!BG439,Рабочий!BG559,Рабочий!BG499),CHOOSE(Рабочий!$C$27,Рабочий!H439,Рабочий!H559,Рабочий!H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88</v>
      </c>
      <c r="H33" s="272">
        <f>IF(CHOOSE(Рабочий!$AC$27,CHOOSE(Рабочий!$C$27,Рабочий!BH439,Рабочий!BH559,Рабочий!BH499),CHOOSE(Рабочий!$C$27,Рабочий!I439,Рабочий!I559,Рабочий!I499))="","",ROUND(CHOOSE(Рабочий!$AC$27,CHOOSE(Рабочий!$C$27,Рабочий!BH439,Рабочий!BH559,Рабочий!BH499),CHOOSE(Рабочий!$C$27,Рабочий!I439,Рабочий!I559,Рабочий!I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I33" s="272">
        <f>IF(CHOOSE(Рабочий!$AC$27,CHOOSE(Рабочий!$C$27,Рабочий!BI439,Рабочий!BI559,Рабочий!BI499),CHOOSE(Рабочий!$C$27,Рабочий!J439,Рабочий!J559,Рабочий!J499))="","",ROUND(CHOOSE(Рабочий!$AC$27,CHOOSE(Рабочий!$C$27,Рабочий!BI439,Рабочий!BI559,Рабочий!BI499),CHOOSE(Рабочий!$C$27,Рабочий!J439,Рабочий!J559,Рабочий!J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J33" s="272">
        <f>IF(CHOOSE(Рабочий!$AC$27,CHOOSE(Рабочий!$C$27,Рабочий!BJ439,Рабочий!BJ559,Рабочий!BJ499),CHOOSE(Рабочий!$C$27,Рабочий!K439,Рабочий!K559,Рабочий!K499))="","",ROUND(CHOOSE(Рабочий!$AC$27,CHOOSE(Рабочий!$C$27,Рабочий!BJ439,Рабочий!BJ559,Рабочий!BJ499),CHOOSE(Рабочий!$C$27,Рабочий!K439,Рабочий!K559,Рабочий!K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K33" s="272">
        <f>IF(CHOOSE(Рабочий!$AC$27,CHOOSE(Рабочий!$C$27,Рабочий!BK439,Рабочий!BK559,Рабочий!BK499),CHOOSE(Рабочий!$C$27,Рабочий!L439,Рабочий!L559,Рабочий!L499))="","",ROUND(CHOOSE(Рабочий!$AC$27,CHOOSE(Рабочий!$C$27,Рабочий!BK439,Рабочий!BK559,Рабочий!BK499),CHOOSE(Рабочий!$C$27,Рабочий!L439,Рабочий!L559,Рабочий!L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84</v>
      </c>
      <c r="L33" s="272">
        <f>IF(CHOOSE(Рабочий!$AC$27,CHOOSE(Рабочий!$C$27,Рабочий!BL439,Рабочий!BL559,Рабочий!BL499),CHOOSE(Рабочий!$C$27,Рабочий!M439,Рабочий!M559,Рабочий!M499))="","",ROUND(CHOOSE(Рабочий!$AC$27,CHOOSE(Рабочий!$C$27,Рабочий!BL439,Рабочий!BL559,Рабочий!BL499),CHOOSE(Рабочий!$C$27,Рабочий!M439,Рабочий!M559,Рабочий!M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M33" s="272">
        <f>IF(CHOOSE(Рабочий!$AC$27,CHOOSE(Рабочий!$C$27,Рабочий!BM439,Рабочий!BM559,Рабочий!BM499),CHOOSE(Рабочий!$C$27,Рабочий!N439,Рабочий!N559,Рабочий!N499))="","",ROUND(CHOOSE(Рабочий!$AC$27,CHOOSE(Рабочий!$C$27,Рабочий!BM439,Рабочий!BM559,Рабочий!BM499),CHOOSE(Рабочий!$C$27,Рабочий!N439,Рабочий!N559,Рабочий!N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N33" s="272">
        <f>IF(CHOOSE(Рабочий!$AC$27,CHOOSE(Рабочий!$C$27,Рабочий!BN439,Рабочий!BN559,Рабочий!BN499),CHOOSE(Рабочий!$C$27,Рабочий!O439,Рабочий!O559,Рабочий!O499))="","",ROUND(CHOOSE(Рабочий!$AC$27,CHOOSE(Рабочий!$C$27,Рабочий!BN439,Рабочий!BN559,Рабочий!BN499),CHOOSE(Рабочий!$C$27,Рабочий!O439,Рабочий!O559,Рабочий!O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O33" s="272">
        <f>IF(CHOOSE(Рабочий!$AC$27,CHOOSE(Рабочий!$C$27,Рабочий!BO439,Рабочий!BO559,Рабочий!BO499),CHOOSE(Рабочий!$C$27,Рабочий!P439,Рабочий!P559,Рабочий!P499))="","",ROUND(CHOOSE(Рабочий!$AC$27,CHOOSE(Рабочий!$C$27,Рабочий!BO439,Рабочий!BO559,Рабочий!BO499),CHOOSE(Рабочий!$C$27,Рабочий!P439,Рабочий!P559,Рабочий!P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P33" s="272">
        <f>IF(CHOOSE(Рабочий!$AC$27,CHOOSE(Рабочий!$C$27,Рабочий!BP439,Рабочий!BP559,Рабочий!BP499),CHOOSE(Рабочий!$C$27,Рабочий!Q439,Рабочий!Q559,Рабочий!Q499))="","",ROUND(CHOOSE(Рабочий!$AC$27,CHOOSE(Рабочий!$C$27,Рабочий!BP439,Рабочий!BP559,Рабочий!BP499),CHOOSE(Рабочий!$C$27,Рабочий!Q439,Рабочий!Q559,Рабочий!Q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Q33" s="272">
        <f>IF(CHOOSE(Рабочий!$AC$27,CHOOSE(Рабочий!$C$27,Рабочий!BQ439,Рабочий!BQ559,Рабочий!BQ499),CHOOSE(Рабочий!$C$27,Рабочий!R439,Рабочий!R559,Рабочий!R499))="","",ROUND(CHOOSE(Рабочий!$AC$27,CHOOSE(Рабочий!$C$27,Рабочий!BQ439,Рабочий!BQ559,Рабочий!BQ499),CHOOSE(Рабочий!$C$27,Рабочий!R439,Рабочий!R559,Рабочий!R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R33" s="272">
        <f>IF(CHOOSE(Рабочий!$AC$27,CHOOSE(Рабочий!$C$27,Рабочий!BR439,Рабочий!BR559,Рабочий!BR499),CHOOSE(Рабочий!$C$27,Рабочий!S439,Рабочий!S559,Рабочий!S499))="","",ROUND(CHOOSE(Рабочий!$AC$27,CHOOSE(Рабочий!$C$27,Рабочий!BR439,Рабочий!BR559,Рабочий!BR499),CHOOSE(Рабочий!$C$27,Рабочий!S439,Рабочий!S559,Рабочий!S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S33" s="272">
        <f>IF(CHOOSE(Рабочий!$AC$27,CHOOSE(Рабочий!$C$27,Рабочий!BS439,Рабочий!BS559,Рабочий!BS499),CHOOSE(Рабочий!$C$27,Рабочий!T439,Рабочий!T559,Рабочий!T499))="","",ROUND(CHOOSE(Рабочий!$AC$27,CHOOSE(Рабочий!$C$27,Рабочий!BS439,Рабочий!BS559,Рабочий!BS499),CHOOSE(Рабочий!$C$27,Рабочий!T439,Рабочий!T559,Рабочий!T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T33" s="272">
        <f>IF(CHOOSE(Рабочий!$AC$27,CHOOSE(Рабочий!$C$27,Рабочий!BT439,Рабочий!BT559,Рабочий!BT499),CHOOSE(Рабочий!$C$27,Рабочий!U439,Рабочий!U559,Рабочий!U499))="","",ROUND(CHOOSE(Рабочий!$AC$27,CHOOSE(Рабочий!$C$27,Рабочий!BT439,Рабочий!BT559,Рабочий!BT499),CHOOSE(Рабочий!$C$27,Рабочий!U439,Рабочий!U559,Рабочий!U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U33" s="272">
        <f>IF(CHOOSE(Рабочий!$AC$27,CHOOSE(Рабочий!$C$27,Рабочий!BU439,Рабочий!BU559,Рабочий!BU499),CHOOSE(Рабочий!$C$27,Рабочий!V439,Рабочий!V559,Рабочий!V499))="","",ROUND(CHOOSE(Рабочий!$AC$27,CHOOSE(Рабочий!$C$27,Рабочий!BU439,Рабочий!BU559,Рабочий!BU499),CHOOSE(Рабочий!$C$27,Рабочий!V439,Рабочий!V559,Рабочий!V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V33" s="272">
        <f>IF(CHOOSE(Рабочий!$AC$27,CHOOSE(Рабочий!$C$27,Рабочий!BV439,Рабочий!BV559,Рабочий!BV499),CHOOSE(Рабочий!$C$27,Рабочий!W439,Рабочий!W559,Рабочий!W499))="","",ROUND(CHOOSE(Рабочий!$AC$27,CHOOSE(Рабочий!$C$27,Рабочий!BV439,Рабочий!BV559,Рабочий!BV499),CHOOSE(Рабочий!$C$27,Рабочий!W439,Рабочий!W559,Рабочий!W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W33" s="272">
        <f>IF(CHOOSE(Рабочий!$AC$27,CHOOSE(Рабочий!$C$27,Рабочий!BW439,Рабочий!BW559,Рабочий!BW499),CHOOSE(Рабочий!$C$27,Рабочий!X439,Рабочий!X559,Рабочий!X499))="","",ROUND(CHOOSE(Рабочий!$AC$27,CHOOSE(Рабочий!$C$27,Рабочий!BW439,Рабочий!BW559,Рабочий!BW499),CHOOSE(Рабочий!$C$27,Рабочий!X439,Рабочий!X559,Рабочий!X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X33" s="272">
        <f>IF(CHOOSE(Рабочий!$AC$27,CHOOSE(Рабочий!$C$27,Рабочий!BX439,Рабочий!BX559,Рабочий!BX499),CHOOSE(Рабочий!$C$27,Рабочий!Y439,Рабочий!Y559,Рабочий!Y499))="","",ROUND(CHOOSE(Рабочий!$AC$27,CHOOSE(Рабочий!$C$27,Рабочий!BX439,Рабочий!BX559,Рабочий!BX499),CHOOSE(Рабочий!$C$27,Рабочий!Y439,Рабочий!Y559,Рабочий!Y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Y33" s="272">
        <f>IF(CHOOSE(Рабочий!$AC$27,CHOOSE(Рабочий!$C$27,Рабочий!BY439,Рабочий!BY559,Рабочий!BY499),CHOOSE(Рабочий!$C$27,Рабочий!Z439,Рабочий!Z559,Рабочий!Z499))="","",ROUND(CHOOSE(Рабочий!$AC$27,CHOOSE(Рабочий!$C$27,Рабочий!BY439,Рабочий!BY559,Рабочий!BY499),CHOOSE(Рабочий!$C$27,Рабочий!Z439,Рабочий!Z559,Рабочий!Z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Z33" s="272">
        <f>IF(CHOOSE(Рабочий!$AC$27,CHOOSE(Рабочий!$C$27,Рабочий!BZ439,Рабочий!BZ559,Рабочий!BZ499),CHOOSE(Рабочий!$C$27,Рабочий!AA439,Рабочий!AA559,Рабочий!AA499))="","",ROUND(CHOOSE(Рабочий!$AC$27,CHOOSE(Рабочий!$C$27,Рабочий!BZ439,Рабочий!BZ559,Рабочий!BZ499),CHOOSE(Рабочий!$C$27,Рабочий!AA439,Рабочий!AA559,Рабочий!AA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AA33" s="272">
        <f>IF(CHOOSE(Рабочий!$AC$27,CHOOSE(Рабочий!$C$27,Рабочий!CA439,Рабочий!CA559,Рабочий!CA499),CHOOSE(Рабочий!$C$27,Рабочий!AB439,Рабочий!AB559,Рабочий!AB499))="","",ROUND(CHOOSE(Рабочий!$AC$27,CHOOSE(Рабочий!$C$27,Рабочий!CA439,Рабочий!CA559,Рабочий!CA499),CHOOSE(Рабочий!$C$27,Рабочий!AB439,Рабочий!AB559,Рабочий!AB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AB33" s="272">
        <f>IF(CHOOSE(Рабочий!$AC$27,CHOOSE(Рабочий!$C$27,Рабочий!CB439,Рабочий!CB559,Рабочий!CB499),CHOOSE(Рабочий!$C$27,Рабочий!AC439,Рабочий!AC559,Рабочий!AC499))="","",ROUND(CHOOSE(Рабочий!$AC$27,CHOOSE(Рабочий!$C$27,Рабочий!CB439,Рабочий!CB559,Рабочий!CB499),CHOOSE(Рабочий!$C$27,Рабочий!AC439,Рабочий!AC559,Рабочий!AC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AC33" s="272">
        <f>IF(CHOOSE(Рабочий!$AC$27,CHOOSE(Рабочий!$C$27,Рабочий!CC439,Рабочий!CC559,Рабочий!CC499),CHOOSE(Рабочий!$C$27,Рабочий!AD439,Рабочий!AD559,Рабочий!AD499))="","",ROUND(CHOOSE(Рабочий!$AC$27,CHOOSE(Рабочий!$C$27,Рабочий!CC439,Рабочий!CC559,Рабочий!CC499),CHOOSE(Рабочий!$C$27,Рабочий!AD439,Рабочий!AD559,Рабочий!AD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AD33" s="272">
        <f>IF(CHOOSE(Рабочий!$AC$27,CHOOSE(Рабочий!$C$27,Рабочий!CD439,Рабочий!CD559,Рабочий!CD499),CHOOSE(Рабочий!$C$27,Рабочий!AE439,Рабочий!AE559,Рабочий!AE499))="","",ROUND(CHOOSE(Рабочий!$AC$27,CHOOSE(Рабочий!$C$27,Рабочий!CD439,Рабочий!CD559,Рабочий!CD499),CHOOSE(Рабочий!$C$27,Рабочий!AE439,Рабочий!AE559,Рабочий!AE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AE33" s="272" t="str">
        <f>IF(CHOOSE(Рабочий!$AC$27,CHOOSE(Рабочий!$C$27,Рабочий!CE439,Рабочий!CE559,Рабочий!CE499),CHOOSE(Рабочий!$C$27,Рабочий!AF439,Рабочий!AF559,Рабочий!AF499))="","",ROUND(CHOOSE(Рабочий!$AC$27,CHOOSE(Рабочий!$C$27,Рабочий!CE439,Рабочий!CE559,Рабочий!CE499),CHOOSE(Рабочий!$C$27,Рабочий!AF439,Рабочий!AF559,Рабочий!AF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33" s="272" t="str">
        <f>IF(CHOOSE(Рабочий!$AC$27,CHOOSE(Рабочий!$C$27,Рабочий!CF439,Рабочий!CF559,Рабочий!CF499),CHOOSE(Рабочий!$C$27,Рабочий!AG439,Рабочий!AG559,Рабочий!AG499))="","",ROUND(CHOOSE(Рабочий!$AC$27,CHOOSE(Рабочий!$C$27,Рабочий!CF439,Рабочий!CF559,Рабочий!CF499),CHOOSE(Рабочий!$C$27,Рабочий!AG439,Рабочий!AG559,Рабочий!AG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33" s="272" t="str">
        <f>IF(CHOOSE(Рабочий!$AC$27,CHOOSE(Рабочий!$C$27,Рабочий!CG439,Рабочий!CG559,Рабочий!CG499),CHOOSE(Рабочий!$C$27,Рабочий!AH439,Рабочий!AH559,Рабочий!AH499))="","",ROUND(CHOOSE(Рабочий!$AC$27,CHOOSE(Рабочий!$C$27,Рабочий!CG439,Рабочий!CG559,Рабочий!CG499),CHOOSE(Рабочий!$C$27,Рабочий!AH439,Рабочий!AH559,Рабочий!AH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33" s="272" t="str">
        <f>IF(CHOOSE(Рабочий!$AC$27,CHOOSE(Рабочий!$C$27,Рабочий!CH439,Рабочий!CH559,Рабочий!CH499),CHOOSE(Рабочий!$C$27,Рабочий!AI439,Рабочий!AI559,Рабочий!AI499))="","",ROUND(CHOOSE(Рабочий!$AC$27,CHOOSE(Рабочий!$C$27,Рабочий!CH439,Рабочий!CH559,Рабочий!CH499),CHOOSE(Рабочий!$C$27,Рабочий!AI439,Рабочий!AI559,Рабочий!AI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33" s="272" t="str">
        <f>IF(CHOOSE(Рабочий!$AC$27,CHOOSE(Рабочий!$C$27,Рабочий!CI439,Рабочий!CI559,Рабочий!CI499),CHOOSE(Рабочий!$C$27,Рабочий!AJ439,Рабочий!AJ559,Рабочий!AJ499))="","",ROUND(CHOOSE(Рабочий!$AC$27,CHOOSE(Рабочий!$C$27,Рабочий!CI439,Рабочий!CI559,Рабочий!CI499),CHOOSE(Рабочий!$C$27,Рабочий!AJ439,Рабочий!AJ559,Рабочий!AJ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33" s="272" t="str">
        <f>IF(CHOOSE(Рабочий!$AC$27,CHOOSE(Рабочий!$C$27,Рабочий!CJ439,Рабочий!CJ559,Рабочий!CJ499),CHOOSE(Рабочий!$C$27,Рабочий!AK439,Рабочий!AK559,Рабочий!AK499))="","",ROUND(CHOOSE(Рабочий!$AC$27,CHOOSE(Рабочий!$C$27,Рабочий!CJ439,Рабочий!CJ559,Рабочий!CJ499),CHOOSE(Рабочий!$C$27,Рабочий!AK439,Рабочий!AK559,Рабочий!AK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33" s="272" t="str">
        <f>IF(CHOOSE(Рабочий!$AC$27,CHOOSE(Рабочий!$C$27,Рабочий!CK439,Рабочий!CK559,Рабочий!CK499),CHOOSE(Рабочий!$C$27,Рабочий!AL439,Рабочий!AL559,Рабочий!AL499))="","",ROUND(CHOOSE(Рабочий!$AC$27,CHOOSE(Рабочий!$C$27,Рабочий!CK439,Рабочий!CK559,Рабочий!CK499),CHOOSE(Рабочий!$C$27,Рабочий!AL439,Рабочий!AL559,Рабочий!AL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33" s="272" t="str">
        <f>IF(CHOOSE(Рабочий!$AC$27,CHOOSE(Рабочий!$C$27,Рабочий!CL439,Рабочий!CL559,Рабочий!CL499),CHOOSE(Рабочий!$C$27,Рабочий!AM439,Рабочий!AM559,Рабочий!AM499))="","",ROUND(CHOOSE(Рабочий!$AC$27,CHOOSE(Рабочий!$C$27,Рабочий!CL439,Рабочий!CL559,Рабочий!CL499),CHOOSE(Рабочий!$C$27,Рабочий!AM439,Рабочий!AM559,Рабочий!AM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33" s="272" t="str">
        <f>IF(CHOOSE(Рабочий!$AC$27,CHOOSE(Рабочий!$C$27,Рабочий!CM439,Рабочий!CM559,Рабочий!CM499),CHOOSE(Рабочий!$C$27,Рабочий!AN439,Рабочий!AN559,Рабочий!AN499))="","",ROUND(CHOOSE(Рабочий!$AC$27,CHOOSE(Рабочий!$C$27,Рабочий!CM439,Рабочий!CM559,Рабочий!CM499),CHOOSE(Рабочий!$C$27,Рабочий!AN439,Рабочий!AN559,Рабочий!AN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33" s="272" t="str">
        <f>IF(CHOOSE(Рабочий!$AC$27,CHOOSE(Рабочий!$C$27,Рабочий!CN439,Рабочий!CN559,Рабочий!CN499),CHOOSE(Рабочий!$C$27,Рабочий!AO439,Рабочий!AO559,Рабочий!AO499))="","",ROUND(CHOOSE(Рабочий!$AC$27,CHOOSE(Рабочий!$C$27,Рабочий!CN439,Рабочий!CN559,Рабочий!CN499),CHOOSE(Рабочий!$C$27,Рабочий!AO439,Рабочий!AO559,Рабочий!AO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33" s="272" t="str">
        <f>IF(CHOOSE(Рабочий!$AC$27,CHOOSE(Рабочий!$C$27,Рабочий!CO439,Рабочий!CO559,Рабочий!CO499),CHOOSE(Рабочий!$C$27,Рабочий!AP439,Рабочий!AP559,Рабочий!AP499))="","",ROUND(CHOOSE(Рабочий!$AC$27,CHOOSE(Рабочий!$C$27,Рабочий!CO439,Рабочий!CO559,Рабочий!CO499),CHOOSE(Рабочий!$C$27,Рабочий!AP439,Рабочий!AP559,Рабочий!AP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33" s="272" t="str">
        <f>IF(CHOOSE(Рабочий!$AC$27,CHOOSE(Рабочий!$C$27,Рабочий!CP439,Рабочий!CP559,Рабочий!CP499),CHOOSE(Рабочий!$C$27,Рабочий!AQ439,Рабочий!AQ559,Рабочий!AQ499))="","",ROUND(CHOOSE(Рабочий!$AC$27,CHOOSE(Рабочий!$C$27,Рабочий!CP439,Рабочий!CP559,Рабочий!CP499),CHOOSE(Рабочий!$C$27,Рабочий!AQ439,Рабочий!AQ559,Рабочий!AQ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33" s="272" t="str">
        <f>IF(CHOOSE(Рабочий!$AC$27,CHOOSE(Рабочий!$C$27,Рабочий!CQ439,Рабочий!CQ559,Рабочий!CQ499),CHOOSE(Рабочий!$C$27,Рабочий!AR439,Рабочий!AR559,Рабочий!AR499))="","",ROUND(CHOOSE(Рабочий!$AC$27,CHOOSE(Рабочий!$C$27,Рабочий!CQ439,Рабочий!CQ559,Рабочий!CQ499),CHOOSE(Рабочий!$C$27,Рабочий!AR439,Рабочий!AR559,Рабочий!AR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33" s="272" t="str">
        <f>IF(CHOOSE(Рабочий!$AC$27,CHOOSE(Рабочий!$C$27,Рабочий!CR439,Рабочий!CR559,Рабочий!CR499),CHOOSE(Рабочий!$C$27,Рабочий!AS439,Рабочий!AS559,Рабочий!AS499))="","",ROUND(CHOOSE(Рабочий!$AC$27,CHOOSE(Рабочий!$C$27,Рабочий!CR439,Рабочий!CR559,Рабочий!CR499),CHOOSE(Рабочий!$C$27,Рабочий!AS439,Рабочий!AS559,Рабочий!AS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33" s="272" t="str">
        <f>IF(CHOOSE(Рабочий!$AC$27,CHOOSE(Рабочий!$C$27,Рабочий!CS439,Рабочий!CS559,Рабочий!CS499),CHOOSE(Рабочий!$C$27,Рабочий!AT439,Рабочий!AT559,Рабочий!AT499))="","",ROUND(CHOOSE(Рабочий!$AC$27,CHOOSE(Рабочий!$C$27,Рабочий!CS439,Рабочий!CS559,Рабочий!CS499),CHOOSE(Рабочий!$C$27,Рабочий!AT439,Рабочий!AT559,Рабочий!AT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33" s="272" t="str">
        <f>IF(CHOOSE(Рабочий!$AC$27,CHOOSE(Рабочий!$C$27,Рабочий!CT439,Рабочий!CT559,Рабочий!CT499),CHOOSE(Рабочий!$C$27,Рабочий!AU439,Рабочий!AU559,Рабочий!AU499))="","",ROUND(CHOOSE(Рабочий!$AC$27,CHOOSE(Рабочий!$C$27,Рабочий!CT439,Рабочий!CT559,Рабочий!CT499),CHOOSE(Рабочий!$C$27,Рабочий!AU439,Рабочий!AU559,Рабочий!AU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33" s="272" t="str">
        <f>IF(CHOOSE(Рабочий!$AC$27,CHOOSE(Рабочий!$C$27,Рабочий!CU439,Рабочий!CU559,Рабочий!CU499),CHOOSE(Рабочий!$C$27,Рабочий!AV439,Рабочий!AV559,Рабочий!AV499))="","",ROUND(CHOOSE(Рабочий!$AC$27,CHOOSE(Рабочий!$C$27,Рабочий!CU439,Рабочий!CU559,Рабочий!CU499),CHOOSE(Рабочий!$C$27,Рабочий!AV439,Рабочий!AV559,Рабочий!AV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33" s="272" t="str">
        <f>IF(CHOOSE(Рабочий!$AC$27,CHOOSE(Рабочий!$C$27,Рабочий!CV439,Рабочий!CV559,Рабочий!CV499),CHOOSE(Рабочий!$C$27,Рабочий!AW439,Рабочий!AW559,Рабочий!AW499))="","",ROUND(CHOOSE(Рабочий!$AC$27,CHOOSE(Рабочий!$C$27,Рабочий!CV439,Рабочий!CV559,Рабочий!CV499),CHOOSE(Рабочий!$C$27,Рабочий!AW439,Рабочий!AW559,Рабочий!AW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33" s="272" t="str">
        <f>IF(CHOOSE(Рабочий!$AC$27,CHOOSE(Рабочий!$C$27,Рабочий!CW439,Рабочий!CW559,Рабочий!CW499),CHOOSE(Рабочий!$C$27,Рабочий!AX439,Рабочий!AX559,Рабочий!AX499))="","",ROUND(CHOOSE(Рабочий!$AC$27,CHOOSE(Рабочий!$C$27,Рабочий!CW439,Рабочий!CW559,Рабочий!CW499),CHOOSE(Рабочий!$C$27,Рабочий!AX439,Рабочий!AX559,Рабочий!AX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33" s="272" t="str">
        <f>IF(CHOOSE(Рабочий!$AC$27,CHOOSE(Рабочий!$C$27,Рабочий!CX439,Рабочий!CX559,Рабочий!CX499),CHOOSE(Рабочий!$C$27,Рабочий!AY439,Рабочий!AY559,Рабочий!AY499))="","",ROUND(CHOOSE(Рабочий!$AC$27,CHOOSE(Рабочий!$C$27,Рабочий!CX439,Рабочий!CX559,Рабочий!CX499),CHOOSE(Рабочий!$C$27,Рабочий!AY439,Рабочий!AY559,Рабочий!AY499)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33" s="210"/>
      <c r="AZ33" s="211"/>
      <c r="BA33" s="211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</row>
    <row r="34" spans="1:68" s="193" customFormat="1">
      <c r="A34" s="212">
        <v>1700</v>
      </c>
      <c r="B34" s="272">
        <f>IF(CHOOSE(Рабочий!$AC$27,CHOOSE(Рабочий!$C$27,Рабочий!BB440,Рабочий!BB560,Рабочий!BB500),CHOOSE(Рабочий!$C$27,Рабочий!C440,Рабочий!C560,Рабочий!C500))="","",ROUND(CHOOSE(Рабочий!$AC$27,CHOOSE(Рабочий!$C$27,Рабочий!BB440,Рабочий!BB560,Рабочий!BB500),CHOOSE(Рабочий!$C$27,Рабочий!C440,Рабочий!C560,Рабочий!C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105</v>
      </c>
      <c r="C34" s="272">
        <f>IF(CHOOSE(Рабочий!$AC$27,CHOOSE(Рабочий!$C$27,Рабочий!BC440,Рабочий!BC560,Рабочий!BC500),CHOOSE(Рабочий!$C$27,Рабочий!D440,Рабочий!D560,Рабочий!D500))="","",ROUND(CHOOSE(Рабочий!$AC$27,CHOOSE(Рабочий!$C$27,Рабочий!BC440,Рабочий!BC560,Рабочий!BC500),CHOOSE(Рабочий!$C$27,Рабочий!D440,Рабочий!D560,Рабочий!D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98</v>
      </c>
      <c r="D34" s="272">
        <f>IF(CHOOSE(Рабочий!$AC$27,CHOOSE(Рабочий!$C$27,Рабочий!BD440,Рабочий!BD560,Рабочий!BD500),CHOOSE(Рабочий!$C$27,Рабочий!E440,Рабочий!E560,Рабочий!E500))="","",ROUND(CHOOSE(Рабочий!$AC$27,CHOOSE(Рабочий!$C$27,Рабочий!BD440,Рабочий!BD560,Рабочий!BD500),CHOOSE(Рабочий!$C$27,Рабочий!E440,Рабочий!E560,Рабочий!E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94</v>
      </c>
      <c r="E34" s="272">
        <f>IF(CHOOSE(Рабочий!$AC$27,CHOOSE(Рабочий!$C$27,Рабочий!BE440,Рабочий!BE560,Рабочий!BE500),CHOOSE(Рабочий!$C$27,Рабочий!F440,Рабочий!F560,Рабочий!F500))="","",ROUND(CHOOSE(Рабочий!$AC$27,CHOOSE(Рабочий!$C$27,Рабочий!BE440,Рабочий!BE560,Рабочий!BE500),CHOOSE(Рабочий!$C$27,Рабочий!F440,Рабочий!F560,Рабочий!F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91</v>
      </c>
      <c r="F34" s="272">
        <f>IF(CHOOSE(Рабочий!$AC$27,CHOOSE(Рабочий!$C$27,Рабочий!BF440,Рабочий!BF560,Рабочий!BF500),CHOOSE(Рабочий!$C$27,Рабочий!G440,Рабочий!G560,Рабочий!G500))="","",ROUND(CHOOSE(Рабочий!$AC$27,CHOOSE(Рабочий!$C$27,Рабочий!BF440,Рабочий!BF560,Рабочий!BF500),CHOOSE(Рабочий!$C$27,Рабочий!G440,Рабочий!G560,Рабочий!G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88</v>
      </c>
      <c r="G34" s="272">
        <f>IF(CHOOSE(Рабочий!$AC$27,CHOOSE(Рабочий!$C$27,Рабочий!BG440,Рабочий!BG560,Рабочий!BG500),CHOOSE(Рабочий!$C$27,Рабочий!H440,Рабочий!H560,Рабочий!H500))="","",ROUND(CHOOSE(Рабочий!$AC$27,CHOOSE(Рабочий!$C$27,Рабочий!BG440,Рабочий!BG560,Рабочий!BG500),CHOOSE(Рабочий!$C$27,Рабочий!H440,Рабочий!H560,Рабочий!H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H34" s="272">
        <f>IF(CHOOSE(Рабочий!$AC$27,CHOOSE(Рабочий!$C$27,Рабочий!BH440,Рабочий!BH560,Рабочий!BH500),CHOOSE(Рабочий!$C$27,Рабочий!I440,Рабочий!I560,Рабочий!I500))="","",ROUND(CHOOSE(Рабочий!$AC$27,CHOOSE(Рабочий!$C$27,Рабочий!BH440,Рабочий!BH560,Рабочий!BH500),CHOOSE(Рабочий!$C$27,Рабочий!I440,Рабочий!I560,Рабочий!I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I34" s="272">
        <f>IF(CHOOSE(Рабочий!$AC$27,CHOOSE(Рабочий!$C$27,Рабочий!BI440,Рабочий!BI560,Рабочий!BI500),CHOOSE(Рабочий!$C$27,Рабочий!J440,Рабочий!J560,Рабочий!J500))="","",ROUND(CHOOSE(Рабочий!$AC$27,CHOOSE(Рабочий!$C$27,Рабочий!BI440,Рабочий!BI560,Рабочий!BI500),CHOOSE(Рабочий!$C$27,Рабочий!J440,Рабочий!J560,Рабочий!J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84</v>
      </c>
      <c r="J34" s="272">
        <f>IF(CHOOSE(Рабочий!$AC$27,CHOOSE(Рабочий!$C$27,Рабочий!BJ440,Рабочий!BJ560,Рабочий!BJ500),CHOOSE(Рабочий!$C$27,Рабочий!K440,Рабочий!K560,Рабочий!K500))="","",ROUND(CHOOSE(Рабочий!$AC$27,CHOOSE(Рабочий!$C$27,Рабочий!BJ440,Рабочий!BJ560,Рабочий!BJ500),CHOOSE(Рабочий!$C$27,Рабочий!K440,Рабочий!K560,Рабочий!K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K34" s="272">
        <f>IF(CHOOSE(Рабочий!$AC$27,CHOOSE(Рабочий!$C$27,Рабочий!BK440,Рабочий!BK560,Рабочий!BK500),CHOOSE(Рабочий!$C$27,Рабочий!L440,Рабочий!L560,Рабочий!L500))="","",ROUND(CHOOSE(Рабочий!$AC$27,CHOOSE(Рабочий!$C$27,Рабочий!BK440,Рабочий!BK560,Рабочий!BK500),CHOOSE(Рабочий!$C$27,Рабочий!L440,Рабочий!L560,Рабочий!L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L34" s="272">
        <f>IF(CHOOSE(Рабочий!$AC$27,CHOOSE(Рабочий!$C$27,Рабочий!BL440,Рабочий!BL560,Рабочий!BL500),CHOOSE(Рабочий!$C$27,Рабочий!M440,Рабочий!M560,Рабочий!M500))="","",ROUND(CHOOSE(Рабочий!$AC$27,CHOOSE(Рабочий!$C$27,Рабочий!BL440,Рабочий!BL560,Рабочий!BL500),CHOOSE(Рабочий!$C$27,Рабочий!M440,Рабочий!M560,Рабочий!M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M34" s="272">
        <f>IF(CHOOSE(Рабочий!$AC$27,CHOOSE(Рабочий!$C$27,Рабочий!BM440,Рабочий!BM560,Рабочий!BM500),CHOOSE(Рабочий!$C$27,Рабочий!N440,Рабочий!N560,Рабочий!N500))="","",ROUND(CHOOSE(Рабочий!$AC$27,CHOOSE(Рабочий!$C$27,Рабочий!BM440,Рабочий!BM560,Рабочий!BM500),CHOOSE(Рабочий!$C$27,Рабочий!N440,Рабочий!N560,Рабочий!N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N34" s="272">
        <f>IF(CHOOSE(Рабочий!$AC$27,CHOOSE(Рабочий!$C$27,Рабочий!BN440,Рабочий!BN560,Рабочий!BN500),CHOOSE(Рабочий!$C$27,Рабочий!O440,Рабочий!O560,Рабочий!O500))="","",ROUND(CHOOSE(Рабочий!$AC$27,CHOOSE(Рабочий!$C$27,Рабочий!BN440,Рабочий!BN560,Рабочий!BN500),CHOOSE(Рабочий!$C$27,Рабочий!O440,Рабочий!O560,Рабочий!O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O34" s="272">
        <f>IF(CHOOSE(Рабочий!$AC$27,CHOOSE(Рабочий!$C$27,Рабочий!BO440,Рабочий!BO560,Рабочий!BO500),CHOOSE(Рабочий!$C$27,Рабочий!P440,Рабочий!P560,Рабочий!P500))="","",ROUND(CHOOSE(Рабочий!$AC$27,CHOOSE(Рабочий!$C$27,Рабочий!BO440,Рабочий!BO560,Рабочий!BO500),CHOOSE(Рабочий!$C$27,Рабочий!P440,Рабочий!P560,Рабочий!P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P34" s="272">
        <f>IF(CHOOSE(Рабочий!$AC$27,CHOOSE(Рабочий!$C$27,Рабочий!BP440,Рабочий!BP560,Рабочий!BP500),CHOOSE(Рабочий!$C$27,Рабочий!Q440,Рабочий!Q560,Рабочий!Q500))="","",ROUND(CHOOSE(Рабочий!$AC$27,CHOOSE(Рабочий!$C$27,Рабочий!BP440,Рабочий!BP560,Рабочий!BP500),CHOOSE(Рабочий!$C$27,Рабочий!Q440,Рабочий!Q560,Рабочий!Q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Q34" s="272">
        <f>IF(CHOOSE(Рабочий!$AC$27,CHOOSE(Рабочий!$C$27,Рабочий!BQ440,Рабочий!BQ560,Рабочий!BQ500),CHOOSE(Рабочий!$C$27,Рабочий!R440,Рабочий!R560,Рабочий!R500))="","",ROUND(CHOOSE(Рабочий!$AC$27,CHOOSE(Рабочий!$C$27,Рабочий!BQ440,Рабочий!BQ560,Рабочий!BQ500),CHOOSE(Рабочий!$C$27,Рабочий!R440,Рабочий!R560,Рабочий!R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R34" s="272">
        <f>IF(CHOOSE(Рабочий!$AC$27,CHOOSE(Рабочий!$C$27,Рабочий!BR440,Рабочий!BR560,Рабочий!BR500),CHOOSE(Рабочий!$C$27,Рабочий!S440,Рабочий!S560,Рабочий!S500))="","",ROUND(CHOOSE(Рабочий!$AC$27,CHOOSE(Рабочий!$C$27,Рабочий!BR440,Рабочий!BR560,Рабочий!BR500),CHOOSE(Рабочий!$C$27,Рабочий!S440,Рабочий!S560,Рабочий!S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S34" s="272">
        <f>IF(CHOOSE(Рабочий!$AC$27,CHOOSE(Рабочий!$C$27,Рабочий!BS440,Рабочий!BS560,Рабочий!BS500),CHOOSE(Рабочий!$C$27,Рабочий!T440,Рабочий!T560,Рабочий!T500))="","",ROUND(CHOOSE(Рабочий!$AC$27,CHOOSE(Рабочий!$C$27,Рабочий!BS440,Рабочий!BS560,Рабочий!BS500),CHOOSE(Рабочий!$C$27,Рабочий!T440,Рабочий!T560,Рабочий!T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T34" s="272">
        <f>IF(CHOOSE(Рабочий!$AC$27,CHOOSE(Рабочий!$C$27,Рабочий!BT440,Рабочий!BT560,Рабочий!BT500),CHOOSE(Рабочий!$C$27,Рабочий!U440,Рабочий!U560,Рабочий!U500))="","",ROUND(CHOOSE(Рабочий!$AC$27,CHOOSE(Рабочий!$C$27,Рабочий!BT440,Рабочий!BT560,Рабочий!BT500),CHOOSE(Рабочий!$C$27,Рабочий!U440,Рабочий!U560,Рабочий!U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U34" s="272">
        <f>IF(CHOOSE(Рабочий!$AC$27,CHOOSE(Рабочий!$C$27,Рабочий!BU440,Рабочий!BU560,Рабочий!BU500),CHOOSE(Рабочий!$C$27,Рабочий!V440,Рабочий!V560,Рабочий!V500))="","",ROUND(CHOOSE(Рабочий!$AC$27,CHOOSE(Рабочий!$C$27,Рабочий!BU440,Рабочий!BU560,Рабочий!BU500),CHOOSE(Рабочий!$C$27,Рабочий!V440,Рабочий!V560,Рабочий!V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V34" s="272">
        <f>IF(CHOOSE(Рабочий!$AC$27,CHOOSE(Рабочий!$C$27,Рабочий!BV440,Рабочий!BV560,Рабочий!BV500),CHOOSE(Рабочий!$C$27,Рабочий!W440,Рабочий!W560,Рабочий!W500))="","",ROUND(CHOOSE(Рабочий!$AC$27,CHOOSE(Рабочий!$C$27,Рабочий!BV440,Рабочий!BV560,Рабочий!BV500),CHOOSE(Рабочий!$C$27,Рабочий!W440,Рабочий!W560,Рабочий!W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W34" s="272">
        <f>IF(CHOOSE(Рабочий!$AC$27,CHOOSE(Рабочий!$C$27,Рабочий!BW440,Рабочий!BW560,Рабочий!BW500),CHOOSE(Рабочий!$C$27,Рабочий!X440,Рабочий!X560,Рабочий!X500))="","",ROUND(CHOOSE(Рабочий!$AC$27,CHOOSE(Рабочий!$C$27,Рабочий!BW440,Рабочий!BW560,Рабочий!BW500),CHOOSE(Рабочий!$C$27,Рабочий!X440,Рабочий!X560,Рабочий!X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X34" s="272">
        <f>IF(CHOOSE(Рабочий!$AC$27,CHOOSE(Рабочий!$C$27,Рабочий!BX440,Рабочий!BX560,Рабочий!BX500),CHOOSE(Рабочий!$C$27,Рабочий!Y440,Рабочий!Y560,Рабочий!Y500))="","",ROUND(CHOOSE(Рабочий!$AC$27,CHOOSE(Рабочий!$C$27,Рабочий!BX440,Рабочий!BX560,Рабочий!BX500),CHOOSE(Рабочий!$C$27,Рабочий!Y440,Рабочий!Y560,Рабочий!Y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Y34" s="272">
        <f>IF(CHOOSE(Рабочий!$AC$27,CHOOSE(Рабочий!$C$27,Рабочий!BY440,Рабочий!BY560,Рабочий!BY500),CHOOSE(Рабочий!$C$27,Рабочий!Z440,Рабочий!Z560,Рабочий!Z500))="","",ROUND(CHOOSE(Рабочий!$AC$27,CHOOSE(Рабочий!$C$27,Рабочий!BY440,Рабочий!BY560,Рабочий!BY500),CHOOSE(Рабочий!$C$27,Рабочий!Z440,Рабочий!Z560,Рабочий!Z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Z34" s="272">
        <f>IF(CHOOSE(Рабочий!$AC$27,CHOOSE(Рабочий!$C$27,Рабочий!BZ440,Рабочий!BZ560,Рабочий!BZ500),CHOOSE(Рабочий!$C$27,Рабочий!AA440,Рабочий!AA560,Рабочий!AA500))="","",ROUND(CHOOSE(Рабочий!$AC$27,CHOOSE(Рабочий!$C$27,Рабочий!BZ440,Рабочий!BZ560,Рабочий!BZ500),CHOOSE(Рабочий!$C$27,Рабочий!AA440,Рабочий!AA560,Рабочий!AA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AA34" s="272">
        <f>IF(CHOOSE(Рабочий!$AC$27,CHOOSE(Рабочий!$C$27,Рабочий!CA440,Рабочий!CA560,Рабочий!CA500),CHOOSE(Рабочий!$C$27,Рабочий!AB440,Рабочий!AB560,Рабочий!AB500))="","",ROUND(CHOOSE(Рабочий!$AC$27,CHOOSE(Рабочий!$C$27,Рабочий!CA440,Рабочий!CA560,Рабочий!CA500),CHOOSE(Рабочий!$C$27,Рабочий!AB440,Рабочий!AB560,Рабочий!AB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AB34" s="272">
        <f>IF(CHOOSE(Рабочий!$AC$27,CHOOSE(Рабочий!$C$27,Рабочий!CB440,Рабочий!CB560,Рабочий!CB500),CHOOSE(Рабочий!$C$27,Рабочий!AC440,Рабочий!AC560,Рабочий!AC500))="","",ROUND(CHOOSE(Рабочий!$AC$27,CHOOSE(Рабочий!$C$27,Рабочий!CB440,Рабочий!CB560,Рабочий!CB500),CHOOSE(Рабочий!$C$27,Рабочий!AC440,Рабочий!AC560,Рабочий!AC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AC34" s="272">
        <f>IF(CHOOSE(Рабочий!$AC$27,CHOOSE(Рабочий!$C$27,Рабочий!CC440,Рабочий!CC560,Рабочий!CC500),CHOOSE(Рабочий!$C$27,Рабочий!AD440,Рабочий!AD560,Рабочий!AD500))="","",ROUND(CHOOSE(Рабочий!$AC$27,CHOOSE(Рабочий!$C$27,Рабочий!CC440,Рабочий!CC560,Рабочий!CC500),CHOOSE(Рабочий!$C$27,Рабочий!AD440,Рабочий!AD560,Рабочий!AD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AD34" s="272">
        <f>IF(CHOOSE(Рабочий!$AC$27,CHOOSE(Рабочий!$C$27,Рабочий!CD440,Рабочий!CD560,Рабочий!CD500),CHOOSE(Рабочий!$C$27,Рабочий!AE440,Рабочий!AE560,Рабочий!AE500))="","",ROUND(CHOOSE(Рабочий!$AC$27,CHOOSE(Рабочий!$C$27,Рабочий!CD440,Рабочий!CD560,Рабочий!CD500),CHOOSE(Рабочий!$C$27,Рабочий!AE440,Рабочий!AE560,Рабочий!AE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AE34" s="272" t="str">
        <f>IF(CHOOSE(Рабочий!$AC$27,CHOOSE(Рабочий!$C$27,Рабочий!CE440,Рабочий!CE560,Рабочий!CE500),CHOOSE(Рабочий!$C$27,Рабочий!AF440,Рабочий!AF560,Рабочий!AF500))="","",ROUND(CHOOSE(Рабочий!$AC$27,CHOOSE(Рабочий!$C$27,Рабочий!CE440,Рабочий!CE560,Рабочий!CE500),CHOOSE(Рабочий!$C$27,Рабочий!AF440,Рабочий!AF560,Рабочий!AF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34" s="272" t="str">
        <f>IF(CHOOSE(Рабочий!$AC$27,CHOOSE(Рабочий!$C$27,Рабочий!CF440,Рабочий!CF560,Рабочий!CF500),CHOOSE(Рабочий!$C$27,Рабочий!AG440,Рабочий!AG560,Рабочий!AG500))="","",ROUND(CHOOSE(Рабочий!$AC$27,CHOOSE(Рабочий!$C$27,Рабочий!CF440,Рабочий!CF560,Рабочий!CF500),CHOOSE(Рабочий!$C$27,Рабочий!AG440,Рабочий!AG560,Рабочий!AG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34" s="272" t="str">
        <f>IF(CHOOSE(Рабочий!$AC$27,CHOOSE(Рабочий!$C$27,Рабочий!CG440,Рабочий!CG560,Рабочий!CG500),CHOOSE(Рабочий!$C$27,Рабочий!AH440,Рабочий!AH560,Рабочий!AH500))="","",ROUND(CHOOSE(Рабочий!$AC$27,CHOOSE(Рабочий!$C$27,Рабочий!CG440,Рабочий!CG560,Рабочий!CG500),CHOOSE(Рабочий!$C$27,Рабочий!AH440,Рабочий!AH560,Рабочий!AH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34" s="272" t="str">
        <f>IF(CHOOSE(Рабочий!$AC$27,CHOOSE(Рабочий!$C$27,Рабочий!CH440,Рабочий!CH560,Рабочий!CH500),CHOOSE(Рабочий!$C$27,Рабочий!AI440,Рабочий!AI560,Рабочий!AI500))="","",ROUND(CHOOSE(Рабочий!$AC$27,CHOOSE(Рабочий!$C$27,Рабочий!CH440,Рабочий!CH560,Рабочий!CH500),CHOOSE(Рабочий!$C$27,Рабочий!AI440,Рабочий!AI560,Рабочий!AI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34" s="272" t="str">
        <f>IF(CHOOSE(Рабочий!$AC$27,CHOOSE(Рабочий!$C$27,Рабочий!CI440,Рабочий!CI560,Рабочий!CI500),CHOOSE(Рабочий!$C$27,Рабочий!AJ440,Рабочий!AJ560,Рабочий!AJ500))="","",ROUND(CHOOSE(Рабочий!$AC$27,CHOOSE(Рабочий!$C$27,Рабочий!CI440,Рабочий!CI560,Рабочий!CI500),CHOOSE(Рабочий!$C$27,Рабочий!AJ440,Рабочий!AJ560,Рабочий!AJ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34" s="272" t="str">
        <f>IF(CHOOSE(Рабочий!$AC$27,CHOOSE(Рабочий!$C$27,Рабочий!CJ440,Рабочий!CJ560,Рабочий!CJ500),CHOOSE(Рабочий!$C$27,Рабочий!AK440,Рабочий!AK560,Рабочий!AK500))="","",ROUND(CHOOSE(Рабочий!$AC$27,CHOOSE(Рабочий!$C$27,Рабочий!CJ440,Рабочий!CJ560,Рабочий!CJ500),CHOOSE(Рабочий!$C$27,Рабочий!AK440,Рабочий!AK560,Рабочий!AK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34" s="272" t="str">
        <f>IF(CHOOSE(Рабочий!$AC$27,CHOOSE(Рабочий!$C$27,Рабочий!CK440,Рабочий!CK560,Рабочий!CK500),CHOOSE(Рабочий!$C$27,Рабочий!AL440,Рабочий!AL560,Рабочий!AL500))="","",ROUND(CHOOSE(Рабочий!$AC$27,CHOOSE(Рабочий!$C$27,Рабочий!CK440,Рабочий!CK560,Рабочий!CK500),CHOOSE(Рабочий!$C$27,Рабочий!AL440,Рабочий!AL560,Рабочий!AL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34" s="272" t="str">
        <f>IF(CHOOSE(Рабочий!$AC$27,CHOOSE(Рабочий!$C$27,Рабочий!CL440,Рабочий!CL560,Рабочий!CL500),CHOOSE(Рабочий!$C$27,Рабочий!AM440,Рабочий!AM560,Рабочий!AM500))="","",ROUND(CHOOSE(Рабочий!$AC$27,CHOOSE(Рабочий!$C$27,Рабочий!CL440,Рабочий!CL560,Рабочий!CL500),CHOOSE(Рабочий!$C$27,Рабочий!AM440,Рабочий!AM560,Рабочий!AM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34" s="272" t="str">
        <f>IF(CHOOSE(Рабочий!$AC$27,CHOOSE(Рабочий!$C$27,Рабочий!CM440,Рабочий!CM560,Рабочий!CM500),CHOOSE(Рабочий!$C$27,Рабочий!AN440,Рабочий!AN560,Рабочий!AN500))="","",ROUND(CHOOSE(Рабочий!$AC$27,CHOOSE(Рабочий!$C$27,Рабочий!CM440,Рабочий!CM560,Рабочий!CM500),CHOOSE(Рабочий!$C$27,Рабочий!AN440,Рабочий!AN560,Рабочий!AN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34" s="272" t="str">
        <f>IF(CHOOSE(Рабочий!$AC$27,CHOOSE(Рабочий!$C$27,Рабочий!CN440,Рабочий!CN560,Рабочий!CN500),CHOOSE(Рабочий!$C$27,Рабочий!AO440,Рабочий!AO560,Рабочий!AO500))="","",ROUND(CHOOSE(Рабочий!$AC$27,CHOOSE(Рабочий!$C$27,Рабочий!CN440,Рабочий!CN560,Рабочий!CN500),CHOOSE(Рабочий!$C$27,Рабочий!AO440,Рабочий!AO560,Рабочий!AO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34" s="272" t="str">
        <f>IF(CHOOSE(Рабочий!$AC$27,CHOOSE(Рабочий!$C$27,Рабочий!CO440,Рабочий!CO560,Рабочий!CO500),CHOOSE(Рабочий!$C$27,Рабочий!AP440,Рабочий!AP560,Рабочий!AP500))="","",ROUND(CHOOSE(Рабочий!$AC$27,CHOOSE(Рабочий!$C$27,Рабочий!CO440,Рабочий!CO560,Рабочий!CO500),CHOOSE(Рабочий!$C$27,Рабочий!AP440,Рабочий!AP560,Рабочий!AP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34" s="272" t="str">
        <f>IF(CHOOSE(Рабочий!$AC$27,CHOOSE(Рабочий!$C$27,Рабочий!CP440,Рабочий!CP560,Рабочий!CP500),CHOOSE(Рабочий!$C$27,Рабочий!AQ440,Рабочий!AQ560,Рабочий!AQ500))="","",ROUND(CHOOSE(Рабочий!$AC$27,CHOOSE(Рабочий!$C$27,Рабочий!CP440,Рабочий!CP560,Рабочий!CP500),CHOOSE(Рабочий!$C$27,Рабочий!AQ440,Рабочий!AQ560,Рабочий!AQ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34" s="272" t="str">
        <f>IF(CHOOSE(Рабочий!$AC$27,CHOOSE(Рабочий!$C$27,Рабочий!CQ440,Рабочий!CQ560,Рабочий!CQ500),CHOOSE(Рабочий!$C$27,Рабочий!AR440,Рабочий!AR560,Рабочий!AR500))="","",ROUND(CHOOSE(Рабочий!$AC$27,CHOOSE(Рабочий!$C$27,Рабочий!CQ440,Рабочий!CQ560,Рабочий!CQ500),CHOOSE(Рабочий!$C$27,Рабочий!AR440,Рабочий!AR560,Рабочий!AR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34" s="272" t="str">
        <f>IF(CHOOSE(Рабочий!$AC$27,CHOOSE(Рабочий!$C$27,Рабочий!CR440,Рабочий!CR560,Рабочий!CR500),CHOOSE(Рабочий!$C$27,Рабочий!AS440,Рабочий!AS560,Рабочий!AS500))="","",ROUND(CHOOSE(Рабочий!$AC$27,CHOOSE(Рабочий!$C$27,Рабочий!CR440,Рабочий!CR560,Рабочий!CR500),CHOOSE(Рабочий!$C$27,Рабочий!AS440,Рабочий!AS560,Рабочий!AS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34" s="272" t="str">
        <f>IF(CHOOSE(Рабочий!$AC$27,CHOOSE(Рабочий!$C$27,Рабочий!CS440,Рабочий!CS560,Рабочий!CS500),CHOOSE(Рабочий!$C$27,Рабочий!AT440,Рабочий!AT560,Рабочий!AT500))="","",ROUND(CHOOSE(Рабочий!$AC$27,CHOOSE(Рабочий!$C$27,Рабочий!CS440,Рабочий!CS560,Рабочий!CS500),CHOOSE(Рабочий!$C$27,Рабочий!AT440,Рабочий!AT560,Рабочий!AT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34" s="272" t="str">
        <f>IF(CHOOSE(Рабочий!$AC$27,CHOOSE(Рабочий!$C$27,Рабочий!CT440,Рабочий!CT560,Рабочий!CT500),CHOOSE(Рабочий!$C$27,Рабочий!AU440,Рабочий!AU560,Рабочий!AU500))="","",ROUND(CHOOSE(Рабочий!$AC$27,CHOOSE(Рабочий!$C$27,Рабочий!CT440,Рабочий!CT560,Рабочий!CT500),CHOOSE(Рабочий!$C$27,Рабочий!AU440,Рабочий!AU560,Рабочий!AU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34" s="272" t="str">
        <f>IF(CHOOSE(Рабочий!$AC$27,CHOOSE(Рабочий!$C$27,Рабочий!CU440,Рабочий!CU560,Рабочий!CU500),CHOOSE(Рабочий!$C$27,Рабочий!AV440,Рабочий!AV560,Рабочий!AV500))="","",ROUND(CHOOSE(Рабочий!$AC$27,CHOOSE(Рабочий!$C$27,Рабочий!CU440,Рабочий!CU560,Рабочий!CU500),CHOOSE(Рабочий!$C$27,Рабочий!AV440,Рабочий!AV560,Рабочий!AV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34" s="272" t="str">
        <f>IF(CHOOSE(Рабочий!$AC$27,CHOOSE(Рабочий!$C$27,Рабочий!CV440,Рабочий!CV560,Рабочий!CV500),CHOOSE(Рабочий!$C$27,Рабочий!AW440,Рабочий!AW560,Рабочий!AW500))="","",ROUND(CHOOSE(Рабочий!$AC$27,CHOOSE(Рабочий!$C$27,Рабочий!CV440,Рабочий!CV560,Рабочий!CV500),CHOOSE(Рабочий!$C$27,Рабочий!AW440,Рабочий!AW560,Рабочий!AW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34" s="272" t="str">
        <f>IF(CHOOSE(Рабочий!$AC$27,CHOOSE(Рабочий!$C$27,Рабочий!CW440,Рабочий!CW560,Рабочий!CW500),CHOOSE(Рабочий!$C$27,Рабочий!AX440,Рабочий!AX560,Рабочий!AX500))="","",ROUND(CHOOSE(Рабочий!$AC$27,CHOOSE(Рабочий!$C$27,Рабочий!CW440,Рабочий!CW560,Рабочий!CW500),CHOOSE(Рабочий!$C$27,Рабочий!AX440,Рабочий!AX560,Рабочий!AX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34" s="272" t="str">
        <f>IF(CHOOSE(Рабочий!$AC$27,CHOOSE(Рабочий!$C$27,Рабочий!CX440,Рабочий!CX560,Рабочий!CX500),CHOOSE(Рабочий!$C$27,Рабочий!AY440,Рабочий!AY560,Рабочий!AY500))="","",ROUND(CHOOSE(Рабочий!$AC$27,CHOOSE(Рабочий!$C$27,Рабочий!CX440,Рабочий!CX560,Рабочий!CX500),CHOOSE(Рабочий!$C$27,Рабочий!AY440,Рабочий!AY560,Рабочий!AY500)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34" s="210"/>
      <c r="AZ34" s="211"/>
      <c r="BA34" s="211"/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1"/>
      <c r="BN34" s="211"/>
      <c r="BO34" s="211"/>
      <c r="BP34" s="211"/>
    </row>
    <row r="35" spans="1:68" s="193" customFormat="1">
      <c r="A35" s="212">
        <v>1800</v>
      </c>
      <c r="B35" s="272">
        <f>IF(CHOOSE(Рабочий!$AC$27,CHOOSE(Рабочий!$C$27,Рабочий!BB441,Рабочий!BB561,Рабочий!BB501),CHOOSE(Рабочий!$C$27,Рабочий!C441,Рабочий!C561,Рабочий!C501))="","",ROUND(CHOOSE(Рабочий!$AC$27,CHOOSE(Рабочий!$C$27,Рабочий!BB441,Рабочий!BB561,Рабочий!BB501),CHOOSE(Рабочий!$C$27,Рабочий!C441,Рабочий!C561,Рабочий!C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105</v>
      </c>
      <c r="C35" s="272">
        <f>IF(CHOOSE(Рабочий!$AC$27,CHOOSE(Рабочий!$C$27,Рабочий!BC441,Рабочий!BC561,Рабочий!BC501),CHOOSE(Рабочий!$C$27,Рабочий!D441,Рабочий!D561,Рабочий!D501))="","",ROUND(CHOOSE(Рабочий!$AC$27,CHOOSE(Рабочий!$C$27,Рабочий!BC441,Рабочий!BC561,Рабочий!BC501),CHOOSE(Рабочий!$C$27,Рабочий!D441,Рабочий!D561,Рабочий!D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99</v>
      </c>
      <c r="D35" s="272">
        <f>IF(CHOOSE(Рабочий!$AC$27,CHOOSE(Рабочий!$C$27,Рабочий!BD441,Рабочий!BD561,Рабочий!BD501),CHOOSE(Рабочий!$C$27,Рабочий!E441,Рабочий!E561,Рабочий!E501))="","",ROUND(CHOOSE(Рабочий!$AC$27,CHOOSE(Рабочий!$C$27,Рабочий!BD441,Рабочий!BD561,Рабочий!BD501),CHOOSE(Рабочий!$C$27,Рабочий!E441,Рабочий!E561,Рабочий!E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94</v>
      </c>
      <c r="E35" s="272">
        <f>IF(CHOOSE(Рабочий!$AC$27,CHOOSE(Рабочий!$C$27,Рабочий!BE441,Рабочий!BE561,Рабочий!BE501),CHOOSE(Рабочий!$C$27,Рабочий!F441,Рабочий!F561,Рабочий!F501))="","",ROUND(CHOOSE(Рабочий!$AC$27,CHOOSE(Рабочий!$C$27,Рабочий!BE441,Рабочий!BE561,Рабочий!BE501),CHOOSE(Рабочий!$C$27,Рабочий!F441,Рабочий!F561,Рабочий!F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91</v>
      </c>
      <c r="F35" s="272">
        <f>IF(CHOOSE(Рабочий!$AC$27,CHOOSE(Рабочий!$C$27,Рабочий!BF441,Рабочий!BF561,Рабочий!BF501),CHOOSE(Рабочий!$C$27,Рабочий!G441,Рабочий!G561,Рабочий!G501))="","",ROUND(CHOOSE(Рабочий!$AC$27,CHOOSE(Рабочий!$C$27,Рабочий!BF441,Рабочий!BF561,Рабочий!BF501),CHOOSE(Рабочий!$C$27,Рабочий!G441,Рабочий!G561,Рабочий!G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88</v>
      </c>
      <c r="G35" s="272">
        <f>IF(CHOOSE(Рабочий!$AC$27,CHOOSE(Рабочий!$C$27,Рабочий!BG441,Рабочий!BG561,Рабочий!BG501),CHOOSE(Рабочий!$C$27,Рабочий!H441,Рабочий!H561,Рабочий!H501))="","",ROUND(CHOOSE(Рабочий!$AC$27,CHOOSE(Рабочий!$C$27,Рабочий!BG441,Рабочий!BG561,Рабочий!BG501),CHOOSE(Рабочий!$C$27,Рабочий!H441,Рабочий!H561,Рабочий!H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H35" s="272">
        <f>IF(CHOOSE(Рабочий!$AC$27,CHOOSE(Рабочий!$C$27,Рабочий!BH441,Рабочий!BH561,Рабочий!BH501),CHOOSE(Рабочий!$C$27,Рабочий!I441,Рабочий!I561,Рабочий!I501))="","",ROUND(CHOOSE(Рабочий!$AC$27,CHOOSE(Рабочий!$C$27,Рабочий!BH441,Рабочий!BH561,Рабочий!BH501),CHOOSE(Рабочий!$C$27,Рабочий!I441,Рабочий!I561,Рабочий!I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I35" s="272">
        <f>IF(CHOOSE(Рабочий!$AC$27,CHOOSE(Рабочий!$C$27,Рабочий!BI441,Рабочий!BI561,Рабочий!BI501),CHOOSE(Рабочий!$C$27,Рабочий!J441,Рабочий!J561,Рабочий!J501))="","",ROUND(CHOOSE(Рабочий!$AC$27,CHOOSE(Рабочий!$C$27,Рабочий!BI441,Рабочий!BI561,Рабочий!BI501),CHOOSE(Рабочий!$C$27,Рабочий!J441,Рабочий!J561,Рабочий!J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84</v>
      </c>
      <c r="J35" s="272">
        <f>IF(CHOOSE(Рабочий!$AC$27,CHOOSE(Рабочий!$C$27,Рабочий!BJ441,Рабочий!BJ561,Рабочий!BJ501),CHOOSE(Рабочий!$C$27,Рабочий!K441,Рабочий!K561,Рабочий!K501))="","",ROUND(CHOOSE(Рабочий!$AC$27,CHOOSE(Рабочий!$C$27,Рабочий!BJ441,Рабочий!BJ561,Рабочий!BJ501),CHOOSE(Рабочий!$C$27,Рабочий!K441,Рабочий!K561,Рабочий!K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K35" s="272">
        <f>IF(CHOOSE(Рабочий!$AC$27,CHOOSE(Рабочий!$C$27,Рабочий!BK441,Рабочий!BK561,Рабочий!BK501),CHOOSE(Рабочий!$C$27,Рабочий!L441,Рабочий!L561,Рабочий!L501))="","",ROUND(CHOOSE(Рабочий!$AC$27,CHOOSE(Рабочий!$C$27,Рабочий!BK441,Рабочий!BK561,Рабочий!BK501),CHOOSE(Рабочий!$C$27,Рабочий!L441,Рабочий!L561,Рабочий!L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L35" s="272">
        <f>IF(CHOOSE(Рабочий!$AC$27,CHOOSE(Рабочий!$C$27,Рабочий!BL441,Рабочий!BL561,Рабочий!BL501),CHOOSE(Рабочий!$C$27,Рабочий!M441,Рабочий!M561,Рабочий!M501))="","",ROUND(CHOOSE(Рабочий!$AC$27,CHOOSE(Рабочий!$C$27,Рабочий!BL441,Рабочий!BL561,Рабочий!BL501),CHOOSE(Рабочий!$C$27,Рабочий!M441,Рабочий!M561,Рабочий!M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M35" s="272">
        <f>IF(CHOOSE(Рабочий!$AC$27,CHOOSE(Рабочий!$C$27,Рабочий!BM441,Рабочий!BM561,Рабочий!BM501),CHOOSE(Рабочий!$C$27,Рабочий!N441,Рабочий!N561,Рабочий!N501))="","",ROUND(CHOOSE(Рабочий!$AC$27,CHOOSE(Рабочий!$C$27,Рабочий!BM441,Рабочий!BM561,Рабочий!BM501),CHOOSE(Рабочий!$C$27,Рабочий!N441,Рабочий!N561,Рабочий!N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N35" s="272">
        <f>IF(CHOOSE(Рабочий!$AC$27,CHOOSE(Рабочий!$C$27,Рабочий!BN441,Рабочий!BN561,Рабочий!BN501),CHOOSE(Рабочий!$C$27,Рабочий!O441,Рабочий!O561,Рабочий!O501))="","",ROUND(CHOOSE(Рабочий!$AC$27,CHOOSE(Рабочий!$C$27,Рабочий!BN441,Рабочий!BN561,Рабочий!BN501),CHOOSE(Рабочий!$C$27,Рабочий!O441,Рабочий!O561,Рабочий!O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O35" s="272">
        <f>IF(CHOOSE(Рабочий!$AC$27,CHOOSE(Рабочий!$C$27,Рабочий!BO441,Рабочий!BO561,Рабочий!BO501),CHOOSE(Рабочий!$C$27,Рабочий!P441,Рабочий!P561,Рабочий!P501))="","",ROUND(CHOOSE(Рабочий!$AC$27,CHOOSE(Рабочий!$C$27,Рабочий!BO441,Рабочий!BO561,Рабочий!BO501),CHOOSE(Рабочий!$C$27,Рабочий!P441,Рабочий!P561,Рабочий!P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P35" s="272">
        <f>IF(CHOOSE(Рабочий!$AC$27,CHOOSE(Рабочий!$C$27,Рабочий!BP441,Рабочий!BP561,Рабочий!BP501),CHOOSE(Рабочий!$C$27,Рабочий!Q441,Рабочий!Q561,Рабочий!Q501))="","",ROUND(CHOOSE(Рабочий!$AC$27,CHOOSE(Рабочий!$C$27,Рабочий!BP441,Рабочий!BP561,Рабочий!BP501),CHOOSE(Рабочий!$C$27,Рабочий!Q441,Рабочий!Q561,Рабочий!Q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Q35" s="272">
        <f>IF(CHOOSE(Рабочий!$AC$27,CHOOSE(Рабочий!$C$27,Рабочий!BQ441,Рабочий!BQ561,Рабочий!BQ501),CHOOSE(Рабочий!$C$27,Рабочий!R441,Рабочий!R561,Рабочий!R501))="","",ROUND(CHOOSE(Рабочий!$AC$27,CHOOSE(Рабочий!$C$27,Рабочий!BQ441,Рабочий!BQ561,Рабочий!BQ501),CHOOSE(Рабочий!$C$27,Рабочий!R441,Рабочий!R561,Рабочий!R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R35" s="272">
        <f>IF(CHOOSE(Рабочий!$AC$27,CHOOSE(Рабочий!$C$27,Рабочий!BR441,Рабочий!BR561,Рабочий!BR501),CHOOSE(Рабочий!$C$27,Рабочий!S441,Рабочий!S561,Рабочий!S501))="","",ROUND(CHOOSE(Рабочий!$AC$27,CHOOSE(Рабочий!$C$27,Рабочий!BR441,Рабочий!BR561,Рабочий!BR501),CHOOSE(Рабочий!$C$27,Рабочий!S441,Рабочий!S561,Рабочий!S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S35" s="272">
        <f>IF(CHOOSE(Рабочий!$AC$27,CHOOSE(Рабочий!$C$27,Рабочий!BS441,Рабочий!BS561,Рабочий!BS501),CHOOSE(Рабочий!$C$27,Рабочий!T441,Рабочий!T561,Рабочий!T501))="","",ROUND(CHOOSE(Рабочий!$AC$27,CHOOSE(Рабочий!$C$27,Рабочий!BS441,Рабочий!BS561,Рабочий!BS501),CHOOSE(Рабочий!$C$27,Рабочий!T441,Рабочий!T561,Рабочий!T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T35" s="272">
        <f>IF(CHOOSE(Рабочий!$AC$27,CHOOSE(Рабочий!$C$27,Рабочий!BT441,Рабочий!BT561,Рабочий!BT501),CHOOSE(Рабочий!$C$27,Рабочий!U441,Рабочий!U561,Рабочий!U501))="","",ROUND(CHOOSE(Рабочий!$AC$27,CHOOSE(Рабочий!$C$27,Рабочий!BT441,Рабочий!BT561,Рабочий!BT501),CHOOSE(Рабочий!$C$27,Рабочий!U441,Рабочий!U561,Рабочий!U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U35" s="272">
        <f>IF(CHOOSE(Рабочий!$AC$27,CHOOSE(Рабочий!$C$27,Рабочий!BU441,Рабочий!BU561,Рабочий!BU501),CHOOSE(Рабочий!$C$27,Рабочий!V441,Рабочий!V561,Рабочий!V501))="","",ROUND(CHOOSE(Рабочий!$AC$27,CHOOSE(Рабочий!$C$27,Рабочий!BU441,Рабочий!BU561,Рабочий!BU501),CHOOSE(Рабочий!$C$27,Рабочий!V441,Рабочий!V561,Рабочий!V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V35" s="272">
        <f>IF(CHOOSE(Рабочий!$AC$27,CHOOSE(Рабочий!$C$27,Рабочий!BV441,Рабочий!BV561,Рабочий!BV501),CHOOSE(Рабочий!$C$27,Рабочий!W441,Рабочий!W561,Рабочий!W501))="","",ROUND(CHOOSE(Рабочий!$AC$27,CHOOSE(Рабочий!$C$27,Рабочий!BV441,Рабочий!BV561,Рабочий!BV501),CHOOSE(Рабочий!$C$27,Рабочий!W441,Рабочий!W561,Рабочий!W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W35" s="272">
        <f>IF(CHOOSE(Рабочий!$AC$27,CHOOSE(Рабочий!$C$27,Рабочий!BW441,Рабочий!BW561,Рабочий!BW501),CHOOSE(Рабочий!$C$27,Рабочий!X441,Рабочий!X561,Рабочий!X501))="","",ROUND(CHOOSE(Рабочий!$AC$27,CHOOSE(Рабочий!$C$27,Рабочий!BW441,Рабочий!BW561,Рабочий!BW501),CHOOSE(Рабочий!$C$27,Рабочий!X441,Рабочий!X561,Рабочий!X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X35" s="272">
        <f>IF(CHOOSE(Рабочий!$AC$27,CHOOSE(Рабочий!$C$27,Рабочий!BX441,Рабочий!BX561,Рабочий!BX501),CHOOSE(Рабочий!$C$27,Рабочий!Y441,Рабочий!Y561,Рабочий!Y501))="","",ROUND(CHOOSE(Рабочий!$AC$27,CHOOSE(Рабочий!$C$27,Рабочий!BX441,Рабочий!BX561,Рабочий!BX501),CHOOSE(Рабочий!$C$27,Рабочий!Y441,Рабочий!Y561,Рабочий!Y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Y35" s="272">
        <f>IF(CHOOSE(Рабочий!$AC$27,CHOOSE(Рабочий!$C$27,Рабочий!BY441,Рабочий!BY561,Рабочий!BY501),CHOOSE(Рабочий!$C$27,Рабочий!Z441,Рабочий!Z561,Рабочий!Z501))="","",ROUND(CHOOSE(Рабочий!$AC$27,CHOOSE(Рабочий!$C$27,Рабочий!BY441,Рабочий!BY561,Рабочий!BY501),CHOOSE(Рабочий!$C$27,Рабочий!Z441,Рабочий!Z561,Рабочий!Z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Z35" s="272">
        <f>IF(CHOOSE(Рабочий!$AC$27,CHOOSE(Рабочий!$C$27,Рабочий!BZ441,Рабочий!BZ561,Рабочий!BZ501),CHOOSE(Рабочий!$C$27,Рабочий!AA441,Рабочий!AA561,Рабочий!AA501))="","",ROUND(CHOOSE(Рабочий!$AC$27,CHOOSE(Рабочий!$C$27,Рабочий!BZ441,Рабочий!BZ561,Рабочий!BZ501),CHOOSE(Рабочий!$C$27,Рабочий!AA441,Рабочий!AA561,Рабочий!AA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AA35" s="272">
        <f>IF(CHOOSE(Рабочий!$AC$27,CHOOSE(Рабочий!$C$27,Рабочий!CA441,Рабочий!CA561,Рабочий!CA501),CHOOSE(Рабочий!$C$27,Рабочий!AB441,Рабочий!AB561,Рабочий!AB501))="","",ROUND(CHOOSE(Рабочий!$AC$27,CHOOSE(Рабочий!$C$27,Рабочий!CA441,Рабочий!CA561,Рабочий!CA501),CHOOSE(Рабочий!$C$27,Рабочий!AB441,Рабочий!AB561,Рабочий!AB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AB35" s="272">
        <f>IF(CHOOSE(Рабочий!$AC$27,CHOOSE(Рабочий!$C$27,Рабочий!CB441,Рабочий!CB561,Рабочий!CB501),CHOOSE(Рабочий!$C$27,Рабочий!AC441,Рабочий!AC561,Рабочий!AC501))="","",ROUND(CHOOSE(Рабочий!$AC$27,CHOOSE(Рабочий!$C$27,Рабочий!CB441,Рабочий!CB561,Рабочий!CB501),CHOOSE(Рабочий!$C$27,Рабочий!AC441,Рабочий!AC561,Рабочий!AC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AC35" s="272">
        <f>IF(CHOOSE(Рабочий!$AC$27,CHOOSE(Рабочий!$C$27,Рабочий!CC441,Рабочий!CC561,Рабочий!CC501),CHOOSE(Рабочий!$C$27,Рабочий!AD441,Рабочий!AD561,Рабочий!AD501))="","",ROUND(CHOOSE(Рабочий!$AC$27,CHOOSE(Рабочий!$C$27,Рабочий!CC441,Рабочий!CC561,Рабочий!CC501),CHOOSE(Рабочий!$C$27,Рабочий!AD441,Рабочий!AD561,Рабочий!AD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AD35" s="272">
        <f>IF(CHOOSE(Рабочий!$AC$27,CHOOSE(Рабочий!$C$27,Рабочий!CD441,Рабочий!CD561,Рабочий!CD501),CHOOSE(Рабочий!$C$27,Рабочий!AE441,Рабочий!AE561,Рабочий!AE501))="","",ROUND(CHOOSE(Рабочий!$AC$27,CHOOSE(Рабочий!$C$27,Рабочий!CD441,Рабочий!CD561,Рабочий!CD501),CHOOSE(Рабочий!$C$27,Рабочий!AE441,Рабочий!AE561,Рабочий!AE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AE35" s="272" t="str">
        <f>IF(CHOOSE(Рабочий!$AC$27,CHOOSE(Рабочий!$C$27,Рабочий!CE441,Рабочий!CE561,Рабочий!CE501),CHOOSE(Рабочий!$C$27,Рабочий!AF441,Рабочий!AF561,Рабочий!AF501))="","",ROUND(CHOOSE(Рабочий!$AC$27,CHOOSE(Рабочий!$C$27,Рабочий!CE441,Рабочий!CE561,Рабочий!CE501),CHOOSE(Рабочий!$C$27,Рабочий!AF441,Рабочий!AF561,Рабочий!AF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35" s="272" t="str">
        <f>IF(CHOOSE(Рабочий!$AC$27,CHOOSE(Рабочий!$C$27,Рабочий!CF441,Рабочий!CF561,Рабочий!CF501),CHOOSE(Рабочий!$C$27,Рабочий!AG441,Рабочий!AG561,Рабочий!AG501))="","",ROUND(CHOOSE(Рабочий!$AC$27,CHOOSE(Рабочий!$C$27,Рабочий!CF441,Рабочий!CF561,Рабочий!CF501),CHOOSE(Рабочий!$C$27,Рабочий!AG441,Рабочий!AG561,Рабочий!AG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35" s="272" t="str">
        <f>IF(CHOOSE(Рабочий!$AC$27,CHOOSE(Рабочий!$C$27,Рабочий!CG441,Рабочий!CG561,Рабочий!CG501),CHOOSE(Рабочий!$C$27,Рабочий!AH441,Рабочий!AH561,Рабочий!AH501))="","",ROUND(CHOOSE(Рабочий!$AC$27,CHOOSE(Рабочий!$C$27,Рабочий!CG441,Рабочий!CG561,Рабочий!CG501),CHOOSE(Рабочий!$C$27,Рабочий!AH441,Рабочий!AH561,Рабочий!AH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35" s="272" t="str">
        <f>IF(CHOOSE(Рабочий!$AC$27,CHOOSE(Рабочий!$C$27,Рабочий!CH441,Рабочий!CH561,Рабочий!CH501),CHOOSE(Рабочий!$C$27,Рабочий!AI441,Рабочий!AI561,Рабочий!AI501))="","",ROUND(CHOOSE(Рабочий!$AC$27,CHOOSE(Рабочий!$C$27,Рабочий!CH441,Рабочий!CH561,Рабочий!CH501),CHOOSE(Рабочий!$C$27,Рабочий!AI441,Рабочий!AI561,Рабочий!AI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35" s="272" t="str">
        <f>IF(CHOOSE(Рабочий!$AC$27,CHOOSE(Рабочий!$C$27,Рабочий!CI441,Рабочий!CI561,Рабочий!CI501),CHOOSE(Рабочий!$C$27,Рабочий!AJ441,Рабочий!AJ561,Рабочий!AJ501))="","",ROUND(CHOOSE(Рабочий!$AC$27,CHOOSE(Рабочий!$C$27,Рабочий!CI441,Рабочий!CI561,Рабочий!CI501),CHOOSE(Рабочий!$C$27,Рабочий!AJ441,Рабочий!AJ561,Рабочий!AJ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35" s="272" t="str">
        <f>IF(CHOOSE(Рабочий!$AC$27,CHOOSE(Рабочий!$C$27,Рабочий!CJ441,Рабочий!CJ561,Рабочий!CJ501),CHOOSE(Рабочий!$C$27,Рабочий!AK441,Рабочий!AK561,Рабочий!AK501))="","",ROUND(CHOOSE(Рабочий!$AC$27,CHOOSE(Рабочий!$C$27,Рабочий!CJ441,Рабочий!CJ561,Рабочий!CJ501),CHOOSE(Рабочий!$C$27,Рабочий!AK441,Рабочий!AK561,Рабочий!AK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35" s="272" t="str">
        <f>IF(CHOOSE(Рабочий!$AC$27,CHOOSE(Рабочий!$C$27,Рабочий!CK441,Рабочий!CK561,Рабочий!CK501),CHOOSE(Рабочий!$C$27,Рабочий!AL441,Рабочий!AL561,Рабочий!AL501))="","",ROUND(CHOOSE(Рабочий!$AC$27,CHOOSE(Рабочий!$C$27,Рабочий!CK441,Рабочий!CK561,Рабочий!CK501),CHOOSE(Рабочий!$C$27,Рабочий!AL441,Рабочий!AL561,Рабочий!AL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35" s="272" t="str">
        <f>IF(CHOOSE(Рабочий!$AC$27,CHOOSE(Рабочий!$C$27,Рабочий!CL441,Рабочий!CL561,Рабочий!CL501),CHOOSE(Рабочий!$C$27,Рабочий!AM441,Рабочий!AM561,Рабочий!AM501))="","",ROUND(CHOOSE(Рабочий!$AC$27,CHOOSE(Рабочий!$C$27,Рабочий!CL441,Рабочий!CL561,Рабочий!CL501),CHOOSE(Рабочий!$C$27,Рабочий!AM441,Рабочий!AM561,Рабочий!AM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35" s="272" t="str">
        <f>IF(CHOOSE(Рабочий!$AC$27,CHOOSE(Рабочий!$C$27,Рабочий!CM441,Рабочий!CM561,Рабочий!CM501),CHOOSE(Рабочий!$C$27,Рабочий!AN441,Рабочий!AN561,Рабочий!AN501))="","",ROUND(CHOOSE(Рабочий!$AC$27,CHOOSE(Рабочий!$C$27,Рабочий!CM441,Рабочий!CM561,Рабочий!CM501),CHOOSE(Рабочий!$C$27,Рабочий!AN441,Рабочий!AN561,Рабочий!AN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35" s="272" t="str">
        <f>IF(CHOOSE(Рабочий!$AC$27,CHOOSE(Рабочий!$C$27,Рабочий!CN441,Рабочий!CN561,Рабочий!CN501),CHOOSE(Рабочий!$C$27,Рабочий!AO441,Рабочий!AO561,Рабочий!AO501))="","",ROUND(CHOOSE(Рабочий!$AC$27,CHOOSE(Рабочий!$C$27,Рабочий!CN441,Рабочий!CN561,Рабочий!CN501),CHOOSE(Рабочий!$C$27,Рабочий!AO441,Рабочий!AO561,Рабочий!AO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35" s="272" t="str">
        <f>IF(CHOOSE(Рабочий!$AC$27,CHOOSE(Рабочий!$C$27,Рабочий!CO441,Рабочий!CO561,Рабочий!CO501),CHOOSE(Рабочий!$C$27,Рабочий!AP441,Рабочий!AP561,Рабочий!AP501))="","",ROUND(CHOOSE(Рабочий!$AC$27,CHOOSE(Рабочий!$C$27,Рабочий!CO441,Рабочий!CO561,Рабочий!CO501),CHOOSE(Рабочий!$C$27,Рабочий!AP441,Рабочий!AP561,Рабочий!AP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35" s="272" t="str">
        <f>IF(CHOOSE(Рабочий!$AC$27,CHOOSE(Рабочий!$C$27,Рабочий!CP441,Рабочий!CP561,Рабочий!CP501),CHOOSE(Рабочий!$C$27,Рабочий!AQ441,Рабочий!AQ561,Рабочий!AQ501))="","",ROUND(CHOOSE(Рабочий!$AC$27,CHOOSE(Рабочий!$C$27,Рабочий!CP441,Рабочий!CP561,Рабочий!CP501),CHOOSE(Рабочий!$C$27,Рабочий!AQ441,Рабочий!AQ561,Рабочий!AQ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35" s="272" t="str">
        <f>IF(CHOOSE(Рабочий!$AC$27,CHOOSE(Рабочий!$C$27,Рабочий!CQ441,Рабочий!CQ561,Рабочий!CQ501),CHOOSE(Рабочий!$C$27,Рабочий!AR441,Рабочий!AR561,Рабочий!AR501))="","",ROUND(CHOOSE(Рабочий!$AC$27,CHOOSE(Рабочий!$C$27,Рабочий!CQ441,Рабочий!CQ561,Рабочий!CQ501),CHOOSE(Рабочий!$C$27,Рабочий!AR441,Рабочий!AR561,Рабочий!AR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35" s="272" t="str">
        <f>IF(CHOOSE(Рабочий!$AC$27,CHOOSE(Рабочий!$C$27,Рабочий!CR441,Рабочий!CR561,Рабочий!CR501),CHOOSE(Рабочий!$C$27,Рабочий!AS441,Рабочий!AS561,Рабочий!AS501))="","",ROUND(CHOOSE(Рабочий!$AC$27,CHOOSE(Рабочий!$C$27,Рабочий!CR441,Рабочий!CR561,Рабочий!CR501),CHOOSE(Рабочий!$C$27,Рабочий!AS441,Рабочий!AS561,Рабочий!AS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35" s="272" t="str">
        <f>IF(CHOOSE(Рабочий!$AC$27,CHOOSE(Рабочий!$C$27,Рабочий!CS441,Рабочий!CS561,Рабочий!CS501),CHOOSE(Рабочий!$C$27,Рабочий!AT441,Рабочий!AT561,Рабочий!AT501))="","",ROUND(CHOOSE(Рабочий!$AC$27,CHOOSE(Рабочий!$C$27,Рабочий!CS441,Рабочий!CS561,Рабочий!CS501),CHOOSE(Рабочий!$C$27,Рабочий!AT441,Рабочий!AT561,Рабочий!AT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35" s="272" t="str">
        <f>IF(CHOOSE(Рабочий!$AC$27,CHOOSE(Рабочий!$C$27,Рабочий!CT441,Рабочий!CT561,Рабочий!CT501),CHOOSE(Рабочий!$C$27,Рабочий!AU441,Рабочий!AU561,Рабочий!AU501))="","",ROUND(CHOOSE(Рабочий!$AC$27,CHOOSE(Рабочий!$C$27,Рабочий!CT441,Рабочий!CT561,Рабочий!CT501),CHOOSE(Рабочий!$C$27,Рабочий!AU441,Рабочий!AU561,Рабочий!AU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35" s="272" t="str">
        <f>IF(CHOOSE(Рабочий!$AC$27,CHOOSE(Рабочий!$C$27,Рабочий!CU441,Рабочий!CU561,Рабочий!CU501),CHOOSE(Рабочий!$C$27,Рабочий!AV441,Рабочий!AV561,Рабочий!AV501))="","",ROUND(CHOOSE(Рабочий!$AC$27,CHOOSE(Рабочий!$C$27,Рабочий!CU441,Рабочий!CU561,Рабочий!CU501),CHOOSE(Рабочий!$C$27,Рабочий!AV441,Рабочий!AV561,Рабочий!AV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35" s="272" t="str">
        <f>IF(CHOOSE(Рабочий!$AC$27,CHOOSE(Рабочий!$C$27,Рабочий!CV441,Рабочий!CV561,Рабочий!CV501),CHOOSE(Рабочий!$C$27,Рабочий!AW441,Рабочий!AW561,Рабочий!AW501))="","",ROUND(CHOOSE(Рабочий!$AC$27,CHOOSE(Рабочий!$C$27,Рабочий!CV441,Рабочий!CV561,Рабочий!CV501),CHOOSE(Рабочий!$C$27,Рабочий!AW441,Рабочий!AW561,Рабочий!AW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35" s="272" t="str">
        <f>IF(CHOOSE(Рабочий!$AC$27,CHOOSE(Рабочий!$C$27,Рабочий!CW441,Рабочий!CW561,Рабочий!CW501),CHOOSE(Рабочий!$C$27,Рабочий!AX441,Рабочий!AX561,Рабочий!AX501))="","",ROUND(CHOOSE(Рабочий!$AC$27,CHOOSE(Рабочий!$C$27,Рабочий!CW441,Рабочий!CW561,Рабочий!CW501),CHOOSE(Рабочий!$C$27,Рабочий!AX441,Рабочий!AX561,Рабочий!AX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35" s="272" t="str">
        <f>IF(CHOOSE(Рабочий!$AC$27,CHOOSE(Рабочий!$C$27,Рабочий!CX441,Рабочий!CX561,Рабочий!CX501),CHOOSE(Рабочий!$C$27,Рабочий!AY441,Рабочий!AY561,Рабочий!AY501))="","",ROUND(CHOOSE(Рабочий!$AC$27,CHOOSE(Рабочий!$C$27,Рабочий!CX441,Рабочий!CX561,Рабочий!CX501),CHOOSE(Рабочий!$C$27,Рабочий!AY441,Рабочий!AY561,Рабочий!AY501)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35" s="210"/>
      <c r="AZ35" s="211"/>
      <c r="BA35" s="211"/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1"/>
      <c r="BN35" s="211"/>
      <c r="BO35" s="211"/>
      <c r="BP35" s="211"/>
    </row>
    <row r="36" spans="1:68" s="193" customFormat="1">
      <c r="A36" s="212">
        <v>1900</v>
      </c>
      <c r="B36" s="272">
        <f>IF(CHOOSE(Рабочий!$AC$27,CHOOSE(Рабочий!$C$27,Рабочий!BB442,Рабочий!BB562,Рабочий!BB502),CHOOSE(Рабочий!$C$27,Рабочий!C442,Рабочий!C562,Рабочий!C502))="","",ROUND(CHOOSE(Рабочий!$AC$27,CHOOSE(Рабочий!$C$27,Рабочий!BB442,Рабочий!BB562,Рабочий!BB502),CHOOSE(Рабочий!$C$27,Рабочий!C442,Рабочий!C562,Рабочий!C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104</v>
      </c>
      <c r="C36" s="272">
        <f>IF(CHOOSE(Рабочий!$AC$27,CHOOSE(Рабочий!$C$27,Рабочий!BC442,Рабочий!BC562,Рабочий!BC502),CHOOSE(Рабочий!$C$27,Рабочий!D442,Рабочий!D562,Рабочий!D502))="","",ROUND(CHOOSE(Рабочий!$AC$27,CHOOSE(Рабочий!$C$27,Рабочий!BC442,Рабочий!BC562,Рабочий!BC502),CHOOSE(Рабочий!$C$27,Рабочий!D442,Рабочий!D562,Рабочий!D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97</v>
      </c>
      <c r="D36" s="272">
        <f>IF(CHOOSE(Рабочий!$AC$27,CHOOSE(Рабочий!$C$27,Рабочий!BD442,Рабочий!BD562,Рабочий!BD502),CHOOSE(Рабочий!$C$27,Рабочий!E442,Рабочий!E562,Рабочий!E502))="","",ROUND(CHOOSE(Рабочий!$AC$27,CHOOSE(Рабочий!$C$27,Рабочий!BD442,Рабочий!BD562,Рабочий!BD502),CHOOSE(Рабочий!$C$27,Рабочий!E442,Рабочий!E562,Рабочий!E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92</v>
      </c>
      <c r="E36" s="272">
        <f>IF(CHOOSE(Рабочий!$AC$27,CHOOSE(Рабочий!$C$27,Рабочий!BE442,Рабочий!BE562,Рабочий!BE502),CHOOSE(Рабочий!$C$27,Рабочий!F442,Рабочий!F562,Рабочий!F502))="","",ROUND(CHOOSE(Рабочий!$AC$27,CHOOSE(Рабочий!$C$27,Рабочий!BE442,Рабочий!BE562,Рабочий!BE502),CHOOSE(Рабочий!$C$27,Рабочий!F442,Рабочий!F562,Рабочий!F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89</v>
      </c>
      <c r="F36" s="272">
        <f>IF(CHOOSE(Рабочий!$AC$27,CHOOSE(Рабочий!$C$27,Рабочий!BF442,Рабочий!BF562,Рабочий!BF502),CHOOSE(Рабочий!$C$27,Рабочий!G442,Рабочий!G562,Рабочий!G502))="","",ROUND(CHOOSE(Рабочий!$AC$27,CHOOSE(Рабочий!$C$27,Рабочий!BF442,Рабочий!BF562,Рабочий!BF502),CHOOSE(Рабочий!$C$27,Рабочий!G442,Рабочий!G562,Рабочий!G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G36" s="272">
        <f>IF(CHOOSE(Рабочий!$AC$27,CHOOSE(Рабочий!$C$27,Рабочий!BG442,Рабочий!BG562,Рабочий!BG502),CHOOSE(Рабочий!$C$27,Рабочий!H442,Рабочий!H562,Рабочий!H502))="","",ROUND(CHOOSE(Рабочий!$AC$27,CHOOSE(Рабочий!$C$27,Рабочий!BG442,Рабочий!BG562,Рабочий!BG502),CHOOSE(Рабочий!$C$27,Рабочий!H442,Рабочий!H562,Рабочий!H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H36" s="272">
        <f>IF(CHOOSE(Рабочий!$AC$27,CHOOSE(Рабочий!$C$27,Рабочий!BH442,Рабочий!BH562,Рабочий!BH502),CHOOSE(Рабочий!$C$27,Рабочий!I442,Рабочий!I562,Рабочий!I502))="","",ROUND(CHOOSE(Рабочий!$AC$27,CHOOSE(Рабочий!$C$27,Рабочий!BH442,Рабочий!BH562,Рабочий!BH502),CHOOSE(Рабочий!$C$27,Рабочий!I442,Рабочий!I562,Рабочий!I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I36" s="272">
        <f>IF(CHOOSE(Рабочий!$AC$27,CHOOSE(Рабочий!$C$27,Рабочий!BI442,Рабочий!BI562,Рабочий!BI502),CHOOSE(Рабочий!$C$27,Рабочий!J442,Рабочий!J562,Рабочий!J502))="","",ROUND(CHOOSE(Рабочий!$AC$27,CHOOSE(Рабочий!$C$27,Рабочий!BI442,Рабочий!BI562,Рабочий!BI502),CHOOSE(Рабочий!$C$27,Рабочий!J442,Рабочий!J562,Рабочий!J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J36" s="272">
        <f>IF(CHOOSE(Рабочий!$AC$27,CHOOSE(Рабочий!$C$27,Рабочий!BJ442,Рабочий!BJ562,Рабочий!BJ502),CHOOSE(Рабочий!$C$27,Рабочий!K442,Рабочий!K562,Рабочий!K502))="","",ROUND(CHOOSE(Рабочий!$AC$27,CHOOSE(Рабочий!$C$27,Рабочий!BJ442,Рабочий!BJ562,Рабочий!BJ502),CHOOSE(Рабочий!$C$27,Рабочий!K442,Рабочий!K562,Рабочий!K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K36" s="272">
        <f>IF(CHOOSE(Рабочий!$AC$27,CHOOSE(Рабочий!$C$27,Рабочий!BK442,Рабочий!BK562,Рабочий!BK502),CHOOSE(Рабочий!$C$27,Рабочий!L442,Рабочий!L562,Рабочий!L502))="","",ROUND(CHOOSE(Рабочий!$AC$27,CHOOSE(Рабочий!$C$27,Рабочий!BK442,Рабочий!BK562,Рабочий!BK502),CHOOSE(Рабочий!$C$27,Рабочий!L442,Рабочий!L562,Рабочий!L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L36" s="272">
        <f>IF(CHOOSE(Рабочий!$AC$27,CHOOSE(Рабочий!$C$27,Рабочий!BL442,Рабочий!BL562,Рабочий!BL502),CHOOSE(Рабочий!$C$27,Рабочий!M442,Рабочий!M562,Рабочий!M502))="","",ROUND(CHOOSE(Рабочий!$AC$27,CHOOSE(Рабочий!$C$27,Рабочий!BL442,Рабочий!BL562,Рабочий!BL502),CHOOSE(Рабочий!$C$27,Рабочий!M442,Рабочий!M562,Рабочий!M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M36" s="272">
        <f>IF(CHOOSE(Рабочий!$AC$27,CHOOSE(Рабочий!$C$27,Рабочий!BM442,Рабочий!BM562,Рабочий!BM502),CHOOSE(Рабочий!$C$27,Рабочий!N442,Рабочий!N562,Рабочий!N502))="","",ROUND(CHOOSE(Рабочий!$AC$27,CHOOSE(Рабочий!$C$27,Рабочий!BM442,Рабочий!BM562,Рабочий!BM502),CHOOSE(Рабочий!$C$27,Рабочий!N442,Рабочий!N562,Рабочий!N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N36" s="272">
        <f>IF(CHOOSE(Рабочий!$AC$27,CHOOSE(Рабочий!$C$27,Рабочий!BN442,Рабочий!BN562,Рабочий!BN502),CHOOSE(Рабочий!$C$27,Рабочий!O442,Рабочий!O562,Рабочий!O502))="","",ROUND(CHOOSE(Рабочий!$AC$27,CHOOSE(Рабочий!$C$27,Рабочий!BN442,Рабочий!BN562,Рабочий!BN502),CHOOSE(Рабочий!$C$27,Рабочий!O442,Рабочий!O562,Рабочий!O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O36" s="272">
        <f>IF(CHOOSE(Рабочий!$AC$27,CHOOSE(Рабочий!$C$27,Рабочий!BO442,Рабочий!BO562,Рабочий!BO502),CHOOSE(Рабочий!$C$27,Рабочий!P442,Рабочий!P562,Рабочий!P502))="","",ROUND(CHOOSE(Рабочий!$AC$27,CHOOSE(Рабочий!$C$27,Рабочий!BO442,Рабочий!BO562,Рабочий!BO502),CHOOSE(Рабочий!$C$27,Рабочий!P442,Рабочий!P562,Рабочий!P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P36" s="272">
        <f>IF(CHOOSE(Рабочий!$AC$27,CHOOSE(Рабочий!$C$27,Рабочий!BP442,Рабочий!BP562,Рабочий!BP502),CHOOSE(Рабочий!$C$27,Рабочий!Q442,Рабочий!Q562,Рабочий!Q502))="","",ROUND(CHOOSE(Рабочий!$AC$27,CHOOSE(Рабочий!$C$27,Рабочий!BP442,Рабочий!BP562,Рабочий!BP502),CHOOSE(Рабочий!$C$27,Рабочий!Q442,Рабочий!Q562,Рабочий!Q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Q36" s="272">
        <f>IF(CHOOSE(Рабочий!$AC$27,CHOOSE(Рабочий!$C$27,Рабочий!BQ442,Рабочий!BQ562,Рабочий!BQ502),CHOOSE(Рабочий!$C$27,Рабочий!R442,Рабочий!R562,Рабочий!R502))="","",ROUND(CHOOSE(Рабочий!$AC$27,CHOOSE(Рабочий!$C$27,Рабочий!BQ442,Рабочий!BQ562,Рабочий!BQ502),CHOOSE(Рабочий!$C$27,Рабочий!R442,Рабочий!R562,Рабочий!R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R36" s="272">
        <f>IF(CHOOSE(Рабочий!$AC$27,CHOOSE(Рабочий!$C$27,Рабочий!BR442,Рабочий!BR562,Рабочий!BR502),CHOOSE(Рабочий!$C$27,Рабочий!S442,Рабочий!S562,Рабочий!S502))="","",ROUND(CHOOSE(Рабочий!$AC$27,CHOOSE(Рабочий!$C$27,Рабочий!BR442,Рабочий!BR562,Рабочий!BR502),CHOOSE(Рабочий!$C$27,Рабочий!S442,Рабочий!S562,Рабочий!S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S36" s="272">
        <f>IF(CHOOSE(Рабочий!$AC$27,CHOOSE(Рабочий!$C$27,Рабочий!BS442,Рабочий!BS562,Рабочий!BS502),CHOOSE(Рабочий!$C$27,Рабочий!T442,Рабочий!T562,Рабочий!T502))="","",ROUND(CHOOSE(Рабочий!$AC$27,CHOOSE(Рабочий!$C$27,Рабочий!BS442,Рабочий!BS562,Рабочий!BS502),CHOOSE(Рабочий!$C$27,Рабочий!T442,Рабочий!T562,Рабочий!T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T36" s="272">
        <f>IF(CHOOSE(Рабочий!$AC$27,CHOOSE(Рабочий!$C$27,Рабочий!BT442,Рабочий!BT562,Рабочий!BT502),CHOOSE(Рабочий!$C$27,Рабочий!U442,Рабочий!U562,Рабочий!U502))="","",ROUND(CHOOSE(Рабочий!$AC$27,CHOOSE(Рабочий!$C$27,Рабочий!BT442,Рабочий!BT562,Рабочий!BT502),CHOOSE(Рабочий!$C$27,Рабочий!U442,Рабочий!U562,Рабочий!U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U36" s="272">
        <f>IF(CHOOSE(Рабочий!$AC$27,CHOOSE(Рабочий!$C$27,Рабочий!BU442,Рабочий!BU562,Рабочий!BU502),CHOOSE(Рабочий!$C$27,Рабочий!V442,Рабочий!V562,Рабочий!V502))="","",ROUND(CHOOSE(Рабочий!$AC$27,CHOOSE(Рабочий!$C$27,Рабочий!BU442,Рабочий!BU562,Рабочий!BU502),CHOOSE(Рабочий!$C$27,Рабочий!V442,Рабочий!V562,Рабочий!V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V36" s="272">
        <f>IF(CHOOSE(Рабочий!$AC$27,CHOOSE(Рабочий!$C$27,Рабочий!BV442,Рабочий!BV562,Рабочий!BV502),CHOOSE(Рабочий!$C$27,Рабочий!W442,Рабочий!W562,Рабочий!W502))="","",ROUND(CHOOSE(Рабочий!$AC$27,CHOOSE(Рабочий!$C$27,Рабочий!BV442,Рабочий!BV562,Рабочий!BV502),CHOOSE(Рабочий!$C$27,Рабочий!W442,Рабочий!W562,Рабочий!W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W36" s="272">
        <f>IF(CHOOSE(Рабочий!$AC$27,CHOOSE(Рабочий!$C$27,Рабочий!BW442,Рабочий!BW562,Рабочий!BW502),CHOOSE(Рабочий!$C$27,Рабочий!X442,Рабочий!X562,Рабочий!X502))="","",ROUND(CHOOSE(Рабочий!$AC$27,CHOOSE(Рабочий!$C$27,Рабочий!BW442,Рабочий!BW562,Рабочий!BW502),CHOOSE(Рабочий!$C$27,Рабочий!X442,Рабочий!X562,Рабочий!X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X36" s="272">
        <f>IF(CHOOSE(Рабочий!$AC$27,CHOOSE(Рабочий!$C$27,Рабочий!BX442,Рабочий!BX562,Рабочий!BX502),CHOOSE(Рабочий!$C$27,Рабочий!Y442,Рабочий!Y562,Рабочий!Y502))="","",ROUND(CHOOSE(Рабочий!$AC$27,CHOOSE(Рабочий!$C$27,Рабочий!BX442,Рабочий!BX562,Рабочий!BX502),CHOOSE(Рабочий!$C$27,Рабочий!Y442,Рабочий!Y562,Рабочий!Y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Y36" s="272">
        <f>IF(CHOOSE(Рабочий!$AC$27,CHOOSE(Рабочий!$C$27,Рабочий!BY442,Рабочий!BY562,Рабочий!BY502),CHOOSE(Рабочий!$C$27,Рабочий!Z442,Рабочий!Z562,Рабочий!Z502))="","",ROUND(CHOOSE(Рабочий!$AC$27,CHOOSE(Рабочий!$C$27,Рабочий!BY442,Рабочий!BY562,Рабочий!BY502),CHOOSE(Рабочий!$C$27,Рабочий!Z442,Рабочий!Z562,Рабочий!Z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Z36" s="272">
        <f>IF(CHOOSE(Рабочий!$AC$27,CHOOSE(Рабочий!$C$27,Рабочий!BZ442,Рабочий!BZ562,Рабочий!BZ502),CHOOSE(Рабочий!$C$27,Рабочий!AA442,Рабочий!AA562,Рабочий!AA502))="","",ROUND(CHOOSE(Рабочий!$AC$27,CHOOSE(Рабочий!$C$27,Рабочий!BZ442,Рабочий!BZ562,Рабочий!BZ502),CHOOSE(Рабочий!$C$27,Рабочий!AA442,Рабочий!AA562,Рабочий!AA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AA36" s="272">
        <f>IF(CHOOSE(Рабочий!$AC$27,CHOOSE(Рабочий!$C$27,Рабочий!CA442,Рабочий!CA562,Рабочий!CA502),CHOOSE(Рабочий!$C$27,Рабочий!AB442,Рабочий!AB562,Рабочий!AB502))="","",ROUND(CHOOSE(Рабочий!$AC$27,CHOOSE(Рабочий!$C$27,Рабочий!CA442,Рабочий!CA562,Рабочий!CA502),CHOOSE(Рабочий!$C$27,Рабочий!AB442,Рабочий!AB562,Рабочий!AB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AB36" s="272">
        <f>IF(CHOOSE(Рабочий!$AC$27,CHOOSE(Рабочий!$C$27,Рабочий!CB442,Рабочий!CB562,Рабочий!CB502),CHOOSE(Рабочий!$C$27,Рабочий!AC442,Рабочий!AC562,Рабочий!AC502))="","",ROUND(CHOOSE(Рабочий!$AC$27,CHOOSE(Рабочий!$C$27,Рабочий!CB442,Рабочий!CB562,Рабочий!CB502),CHOOSE(Рабочий!$C$27,Рабочий!AC442,Рабочий!AC562,Рабочий!AC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AC36" s="272">
        <f>IF(CHOOSE(Рабочий!$AC$27,CHOOSE(Рабочий!$C$27,Рабочий!CC442,Рабочий!CC562,Рабочий!CC502),CHOOSE(Рабочий!$C$27,Рабочий!AD442,Рабочий!AD562,Рабочий!AD502))="","",ROUND(CHOOSE(Рабочий!$AC$27,CHOOSE(Рабочий!$C$27,Рабочий!CC442,Рабочий!CC562,Рабочий!CC502),CHOOSE(Рабочий!$C$27,Рабочий!AD442,Рабочий!AD562,Рабочий!AD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AD36" s="272">
        <f>IF(CHOOSE(Рабочий!$AC$27,CHOOSE(Рабочий!$C$27,Рабочий!CD442,Рабочий!CD562,Рабочий!CD502),CHOOSE(Рабочий!$C$27,Рабочий!AE442,Рабочий!AE562,Рабочий!AE502))="","",ROUND(CHOOSE(Рабочий!$AC$27,CHOOSE(Рабочий!$C$27,Рабочий!CD442,Рабочий!CD562,Рабочий!CD502),CHOOSE(Рабочий!$C$27,Рабочий!AE442,Рабочий!AE562,Рабочий!AE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AE36" s="272" t="str">
        <f>IF(CHOOSE(Рабочий!$AC$27,CHOOSE(Рабочий!$C$27,Рабочий!CE442,Рабочий!CE562,Рабочий!CE502),CHOOSE(Рабочий!$C$27,Рабочий!AF442,Рабочий!AF562,Рабочий!AF502))="","",ROUND(CHOOSE(Рабочий!$AC$27,CHOOSE(Рабочий!$C$27,Рабочий!CE442,Рабочий!CE562,Рабочий!CE502),CHOOSE(Рабочий!$C$27,Рабочий!AF442,Рабочий!AF562,Рабочий!AF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36" s="272" t="str">
        <f>IF(CHOOSE(Рабочий!$AC$27,CHOOSE(Рабочий!$C$27,Рабочий!CF442,Рабочий!CF562,Рабочий!CF502),CHOOSE(Рабочий!$C$27,Рабочий!AG442,Рабочий!AG562,Рабочий!AG502))="","",ROUND(CHOOSE(Рабочий!$AC$27,CHOOSE(Рабочий!$C$27,Рабочий!CF442,Рабочий!CF562,Рабочий!CF502),CHOOSE(Рабочий!$C$27,Рабочий!AG442,Рабочий!AG562,Рабочий!AG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36" s="272" t="str">
        <f>IF(CHOOSE(Рабочий!$AC$27,CHOOSE(Рабочий!$C$27,Рабочий!CG442,Рабочий!CG562,Рабочий!CG502),CHOOSE(Рабочий!$C$27,Рабочий!AH442,Рабочий!AH562,Рабочий!AH502))="","",ROUND(CHOOSE(Рабочий!$AC$27,CHOOSE(Рабочий!$C$27,Рабочий!CG442,Рабочий!CG562,Рабочий!CG502),CHOOSE(Рабочий!$C$27,Рабочий!AH442,Рабочий!AH562,Рабочий!AH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36" s="272" t="str">
        <f>IF(CHOOSE(Рабочий!$AC$27,CHOOSE(Рабочий!$C$27,Рабочий!CH442,Рабочий!CH562,Рабочий!CH502),CHOOSE(Рабочий!$C$27,Рабочий!AI442,Рабочий!AI562,Рабочий!AI502))="","",ROUND(CHOOSE(Рабочий!$AC$27,CHOOSE(Рабочий!$C$27,Рабочий!CH442,Рабочий!CH562,Рабочий!CH502),CHOOSE(Рабочий!$C$27,Рабочий!AI442,Рабочий!AI562,Рабочий!AI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36" s="272" t="str">
        <f>IF(CHOOSE(Рабочий!$AC$27,CHOOSE(Рабочий!$C$27,Рабочий!CI442,Рабочий!CI562,Рабочий!CI502),CHOOSE(Рабочий!$C$27,Рабочий!AJ442,Рабочий!AJ562,Рабочий!AJ502))="","",ROUND(CHOOSE(Рабочий!$AC$27,CHOOSE(Рабочий!$C$27,Рабочий!CI442,Рабочий!CI562,Рабочий!CI502),CHOOSE(Рабочий!$C$27,Рабочий!AJ442,Рабочий!AJ562,Рабочий!AJ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36" s="272" t="str">
        <f>IF(CHOOSE(Рабочий!$AC$27,CHOOSE(Рабочий!$C$27,Рабочий!CJ442,Рабочий!CJ562,Рабочий!CJ502),CHOOSE(Рабочий!$C$27,Рабочий!AK442,Рабочий!AK562,Рабочий!AK502))="","",ROUND(CHOOSE(Рабочий!$AC$27,CHOOSE(Рабочий!$C$27,Рабочий!CJ442,Рабочий!CJ562,Рабочий!CJ502),CHOOSE(Рабочий!$C$27,Рабочий!AK442,Рабочий!AK562,Рабочий!AK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36" s="272" t="str">
        <f>IF(CHOOSE(Рабочий!$AC$27,CHOOSE(Рабочий!$C$27,Рабочий!CK442,Рабочий!CK562,Рабочий!CK502),CHOOSE(Рабочий!$C$27,Рабочий!AL442,Рабочий!AL562,Рабочий!AL502))="","",ROUND(CHOOSE(Рабочий!$AC$27,CHOOSE(Рабочий!$C$27,Рабочий!CK442,Рабочий!CK562,Рабочий!CK502),CHOOSE(Рабочий!$C$27,Рабочий!AL442,Рабочий!AL562,Рабочий!AL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36" s="272" t="str">
        <f>IF(CHOOSE(Рабочий!$AC$27,CHOOSE(Рабочий!$C$27,Рабочий!CL442,Рабочий!CL562,Рабочий!CL502),CHOOSE(Рабочий!$C$27,Рабочий!AM442,Рабочий!AM562,Рабочий!AM502))="","",ROUND(CHOOSE(Рабочий!$AC$27,CHOOSE(Рабочий!$C$27,Рабочий!CL442,Рабочий!CL562,Рабочий!CL502),CHOOSE(Рабочий!$C$27,Рабочий!AM442,Рабочий!AM562,Рабочий!AM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36" s="272" t="str">
        <f>IF(CHOOSE(Рабочий!$AC$27,CHOOSE(Рабочий!$C$27,Рабочий!CM442,Рабочий!CM562,Рабочий!CM502),CHOOSE(Рабочий!$C$27,Рабочий!AN442,Рабочий!AN562,Рабочий!AN502))="","",ROUND(CHOOSE(Рабочий!$AC$27,CHOOSE(Рабочий!$C$27,Рабочий!CM442,Рабочий!CM562,Рабочий!CM502),CHOOSE(Рабочий!$C$27,Рабочий!AN442,Рабочий!AN562,Рабочий!AN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36" s="272" t="str">
        <f>IF(CHOOSE(Рабочий!$AC$27,CHOOSE(Рабочий!$C$27,Рабочий!CN442,Рабочий!CN562,Рабочий!CN502),CHOOSE(Рабочий!$C$27,Рабочий!AO442,Рабочий!AO562,Рабочий!AO502))="","",ROUND(CHOOSE(Рабочий!$AC$27,CHOOSE(Рабочий!$C$27,Рабочий!CN442,Рабочий!CN562,Рабочий!CN502),CHOOSE(Рабочий!$C$27,Рабочий!AO442,Рабочий!AO562,Рабочий!AO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36" s="272" t="str">
        <f>IF(CHOOSE(Рабочий!$AC$27,CHOOSE(Рабочий!$C$27,Рабочий!CO442,Рабочий!CO562,Рабочий!CO502),CHOOSE(Рабочий!$C$27,Рабочий!AP442,Рабочий!AP562,Рабочий!AP502))="","",ROUND(CHOOSE(Рабочий!$AC$27,CHOOSE(Рабочий!$C$27,Рабочий!CO442,Рабочий!CO562,Рабочий!CO502),CHOOSE(Рабочий!$C$27,Рабочий!AP442,Рабочий!AP562,Рабочий!AP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36" s="272" t="str">
        <f>IF(CHOOSE(Рабочий!$AC$27,CHOOSE(Рабочий!$C$27,Рабочий!CP442,Рабочий!CP562,Рабочий!CP502),CHOOSE(Рабочий!$C$27,Рабочий!AQ442,Рабочий!AQ562,Рабочий!AQ502))="","",ROUND(CHOOSE(Рабочий!$AC$27,CHOOSE(Рабочий!$C$27,Рабочий!CP442,Рабочий!CP562,Рабочий!CP502),CHOOSE(Рабочий!$C$27,Рабочий!AQ442,Рабочий!AQ562,Рабочий!AQ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36" s="272" t="str">
        <f>IF(CHOOSE(Рабочий!$AC$27,CHOOSE(Рабочий!$C$27,Рабочий!CQ442,Рабочий!CQ562,Рабочий!CQ502),CHOOSE(Рабочий!$C$27,Рабочий!AR442,Рабочий!AR562,Рабочий!AR502))="","",ROUND(CHOOSE(Рабочий!$AC$27,CHOOSE(Рабочий!$C$27,Рабочий!CQ442,Рабочий!CQ562,Рабочий!CQ502),CHOOSE(Рабочий!$C$27,Рабочий!AR442,Рабочий!AR562,Рабочий!AR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36" s="272" t="str">
        <f>IF(CHOOSE(Рабочий!$AC$27,CHOOSE(Рабочий!$C$27,Рабочий!CR442,Рабочий!CR562,Рабочий!CR502),CHOOSE(Рабочий!$C$27,Рабочий!AS442,Рабочий!AS562,Рабочий!AS502))="","",ROUND(CHOOSE(Рабочий!$AC$27,CHOOSE(Рабочий!$C$27,Рабочий!CR442,Рабочий!CR562,Рабочий!CR502),CHOOSE(Рабочий!$C$27,Рабочий!AS442,Рабочий!AS562,Рабочий!AS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36" s="272" t="str">
        <f>IF(CHOOSE(Рабочий!$AC$27,CHOOSE(Рабочий!$C$27,Рабочий!CS442,Рабочий!CS562,Рабочий!CS502),CHOOSE(Рабочий!$C$27,Рабочий!AT442,Рабочий!AT562,Рабочий!AT502))="","",ROUND(CHOOSE(Рабочий!$AC$27,CHOOSE(Рабочий!$C$27,Рабочий!CS442,Рабочий!CS562,Рабочий!CS502),CHOOSE(Рабочий!$C$27,Рабочий!AT442,Рабочий!AT562,Рабочий!AT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36" s="272" t="str">
        <f>IF(CHOOSE(Рабочий!$AC$27,CHOOSE(Рабочий!$C$27,Рабочий!CT442,Рабочий!CT562,Рабочий!CT502),CHOOSE(Рабочий!$C$27,Рабочий!AU442,Рабочий!AU562,Рабочий!AU502))="","",ROUND(CHOOSE(Рабочий!$AC$27,CHOOSE(Рабочий!$C$27,Рабочий!CT442,Рабочий!CT562,Рабочий!CT502),CHOOSE(Рабочий!$C$27,Рабочий!AU442,Рабочий!AU562,Рабочий!AU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36" s="272" t="str">
        <f>IF(CHOOSE(Рабочий!$AC$27,CHOOSE(Рабочий!$C$27,Рабочий!CU442,Рабочий!CU562,Рабочий!CU502),CHOOSE(Рабочий!$C$27,Рабочий!AV442,Рабочий!AV562,Рабочий!AV502))="","",ROUND(CHOOSE(Рабочий!$AC$27,CHOOSE(Рабочий!$C$27,Рабочий!CU442,Рабочий!CU562,Рабочий!CU502),CHOOSE(Рабочий!$C$27,Рабочий!AV442,Рабочий!AV562,Рабочий!AV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36" s="272" t="str">
        <f>IF(CHOOSE(Рабочий!$AC$27,CHOOSE(Рабочий!$C$27,Рабочий!CV442,Рабочий!CV562,Рабочий!CV502),CHOOSE(Рабочий!$C$27,Рабочий!AW442,Рабочий!AW562,Рабочий!AW502))="","",ROUND(CHOOSE(Рабочий!$AC$27,CHOOSE(Рабочий!$C$27,Рабочий!CV442,Рабочий!CV562,Рабочий!CV502),CHOOSE(Рабочий!$C$27,Рабочий!AW442,Рабочий!AW562,Рабочий!AW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36" s="272" t="str">
        <f>IF(CHOOSE(Рабочий!$AC$27,CHOOSE(Рабочий!$C$27,Рабочий!CW442,Рабочий!CW562,Рабочий!CW502),CHOOSE(Рабочий!$C$27,Рабочий!AX442,Рабочий!AX562,Рабочий!AX502))="","",ROUND(CHOOSE(Рабочий!$AC$27,CHOOSE(Рабочий!$C$27,Рабочий!CW442,Рабочий!CW562,Рабочий!CW502),CHOOSE(Рабочий!$C$27,Рабочий!AX442,Рабочий!AX562,Рабочий!AX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36" s="272" t="str">
        <f>IF(CHOOSE(Рабочий!$AC$27,CHOOSE(Рабочий!$C$27,Рабочий!CX442,Рабочий!CX562,Рабочий!CX502),CHOOSE(Рабочий!$C$27,Рабочий!AY442,Рабочий!AY562,Рабочий!AY502))="","",ROUND(CHOOSE(Рабочий!$AC$27,CHOOSE(Рабочий!$C$27,Рабочий!CX442,Рабочий!CX562,Рабочий!CX502),CHOOSE(Рабочий!$C$27,Рабочий!AY442,Рабочий!AY562,Рабочий!AY502)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36" s="210"/>
      <c r="AZ36" s="211"/>
      <c r="BA36" s="211"/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11"/>
      <c r="BM36" s="211"/>
      <c r="BN36" s="211"/>
      <c r="BO36" s="211"/>
      <c r="BP36" s="211"/>
    </row>
    <row r="37" spans="1:68" s="193" customFormat="1">
      <c r="A37" s="212">
        <v>2000</v>
      </c>
      <c r="B37" s="272">
        <f>IF(CHOOSE(Рабочий!$AC$27,CHOOSE(Рабочий!$C$27,Рабочий!BB443,Рабочий!BB563,Рабочий!BB503),CHOOSE(Рабочий!$C$27,Рабочий!C443,Рабочий!C563,Рабочий!C503))="","",ROUND(CHOOSE(Рабочий!$AC$27,CHOOSE(Рабочий!$C$27,Рабочий!BB443,Рабочий!BB563,Рабочий!BB503),CHOOSE(Рабочий!$C$27,Рабочий!C443,Рабочий!C563,Рабочий!C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103</v>
      </c>
      <c r="C37" s="272">
        <f>IF(CHOOSE(Рабочий!$AC$27,CHOOSE(Рабочий!$C$27,Рабочий!BC443,Рабочий!BC563,Рабочий!BC503),CHOOSE(Рабочий!$C$27,Рабочий!D443,Рабочий!D563,Рабочий!D503))="","",ROUND(CHOOSE(Рабочий!$AC$27,CHOOSE(Рабочий!$C$27,Рабочий!BC443,Рабочий!BC563,Рабочий!BC503),CHOOSE(Рабочий!$C$27,Рабочий!D443,Рабочий!D563,Рабочий!D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97</v>
      </c>
      <c r="D37" s="272">
        <f>IF(CHOOSE(Рабочий!$AC$27,CHOOSE(Рабочий!$C$27,Рабочий!BD443,Рабочий!BD563,Рабочий!BD503),CHOOSE(Рабочий!$C$27,Рабочий!E443,Рабочий!E563,Рабочий!E503))="","",ROUND(CHOOSE(Рабочий!$AC$27,CHOOSE(Рабочий!$C$27,Рабочий!BD443,Рабочий!BD563,Рабочий!BD503),CHOOSE(Рабочий!$C$27,Рабочий!E443,Рабочий!E563,Рабочий!E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92</v>
      </c>
      <c r="E37" s="272">
        <f>IF(CHOOSE(Рабочий!$AC$27,CHOOSE(Рабочий!$C$27,Рабочий!BE443,Рабочий!BE563,Рабочий!BE503),CHOOSE(Рабочий!$C$27,Рабочий!F443,Рабочий!F563,Рабочий!F503))="","",ROUND(CHOOSE(Рабочий!$AC$27,CHOOSE(Рабочий!$C$27,Рабочий!BE443,Рабочий!BE563,Рабочий!BE503),CHOOSE(Рабочий!$C$27,Рабочий!F443,Рабочий!F563,Рабочий!F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89</v>
      </c>
      <c r="F37" s="272">
        <f>IF(CHOOSE(Рабочий!$AC$27,CHOOSE(Рабочий!$C$27,Рабочий!BF443,Рабочий!BF563,Рабочий!BF503),CHOOSE(Рабочий!$C$27,Рабочий!G443,Рабочий!G563,Рабочий!G503))="","",ROUND(CHOOSE(Рабочий!$AC$27,CHOOSE(Рабочий!$C$27,Рабочий!BF443,Рабочий!BF563,Рабочий!BF503),CHOOSE(Рабочий!$C$27,Рабочий!G443,Рабочий!G563,Рабочий!G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G37" s="272">
        <f>IF(CHOOSE(Рабочий!$AC$27,CHOOSE(Рабочий!$C$27,Рабочий!BG443,Рабочий!BG563,Рабочий!BG503),CHOOSE(Рабочий!$C$27,Рабочий!H443,Рабочий!H563,Рабочий!H503))="","",ROUND(CHOOSE(Рабочий!$AC$27,CHOOSE(Рабочий!$C$27,Рабочий!BG443,Рабочий!BG563,Рабочий!BG503),CHOOSE(Рабочий!$C$27,Рабочий!H443,Рабочий!H563,Рабочий!H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H37" s="272">
        <f>IF(CHOOSE(Рабочий!$AC$27,CHOOSE(Рабочий!$C$27,Рабочий!BH443,Рабочий!BH563,Рабочий!BH503),CHOOSE(Рабочий!$C$27,Рабочий!I443,Рабочий!I563,Рабочий!I503))="","",ROUND(CHOOSE(Рабочий!$AC$27,CHOOSE(Рабочий!$C$27,Рабочий!BH443,Рабочий!BH563,Рабочий!BH503),CHOOSE(Рабочий!$C$27,Рабочий!I443,Рабочий!I563,Рабочий!I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84</v>
      </c>
      <c r="I37" s="272">
        <f>IF(CHOOSE(Рабочий!$AC$27,CHOOSE(Рабочий!$C$27,Рабочий!BI443,Рабочий!BI563,Рабочий!BI503),CHOOSE(Рабочий!$C$27,Рабочий!J443,Рабочий!J563,Рабочий!J503))="","",ROUND(CHOOSE(Рабочий!$AC$27,CHOOSE(Рабочий!$C$27,Рабочий!BI443,Рабочий!BI563,Рабочий!BI503),CHOOSE(Рабочий!$C$27,Рабочий!J443,Рабочий!J563,Рабочий!J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J37" s="272">
        <f>IF(CHOOSE(Рабочий!$AC$27,CHOOSE(Рабочий!$C$27,Рабочий!BJ443,Рабочий!BJ563,Рабочий!BJ503),CHOOSE(Рабочий!$C$27,Рабочий!K443,Рабочий!K563,Рабочий!K503))="","",ROUND(CHOOSE(Рабочий!$AC$27,CHOOSE(Рабочий!$C$27,Рабочий!BJ443,Рабочий!BJ563,Рабочий!BJ503),CHOOSE(Рабочий!$C$27,Рабочий!K443,Рабочий!K563,Рабочий!K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K37" s="272">
        <f>IF(CHOOSE(Рабочий!$AC$27,CHOOSE(Рабочий!$C$27,Рабочий!BK443,Рабочий!BK563,Рабочий!BK503),CHOOSE(Рабочий!$C$27,Рабочий!L443,Рабочий!L563,Рабочий!L503))="","",ROUND(CHOOSE(Рабочий!$AC$27,CHOOSE(Рабочий!$C$27,Рабочий!BK443,Рабочий!BK563,Рабочий!BK503),CHOOSE(Рабочий!$C$27,Рабочий!L443,Рабочий!L563,Рабочий!L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L37" s="272">
        <f>IF(CHOOSE(Рабочий!$AC$27,CHOOSE(Рабочий!$C$27,Рабочий!BL443,Рабочий!BL563,Рабочий!BL503),CHOOSE(Рабочий!$C$27,Рабочий!M443,Рабочий!M563,Рабочий!M503))="","",ROUND(CHOOSE(Рабочий!$AC$27,CHOOSE(Рабочий!$C$27,Рабочий!BL443,Рабочий!BL563,Рабочий!BL503),CHOOSE(Рабочий!$C$27,Рабочий!M443,Рабочий!M563,Рабочий!M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M37" s="272">
        <f>IF(CHOOSE(Рабочий!$AC$27,CHOOSE(Рабочий!$C$27,Рабочий!BM443,Рабочий!BM563,Рабочий!BM503),CHOOSE(Рабочий!$C$27,Рабочий!N443,Рабочий!N563,Рабочий!N503))="","",ROUND(CHOOSE(Рабочий!$AC$27,CHOOSE(Рабочий!$C$27,Рабочий!BM443,Рабочий!BM563,Рабочий!BM503),CHOOSE(Рабочий!$C$27,Рабочий!N443,Рабочий!N563,Рабочий!N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N37" s="272">
        <f>IF(CHOOSE(Рабочий!$AC$27,CHOOSE(Рабочий!$C$27,Рабочий!BN443,Рабочий!BN563,Рабочий!BN503),CHOOSE(Рабочий!$C$27,Рабочий!O443,Рабочий!O563,Рабочий!O503))="","",ROUND(CHOOSE(Рабочий!$AC$27,CHOOSE(Рабочий!$C$27,Рабочий!BN443,Рабочий!BN563,Рабочий!BN503),CHOOSE(Рабочий!$C$27,Рабочий!O443,Рабочий!O563,Рабочий!O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O37" s="272">
        <f>IF(CHOOSE(Рабочий!$AC$27,CHOOSE(Рабочий!$C$27,Рабочий!BO443,Рабочий!BO563,Рабочий!BO503),CHOOSE(Рабочий!$C$27,Рабочий!P443,Рабочий!P563,Рабочий!P503))="","",ROUND(CHOOSE(Рабочий!$AC$27,CHOOSE(Рабочий!$C$27,Рабочий!BO443,Рабочий!BO563,Рабочий!BO503),CHOOSE(Рабочий!$C$27,Рабочий!P443,Рабочий!P563,Рабочий!P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P37" s="272">
        <f>IF(CHOOSE(Рабочий!$AC$27,CHOOSE(Рабочий!$C$27,Рабочий!BP443,Рабочий!BP563,Рабочий!BP503),CHOOSE(Рабочий!$C$27,Рабочий!Q443,Рабочий!Q563,Рабочий!Q503))="","",ROUND(CHOOSE(Рабочий!$AC$27,CHOOSE(Рабочий!$C$27,Рабочий!BP443,Рабочий!BP563,Рабочий!BP503),CHOOSE(Рабочий!$C$27,Рабочий!Q443,Рабочий!Q563,Рабочий!Q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Q37" s="272">
        <f>IF(CHOOSE(Рабочий!$AC$27,CHOOSE(Рабочий!$C$27,Рабочий!BQ443,Рабочий!BQ563,Рабочий!BQ503),CHOOSE(Рабочий!$C$27,Рабочий!R443,Рабочий!R563,Рабочий!R503))="","",ROUND(CHOOSE(Рабочий!$AC$27,CHOOSE(Рабочий!$C$27,Рабочий!BQ443,Рабочий!BQ563,Рабочий!BQ503),CHOOSE(Рабочий!$C$27,Рабочий!R443,Рабочий!R563,Рабочий!R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R37" s="272">
        <f>IF(CHOOSE(Рабочий!$AC$27,CHOOSE(Рабочий!$C$27,Рабочий!BR443,Рабочий!BR563,Рабочий!BR503),CHOOSE(Рабочий!$C$27,Рабочий!S443,Рабочий!S563,Рабочий!S503))="","",ROUND(CHOOSE(Рабочий!$AC$27,CHOOSE(Рабочий!$C$27,Рабочий!BR443,Рабочий!BR563,Рабочий!BR503),CHOOSE(Рабочий!$C$27,Рабочий!S443,Рабочий!S563,Рабочий!S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S37" s="272">
        <f>IF(CHOOSE(Рабочий!$AC$27,CHOOSE(Рабочий!$C$27,Рабочий!BS443,Рабочий!BS563,Рабочий!BS503),CHOOSE(Рабочий!$C$27,Рабочий!T443,Рабочий!T563,Рабочий!T503))="","",ROUND(CHOOSE(Рабочий!$AC$27,CHOOSE(Рабочий!$C$27,Рабочий!BS443,Рабочий!BS563,Рабочий!BS503),CHOOSE(Рабочий!$C$27,Рабочий!T443,Рабочий!T563,Рабочий!T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T37" s="272">
        <f>IF(CHOOSE(Рабочий!$AC$27,CHOOSE(Рабочий!$C$27,Рабочий!BT443,Рабочий!BT563,Рабочий!BT503),CHOOSE(Рабочий!$C$27,Рабочий!U443,Рабочий!U563,Рабочий!U503))="","",ROUND(CHOOSE(Рабочий!$AC$27,CHOOSE(Рабочий!$C$27,Рабочий!BT443,Рабочий!BT563,Рабочий!BT503),CHOOSE(Рабочий!$C$27,Рабочий!U443,Рабочий!U563,Рабочий!U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U37" s="272">
        <f>IF(CHOOSE(Рабочий!$AC$27,CHOOSE(Рабочий!$C$27,Рабочий!BU443,Рабочий!BU563,Рабочий!BU503),CHOOSE(Рабочий!$C$27,Рабочий!V443,Рабочий!V563,Рабочий!V503))="","",ROUND(CHOOSE(Рабочий!$AC$27,CHOOSE(Рабочий!$C$27,Рабочий!BU443,Рабочий!BU563,Рабочий!BU503),CHOOSE(Рабочий!$C$27,Рабочий!V443,Рабочий!V563,Рабочий!V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V37" s="272">
        <f>IF(CHOOSE(Рабочий!$AC$27,CHOOSE(Рабочий!$C$27,Рабочий!BV443,Рабочий!BV563,Рабочий!BV503),CHOOSE(Рабочий!$C$27,Рабочий!W443,Рабочий!W563,Рабочий!W503))="","",ROUND(CHOOSE(Рабочий!$AC$27,CHOOSE(Рабочий!$C$27,Рабочий!BV443,Рабочий!BV563,Рабочий!BV503),CHOOSE(Рабочий!$C$27,Рабочий!W443,Рабочий!W563,Рабочий!W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W37" s="272">
        <f>IF(CHOOSE(Рабочий!$AC$27,CHOOSE(Рабочий!$C$27,Рабочий!BW443,Рабочий!BW563,Рабочий!BW503),CHOOSE(Рабочий!$C$27,Рабочий!X443,Рабочий!X563,Рабочий!X503))="","",ROUND(CHOOSE(Рабочий!$AC$27,CHOOSE(Рабочий!$C$27,Рабочий!BW443,Рабочий!BW563,Рабочий!BW503),CHOOSE(Рабочий!$C$27,Рабочий!X443,Рабочий!X563,Рабочий!X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X37" s="272">
        <f>IF(CHOOSE(Рабочий!$AC$27,CHOOSE(Рабочий!$C$27,Рабочий!BX443,Рабочий!BX563,Рабочий!BX503),CHOOSE(Рабочий!$C$27,Рабочий!Y443,Рабочий!Y563,Рабочий!Y503))="","",ROUND(CHOOSE(Рабочий!$AC$27,CHOOSE(Рабочий!$C$27,Рабочий!BX443,Рабочий!BX563,Рабочий!BX503),CHOOSE(Рабочий!$C$27,Рабочий!Y443,Рабочий!Y563,Рабочий!Y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Y37" s="272">
        <f>IF(CHOOSE(Рабочий!$AC$27,CHOOSE(Рабочий!$C$27,Рабочий!BY443,Рабочий!BY563,Рабочий!BY503),CHOOSE(Рабочий!$C$27,Рабочий!Z443,Рабочий!Z563,Рабочий!Z503))="","",ROUND(CHOOSE(Рабочий!$AC$27,CHOOSE(Рабочий!$C$27,Рабочий!BY443,Рабочий!BY563,Рабочий!BY503),CHOOSE(Рабочий!$C$27,Рабочий!Z443,Рабочий!Z563,Рабочий!Z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Z37" s="272">
        <f>IF(CHOOSE(Рабочий!$AC$27,CHOOSE(Рабочий!$C$27,Рабочий!BZ443,Рабочий!BZ563,Рабочий!BZ503),CHOOSE(Рабочий!$C$27,Рабочий!AA443,Рабочий!AA563,Рабочий!AA503))="","",ROUND(CHOOSE(Рабочий!$AC$27,CHOOSE(Рабочий!$C$27,Рабочий!BZ443,Рабочий!BZ563,Рабочий!BZ503),CHOOSE(Рабочий!$C$27,Рабочий!AA443,Рабочий!AA563,Рабочий!AA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AA37" s="272">
        <f>IF(CHOOSE(Рабочий!$AC$27,CHOOSE(Рабочий!$C$27,Рабочий!CA443,Рабочий!CA563,Рабочий!CA503),CHOOSE(Рабочий!$C$27,Рабочий!AB443,Рабочий!AB563,Рабочий!AB503))="","",ROUND(CHOOSE(Рабочий!$AC$27,CHOOSE(Рабочий!$C$27,Рабочий!CA443,Рабочий!CA563,Рабочий!CA503),CHOOSE(Рабочий!$C$27,Рабочий!AB443,Рабочий!AB563,Рабочий!AB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AB37" s="272">
        <f>IF(CHOOSE(Рабочий!$AC$27,CHOOSE(Рабочий!$C$27,Рабочий!CB443,Рабочий!CB563,Рабочий!CB503),CHOOSE(Рабочий!$C$27,Рабочий!AC443,Рабочий!AC563,Рабочий!AC503))="","",ROUND(CHOOSE(Рабочий!$AC$27,CHOOSE(Рабочий!$C$27,Рабочий!CB443,Рабочий!CB563,Рабочий!CB503),CHOOSE(Рабочий!$C$27,Рабочий!AC443,Рабочий!AC563,Рабочий!AC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AC37" s="272">
        <f>IF(CHOOSE(Рабочий!$AC$27,CHOOSE(Рабочий!$C$27,Рабочий!CC443,Рабочий!CC563,Рабочий!CC503),CHOOSE(Рабочий!$C$27,Рабочий!AD443,Рабочий!AD563,Рабочий!AD503))="","",ROUND(CHOOSE(Рабочий!$AC$27,CHOOSE(Рабочий!$C$27,Рабочий!CC443,Рабочий!CC563,Рабочий!CC503),CHOOSE(Рабочий!$C$27,Рабочий!AD443,Рабочий!AD563,Рабочий!AD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AD37" s="272">
        <f>IF(CHOOSE(Рабочий!$AC$27,CHOOSE(Рабочий!$C$27,Рабочий!CD443,Рабочий!CD563,Рабочий!CD503),CHOOSE(Рабочий!$C$27,Рабочий!AE443,Рабочий!AE563,Рабочий!AE503))="","",ROUND(CHOOSE(Рабочий!$AC$27,CHOOSE(Рабочий!$C$27,Рабочий!CD443,Рабочий!CD563,Рабочий!CD503),CHOOSE(Рабочий!$C$27,Рабочий!AE443,Рабочий!AE563,Рабочий!AE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AE37" s="272" t="str">
        <f>IF(CHOOSE(Рабочий!$AC$27,CHOOSE(Рабочий!$C$27,Рабочий!CE443,Рабочий!CE563,Рабочий!CE503),CHOOSE(Рабочий!$C$27,Рабочий!AF443,Рабочий!AF563,Рабочий!AF503))="","",ROUND(CHOOSE(Рабочий!$AC$27,CHOOSE(Рабочий!$C$27,Рабочий!CE443,Рабочий!CE563,Рабочий!CE503),CHOOSE(Рабочий!$C$27,Рабочий!AF443,Рабочий!AF563,Рабочий!AF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37" s="272" t="str">
        <f>IF(CHOOSE(Рабочий!$AC$27,CHOOSE(Рабочий!$C$27,Рабочий!CF443,Рабочий!CF563,Рабочий!CF503),CHOOSE(Рабочий!$C$27,Рабочий!AG443,Рабочий!AG563,Рабочий!AG503))="","",ROUND(CHOOSE(Рабочий!$AC$27,CHOOSE(Рабочий!$C$27,Рабочий!CF443,Рабочий!CF563,Рабочий!CF503),CHOOSE(Рабочий!$C$27,Рабочий!AG443,Рабочий!AG563,Рабочий!AG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37" s="272" t="str">
        <f>IF(CHOOSE(Рабочий!$AC$27,CHOOSE(Рабочий!$C$27,Рабочий!CG443,Рабочий!CG563,Рабочий!CG503),CHOOSE(Рабочий!$C$27,Рабочий!AH443,Рабочий!AH563,Рабочий!AH503))="","",ROUND(CHOOSE(Рабочий!$AC$27,CHOOSE(Рабочий!$C$27,Рабочий!CG443,Рабочий!CG563,Рабочий!CG503),CHOOSE(Рабочий!$C$27,Рабочий!AH443,Рабочий!AH563,Рабочий!AH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37" s="272" t="str">
        <f>IF(CHOOSE(Рабочий!$AC$27,CHOOSE(Рабочий!$C$27,Рабочий!CH443,Рабочий!CH563,Рабочий!CH503),CHOOSE(Рабочий!$C$27,Рабочий!AI443,Рабочий!AI563,Рабочий!AI503))="","",ROUND(CHOOSE(Рабочий!$AC$27,CHOOSE(Рабочий!$C$27,Рабочий!CH443,Рабочий!CH563,Рабочий!CH503),CHOOSE(Рабочий!$C$27,Рабочий!AI443,Рабочий!AI563,Рабочий!AI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37" s="272" t="str">
        <f>IF(CHOOSE(Рабочий!$AC$27,CHOOSE(Рабочий!$C$27,Рабочий!CI443,Рабочий!CI563,Рабочий!CI503),CHOOSE(Рабочий!$C$27,Рабочий!AJ443,Рабочий!AJ563,Рабочий!AJ503))="","",ROUND(CHOOSE(Рабочий!$AC$27,CHOOSE(Рабочий!$C$27,Рабочий!CI443,Рабочий!CI563,Рабочий!CI503),CHOOSE(Рабочий!$C$27,Рабочий!AJ443,Рабочий!AJ563,Рабочий!AJ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37" s="272" t="str">
        <f>IF(CHOOSE(Рабочий!$AC$27,CHOOSE(Рабочий!$C$27,Рабочий!CJ443,Рабочий!CJ563,Рабочий!CJ503),CHOOSE(Рабочий!$C$27,Рабочий!AK443,Рабочий!AK563,Рабочий!AK503))="","",ROUND(CHOOSE(Рабочий!$AC$27,CHOOSE(Рабочий!$C$27,Рабочий!CJ443,Рабочий!CJ563,Рабочий!CJ503),CHOOSE(Рабочий!$C$27,Рабочий!AK443,Рабочий!AK563,Рабочий!AK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37" s="272" t="str">
        <f>IF(CHOOSE(Рабочий!$AC$27,CHOOSE(Рабочий!$C$27,Рабочий!CK443,Рабочий!CK563,Рабочий!CK503),CHOOSE(Рабочий!$C$27,Рабочий!AL443,Рабочий!AL563,Рабочий!AL503))="","",ROUND(CHOOSE(Рабочий!$AC$27,CHOOSE(Рабочий!$C$27,Рабочий!CK443,Рабочий!CK563,Рабочий!CK503),CHOOSE(Рабочий!$C$27,Рабочий!AL443,Рабочий!AL563,Рабочий!AL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37" s="272" t="str">
        <f>IF(CHOOSE(Рабочий!$AC$27,CHOOSE(Рабочий!$C$27,Рабочий!CL443,Рабочий!CL563,Рабочий!CL503),CHOOSE(Рабочий!$C$27,Рабочий!AM443,Рабочий!AM563,Рабочий!AM503))="","",ROUND(CHOOSE(Рабочий!$AC$27,CHOOSE(Рабочий!$C$27,Рабочий!CL443,Рабочий!CL563,Рабочий!CL503),CHOOSE(Рабочий!$C$27,Рабочий!AM443,Рабочий!AM563,Рабочий!AM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37" s="272" t="str">
        <f>IF(CHOOSE(Рабочий!$AC$27,CHOOSE(Рабочий!$C$27,Рабочий!CM443,Рабочий!CM563,Рабочий!CM503),CHOOSE(Рабочий!$C$27,Рабочий!AN443,Рабочий!AN563,Рабочий!AN503))="","",ROUND(CHOOSE(Рабочий!$AC$27,CHOOSE(Рабочий!$C$27,Рабочий!CM443,Рабочий!CM563,Рабочий!CM503),CHOOSE(Рабочий!$C$27,Рабочий!AN443,Рабочий!AN563,Рабочий!AN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37" s="272" t="str">
        <f>IF(CHOOSE(Рабочий!$AC$27,CHOOSE(Рабочий!$C$27,Рабочий!CN443,Рабочий!CN563,Рабочий!CN503),CHOOSE(Рабочий!$C$27,Рабочий!AO443,Рабочий!AO563,Рабочий!AO503))="","",ROUND(CHOOSE(Рабочий!$AC$27,CHOOSE(Рабочий!$C$27,Рабочий!CN443,Рабочий!CN563,Рабочий!CN503),CHOOSE(Рабочий!$C$27,Рабочий!AO443,Рабочий!AO563,Рабочий!AO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37" s="272" t="str">
        <f>IF(CHOOSE(Рабочий!$AC$27,CHOOSE(Рабочий!$C$27,Рабочий!CO443,Рабочий!CO563,Рабочий!CO503),CHOOSE(Рабочий!$C$27,Рабочий!AP443,Рабочий!AP563,Рабочий!AP503))="","",ROUND(CHOOSE(Рабочий!$AC$27,CHOOSE(Рабочий!$C$27,Рабочий!CO443,Рабочий!CO563,Рабочий!CO503),CHOOSE(Рабочий!$C$27,Рабочий!AP443,Рабочий!AP563,Рабочий!AP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37" s="272" t="str">
        <f>IF(CHOOSE(Рабочий!$AC$27,CHOOSE(Рабочий!$C$27,Рабочий!CP443,Рабочий!CP563,Рабочий!CP503),CHOOSE(Рабочий!$C$27,Рабочий!AQ443,Рабочий!AQ563,Рабочий!AQ503))="","",ROUND(CHOOSE(Рабочий!$AC$27,CHOOSE(Рабочий!$C$27,Рабочий!CP443,Рабочий!CP563,Рабочий!CP503),CHOOSE(Рабочий!$C$27,Рабочий!AQ443,Рабочий!AQ563,Рабочий!AQ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37" s="272" t="str">
        <f>IF(CHOOSE(Рабочий!$AC$27,CHOOSE(Рабочий!$C$27,Рабочий!CQ443,Рабочий!CQ563,Рабочий!CQ503),CHOOSE(Рабочий!$C$27,Рабочий!AR443,Рабочий!AR563,Рабочий!AR503))="","",ROUND(CHOOSE(Рабочий!$AC$27,CHOOSE(Рабочий!$C$27,Рабочий!CQ443,Рабочий!CQ563,Рабочий!CQ503),CHOOSE(Рабочий!$C$27,Рабочий!AR443,Рабочий!AR563,Рабочий!AR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37" s="272" t="str">
        <f>IF(CHOOSE(Рабочий!$AC$27,CHOOSE(Рабочий!$C$27,Рабочий!CR443,Рабочий!CR563,Рабочий!CR503),CHOOSE(Рабочий!$C$27,Рабочий!AS443,Рабочий!AS563,Рабочий!AS503))="","",ROUND(CHOOSE(Рабочий!$AC$27,CHOOSE(Рабочий!$C$27,Рабочий!CR443,Рабочий!CR563,Рабочий!CR503),CHOOSE(Рабочий!$C$27,Рабочий!AS443,Рабочий!AS563,Рабочий!AS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37" s="272" t="str">
        <f>IF(CHOOSE(Рабочий!$AC$27,CHOOSE(Рабочий!$C$27,Рабочий!CS443,Рабочий!CS563,Рабочий!CS503),CHOOSE(Рабочий!$C$27,Рабочий!AT443,Рабочий!AT563,Рабочий!AT503))="","",ROUND(CHOOSE(Рабочий!$AC$27,CHOOSE(Рабочий!$C$27,Рабочий!CS443,Рабочий!CS563,Рабочий!CS503),CHOOSE(Рабочий!$C$27,Рабочий!AT443,Рабочий!AT563,Рабочий!AT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37" s="272" t="str">
        <f>IF(CHOOSE(Рабочий!$AC$27,CHOOSE(Рабочий!$C$27,Рабочий!CT443,Рабочий!CT563,Рабочий!CT503),CHOOSE(Рабочий!$C$27,Рабочий!AU443,Рабочий!AU563,Рабочий!AU503))="","",ROUND(CHOOSE(Рабочий!$AC$27,CHOOSE(Рабочий!$C$27,Рабочий!CT443,Рабочий!CT563,Рабочий!CT503),CHOOSE(Рабочий!$C$27,Рабочий!AU443,Рабочий!AU563,Рабочий!AU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37" s="272" t="str">
        <f>IF(CHOOSE(Рабочий!$AC$27,CHOOSE(Рабочий!$C$27,Рабочий!CU443,Рабочий!CU563,Рабочий!CU503),CHOOSE(Рабочий!$C$27,Рабочий!AV443,Рабочий!AV563,Рабочий!AV503))="","",ROUND(CHOOSE(Рабочий!$AC$27,CHOOSE(Рабочий!$C$27,Рабочий!CU443,Рабочий!CU563,Рабочий!CU503),CHOOSE(Рабочий!$C$27,Рабочий!AV443,Рабочий!AV563,Рабочий!AV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37" s="272" t="str">
        <f>IF(CHOOSE(Рабочий!$AC$27,CHOOSE(Рабочий!$C$27,Рабочий!CV443,Рабочий!CV563,Рабочий!CV503),CHOOSE(Рабочий!$C$27,Рабочий!AW443,Рабочий!AW563,Рабочий!AW503))="","",ROUND(CHOOSE(Рабочий!$AC$27,CHOOSE(Рабочий!$C$27,Рабочий!CV443,Рабочий!CV563,Рабочий!CV503),CHOOSE(Рабочий!$C$27,Рабочий!AW443,Рабочий!AW563,Рабочий!AW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37" s="272" t="str">
        <f>IF(CHOOSE(Рабочий!$AC$27,CHOOSE(Рабочий!$C$27,Рабочий!CW443,Рабочий!CW563,Рабочий!CW503),CHOOSE(Рабочий!$C$27,Рабочий!AX443,Рабочий!AX563,Рабочий!AX503))="","",ROUND(CHOOSE(Рабочий!$AC$27,CHOOSE(Рабочий!$C$27,Рабочий!CW443,Рабочий!CW563,Рабочий!CW503),CHOOSE(Рабочий!$C$27,Рабочий!AX443,Рабочий!AX563,Рабочий!AX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37" s="272" t="str">
        <f>IF(CHOOSE(Рабочий!$AC$27,CHOOSE(Рабочий!$C$27,Рабочий!CX443,Рабочий!CX563,Рабочий!CX503),CHOOSE(Рабочий!$C$27,Рабочий!AY443,Рабочий!AY563,Рабочий!AY503))="","",ROUND(CHOOSE(Рабочий!$AC$27,CHOOSE(Рабочий!$C$27,Рабочий!CX443,Рабочий!CX563,Рабочий!CX503),CHOOSE(Рабочий!$C$27,Рабочий!AY443,Рабочий!AY563,Рабочий!AY503)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37" s="210"/>
      <c r="AZ37" s="211"/>
      <c r="BA37" s="211"/>
      <c r="BB37" s="211"/>
      <c r="BC37" s="211"/>
      <c r="BD37" s="211"/>
      <c r="BE37" s="211"/>
      <c r="BF37" s="211"/>
      <c r="BG37" s="211"/>
      <c r="BH37" s="211"/>
      <c r="BI37" s="211"/>
      <c r="BJ37" s="211"/>
      <c r="BK37" s="211"/>
      <c r="BL37" s="211"/>
      <c r="BM37" s="211"/>
      <c r="BN37" s="211"/>
      <c r="BO37" s="211"/>
      <c r="BP37" s="211"/>
    </row>
    <row r="38" spans="1:68" s="193" customFormat="1">
      <c r="A38" s="212">
        <v>2100</v>
      </c>
      <c r="B38" s="272">
        <f>IF(CHOOSE(Рабочий!$AC$27,CHOOSE(Рабочий!$C$27,Рабочий!BB444,Рабочий!BB564,Рабочий!BB504),CHOOSE(Рабочий!$C$27,Рабочий!C444,Рабочий!C564,Рабочий!C504))="","",ROUND(CHOOSE(Рабочий!$AC$27,CHOOSE(Рабочий!$C$27,Рабочий!BB444,Рабочий!BB564,Рабочий!BB504),CHOOSE(Рабочий!$C$27,Рабочий!C444,Рабочий!C564,Рабочий!C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102</v>
      </c>
      <c r="C38" s="272">
        <f>IF(CHOOSE(Рабочий!$AC$27,CHOOSE(Рабочий!$C$27,Рабочий!BC444,Рабочий!BC564,Рабочий!BC504),CHOOSE(Рабочий!$C$27,Рабочий!D444,Рабочий!D564,Рабочий!D504))="","",ROUND(CHOOSE(Рабочий!$AC$27,CHOOSE(Рабочий!$C$27,Рабочий!BC444,Рабочий!BC564,Рабочий!BC504),CHOOSE(Рабочий!$C$27,Рабочий!D444,Рабочий!D564,Рабочий!D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95</v>
      </c>
      <c r="D38" s="272">
        <f>IF(CHOOSE(Рабочий!$AC$27,CHOOSE(Рабочий!$C$27,Рабочий!BD444,Рабочий!BD564,Рабочий!BD504),CHOOSE(Рабочий!$C$27,Рабочий!E444,Рабочий!E564,Рабочий!E504))="","",ROUND(CHOOSE(Рабочий!$AC$27,CHOOSE(Рабочий!$C$27,Рабочий!BD444,Рабочий!BD564,Рабочий!BD504),CHOOSE(Рабочий!$C$27,Рабочий!E444,Рабочий!E564,Рабочий!E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91</v>
      </c>
      <c r="E38" s="272">
        <f>IF(CHOOSE(Рабочий!$AC$27,CHOOSE(Рабочий!$C$27,Рабочий!BE444,Рабочий!BE564,Рабочий!BE504),CHOOSE(Рабочий!$C$27,Рабочий!F444,Рабочий!F564,Рабочий!F504))="","",ROUND(CHOOSE(Рабочий!$AC$27,CHOOSE(Рабочий!$C$27,Рабочий!BE444,Рабочий!BE564,Рабочий!BE504),CHOOSE(Рабочий!$C$27,Рабочий!F444,Рабочий!F564,Рабочий!F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88</v>
      </c>
      <c r="F38" s="272">
        <f>IF(CHOOSE(Рабочий!$AC$27,CHOOSE(Рабочий!$C$27,Рабочий!BF444,Рабочий!BF564,Рабочий!BF504),CHOOSE(Рабочий!$C$27,Рабочий!G444,Рабочий!G564,Рабочий!G504))="","",ROUND(CHOOSE(Рабочий!$AC$27,CHOOSE(Рабочий!$C$27,Рабочий!BF444,Рабочий!BF564,Рабочий!BF504),CHOOSE(Рабочий!$C$27,Рабочий!G444,Рабочий!G564,Рабочий!G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G38" s="272">
        <f>IF(CHOOSE(Рабочий!$AC$27,CHOOSE(Рабочий!$C$27,Рабочий!BG444,Рабочий!BG564,Рабочий!BG504),CHOOSE(Рабочий!$C$27,Рабочий!H444,Рабочий!H564,Рабочий!H504))="","",ROUND(CHOOSE(Рабочий!$AC$27,CHOOSE(Рабочий!$C$27,Рабочий!BG444,Рабочий!BG564,Рабочий!BG504),CHOOSE(Рабочий!$C$27,Рабочий!H444,Рабочий!H564,Рабочий!H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84</v>
      </c>
      <c r="H38" s="272">
        <f>IF(CHOOSE(Рабочий!$AC$27,CHOOSE(Рабочий!$C$27,Рабочий!BH444,Рабочий!BH564,Рабочий!BH504),CHOOSE(Рабочий!$C$27,Рабочий!I444,Рабочий!I564,Рабочий!I504))="","",ROUND(CHOOSE(Рабочий!$AC$27,CHOOSE(Рабочий!$C$27,Рабочий!BH444,Рабочий!BH564,Рабочий!BH504),CHOOSE(Рабочий!$C$27,Рабочий!I444,Рабочий!I564,Рабочий!I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I38" s="272">
        <f>IF(CHOOSE(Рабочий!$AC$27,CHOOSE(Рабочий!$C$27,Рабочий!BI444,Рабочий!BI564,Рабочий!BI504),CHOOSE(Рабочий!$C$27,Рабочий!J444,Рабочий!J564,Рабочий!J504))="","",ROUND(CHOOSE(Рабочий!$AC$27,CHOOSE(Рабочий!$C$27,Рабочий!BI444,Рабочий!BI564,Рабочий!BI504),CHOOSE(Рабочий!$C$27,Рабочий!J444,Рабочий!J564,Рабочий!J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J38" s="272">
        <f>IF(CHOOSE(Рабочий!$AC$27,CHOOSE(Рабочий!$C$27,Рабочий!BJ444,Рабочий!BJ564,Рабочий!BJ504),CHOOSE(Рабочий!$C$27,Рабочий!K444,Рабочий!K564,Рабочий!K504))="","",ROUND(CHOOSE(Рабочий!$AC$27,CHOOSE(Рабочий!$C$27,Рабочий!BJ444,Рабочий!BJ564,Рабочий!BJ504),CHOOSE(Рабочий!$C$27,Рабочий!K444,Рабочий!K564,Рабочий!K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K38" s="272">
        <f>IF(CHOOSE(Рабочий!$AC$27,CHOOSE(Рабочий!$C$27,Рабочий!BK444,Рабочий!BK564,Рабочий!BK504),CHOOSE(Рабочий!$C$27,Рабочий!L444,Рабочий!L564,Рабочий!L504))="","",ROUND(CHOOSE(Рабочий!$AC$27,CHOOSE(Рабочий!$C$27,Рабочий!BK444,Рабочий!BK564,Рабочий!BK504),CHOOSE(Рабочий!$C$27,Рабочий!L444,Рабочий!L564,Рабочий!L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L38" s="272">
        <f>IF(CHOOSE(Рабочий!$AC$27,CHOOSE(Рабочий!$C$27,Рабочий!BL444,Рабочий!BL564,Рабочий!BL504),CHOOSE(Рабочий!$C$27,Рабочий!M444,Рабочий!M564,Рабочий!M504))="","",ROUND(CHOOSE(Рабочий!$AC$27,CHOOSE(Рабочий!$C$27,Рабочий!BL444,Рабочий!BL564,Рабочий!BL504),CHOOSE(Рабочий!$C$27,Рабочий!M444,Рабочий!M564,Рабочий!M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M38" s="272">
        <f>IF(CHOOSE(Рабочий!$AC$27,CHOOSE(Рабочий!$C$27,Рабочий!BM444,Рабочий!BM564,Рабочий!BM504),CHOOSE(Рабочий!$C$27,Рабочий!N444,Рабочий!N564,Рабочий!N504))="","",ROUND(CHOOSE(Рабочий!$AC$27,CHOOSE(Рабочий!$C$27,Рабочий!BM444,Рабочий!BM564,Рабочий!BM504),CHOOSE(Рабочий!$C$27,Рабочий!N444,Рабочий!N564,Рабочий!N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N38" s="272">
        <f>IF(CHOOSE(Рабочий!$AC$27,CHOOSE(Рабочий!$C$27,Рабочий!BN444,Рабочий!BN564,Рабочий!BN504),CHOOSE(Рабочий!$C$27,Рабочий!O444,Рабочий!O564,Рабочий!O504))="","",ROUND(CHOOSE(Рабочий!$AC$27,CHOOSE(Рабочий!$C$27,Рабочий!BN444,Рабочий!BN564,Рабочий!BN504),CHOOSE(Рабочий!$C$27,Рабочий!O444,Рабочий!O564,Рабочий!O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O38" s="272">
        <f>IF(CHOOSE(Рабочий!$AC$27,CHOOSE(Рабочий!$C$27,Рабочий!BO444,Рабочий!BO564,Рабочий!BO504),CHOOSE(Рабочий!$C$27,Рабочий!P444,Рабочий!P564,Рабочий!P504))="","",ROUND(CHOOSE(Рабочий!$AC$27,CHOOSE(Рабочий!$C$27,Рабочий!BO444,Рабочий!BO564,Рабочий!BO504),CHOOSE(Рабочий!$C$27,Рабочий!P444,Рабочий!P564,Рабочий!P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P38" s="272">
        <f>IF(CHOOSE(Рабочий!$AC$27,CHOOSE(Рабочий!$C$27,Рабочий!BP444,Рабочий!BP564,Рабочий!BP504),CHOOSE(Рабочий!$C$27,Рабочий!Q444,Рабочий!Q564,Рабочий!Q504))="","",ROUND(CHOOSE(Рабочий!$AC$27,CHOOSE(Рабочий!$C$27,Рабочий!BP444,Рабочий!BP564,Рабочий!BP504),CHOOSE(Рабочий!$C$27,Рабочий!Q444,Рабочий!Q564,Рабочий!Q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Q38" s="272">
        <f>IF(CHOOSE(Рабочий!$AC$27,CHOOSE(Рабочий!$C$27,Рабочий!BQ444,Рабочий!BQ564,Рабочий!BQ504),CHOOSE(Рабочий!$C$27,Рабочий!R444,Рабочий!R564,Рабочий!R504))="","",ROUND(CHOOSE(Рабочий!$AC$27,CHOOSE(Рабочий!$C$27,Рабочий!BQ444,Рабочий!BQ564,Рабочий!BQ504),CHOOSE(Рабочий!$C$27,Рабочий!R444,Рабочий!R564,Рабочий!R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R38" s="272">
        <f>IF(CHOOSE(Рабочий!$AC$27,CHOOSE(Рабочий!$C$27,Рабочий!BR444,Рабочий!BR564,Рабочий!BR504),CHOOSE(Рабочий!$C$27,Рабочий!S444,Рабочий!S564,Рабочий!S504))="","",ROUND(CHOOSE(Рабочий!$AC$27,CHOOSE(Рабочий!$C$27,Рабочий!BR444,Рабочий!BR564,Рабочий!BR504),CHOOSE(Рабочий!$C$27,Рабочий!S444,Рабочий!S564,Рабочий!S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S38" s="272">
        <f>IF(CHOOSE(Рабочий!$AC$27,CHOOSE(Рабочий!$C$27,Рабочий!BS444,Рабочий!BS564,Рабочий!BS504),CHOOSE(Рабочий!$C$27,Рабочий!T444,Рабочий!T564,Рабочий!T504))="","",ROUND(CHOOSE(Рабочий!$AC$27,CHOOSE(Рабочий!$C$27,Рабочий!BS444,Рабочий!BS564,Рабочий!BS504),CHOOSE(Рабочий!$C$27,Рабочий!T444,Рабочий!T564,Рабочий!T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T38" s="272">
        <f>IF(CHOOSE(Рабочий!$AC$27,CHOOSE(Рабочий!$C$27,Рабочий!BT444,Рабочий!BT564,Рабочий!BT504),CHOOSE(Рабочий!$C$27,Рабочий!U444,Рабочий!U564,Рабочий!U504))="","",ROUND(CHOOSE(Рабочий!$AC$27,CHOOSE(Рабочий!$C$27,Рабочий!BT444,Рабочий!BT564,Рабочий!BT504),CHOOSE(Рабочий!$C$27,Рабочий!U444,Рабочий!U564,Рабочий!U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U38" s="272">
        <f>IF(CHOOSE(Рабочий!$AC$27,CHOOSE(Рабочий!$C$27,Рабочий!BU444,Рабочий!BU564,Рабочий!BU504),CHOOSE(Рабочий!$C$27,Рабочий!V444,Рабочий!V564,Рабочий!V504))="","",ROUND(CHOOSE(Рабочий!$AC$27,CHOOSE(Рабочий!$C$27,Рабочий!BU444,Рабочий!BU564,Рабочий!BU504),CHOOSE(Рабочий!$C$27,Рабочий!V444,Рабочий!V564,Рабочий!V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V38" s="272">
        <f>IF(CHOOSE(Рабочий!$AC$27,CHOOSE(Рабочий!$C$27,Рабочий!BV444,Рабочий!BV564,Рабочий!BV504),CHOOSE(Рабочий!$C$27,Рабочий!W444,Рабочий!W564,Рабочий!W504))="","",ROUND(CHOOSE(Рабочий!$AC$27,CHOOSE(Рабочий!$C$27,Рабочий!BV444,Рабочий!BV564,Рабочий!BV504),CHOOSE(Рабочий!$C$27,Рабочий!W444,Рабочий!W564,Рабочий!W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W38" s="272">
        <f>IF(CHOOSE(Рабочий!$AC$27,CHOOSE(Рабочий!$C$27,Рабочий!BW444,Рабочий!BW564,Рабочий!BW504),CHOOSE(Рабочий!$C$27,Рабочий!X444,Рабочий!X564,Рабочий!X504))="","",ROUND(CHOOSE(Рабочий!$AC$27,CHOOSE(Рабочий!$C$27,Рабочий!BW444,Рабочий!BW564,Рабочий!BW504),CHOOSE(Рабочий!$C$27,Рабочий!X444,Рабочий!X564,Рабочий!X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X38" s="272">
        <f>IF(CHOOSE(Рабочий!$AC$27,CHOOSE(Рабочий!$C$27,Рабочий!BX444,Рабочий!BX564,Рабочий!BX504),CHOOSE(Рабочий!$C$27,Рабочий!Y444,Рабочий!Y564,Рабочий!Y504))="","",ROUND(CHOOSE(Рабочий!$AC$27,CHOOSE(Рабочий!$C$27,Рабочий!BX444,Рабочий!BX564,Рабочий!BX504),CHOOSE(Рабочий!$C$27,Рабочий!Y444,Рабочий!Y564,Рабочий!Y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Y38" s="272">
        <f>IF(CHOOSE(Рабочий!$AC$27,CHOOSE(Рабочий!$C$27,Рабочий!BY444,Рабочий!BY564,Рабочий!BY504),CHOOSE(Рабочий!$C$27,Рабочий!Z444,Рабочий!Z564,Рабочий!Z504))="","",ROUND(CHOOSE(Рабочий!$AC$27,CHOOSE(Рабочий!$C$27,Рабочий!BY444,Рабочий!BY564,Рабочий!BY504),CHOOSE(Рабочий!$C$27,Рабочий!Z444,Рабочий!Z564,Рабочий!Z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Z38" s="272">
        <f>IF(CHOOSE(Рабочий!$AC$27,CHOOSE(Рабочий!$C$27,Рабочий!BZ444,Рабочий!BZ564,Рабочий!BZ504),CHOOSE(Рабочий!$C$27,Рабочий!AA444,Рабочий!AA564,Рабочий!AA504))="","",ROUND(CHOOSE(Рабочий!$AC$27,CHOOSE(Рабочий!$C$27,Рабочий!BZ444,Рабочий!BZ564,Рабочий!BZ504),CHOOSE(Рабочий!$C$27,Рабочий!AA444,Рабочий!AA564,Рабочий!AA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AA38" s="272">
        <f>IF(CHOOSE(Рабочий!$AC$27,CHOOSE(Рабочий!$C$27,Рабочий!CA444,Рабочий!CA564,Рабочий!CA504),CHOOSE(Рабочий!$C$27,Рабочий!AB444,Рабочий!AB564,Рабочий!AB504))="","",ROUND(CHOOSE(Рабочий!$AC$27,CHOOSE(Рабочий!$C$27,Рабочий!CA444,Рабочий!CA564,Рабочий!CA504),CHOOSE(Рабочий!$C$27,Рабочий!AB444,Рабочий!AB564,Рабочий!AB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AB38" s="272">
        <f>IF(CHOOSE(Рабочий!$AC$27,CHOOSE(Рабочий!$C$27,Рабочий!CB444,Рабочий!CB564,Рабочий!CB504),CHOOSE(Рабочий!$C$27,Рабочий!AC444,Рабочий!AC564,Рабочий!AC504))="","",ROUND(CHOOSE(Рабочий!$AC$27,CHOOSE(Рабочий!$C$27,Рабочий!CB444,Рабочий!CB564,Рабочий!CB504),CHOOSE(Рабочий!$C$27,Рабочий!AC444,Рабочий!AC564,Рабочий!AC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AC38" s="272">
        <f>IF(CHOOSE(Рабочий!$AC$27,CHOOSE(Рабочий!$C$27,Рабочий!CC444,Рабочий!CC564,Рабочий!CC504),CHOOSE(Рабочий!$C$27,Рабочий!AD444,Рабочий!AD564,Рабочий!AD504))="","",ROUND(CHOOSE(Рабочий!$AC$27,CHOOSE(Рабочий!$C$27,Рабочий!CC444,Рабочий!CC564,Рабочий!CC504),CHOOSE(Рабочий!$C$27,Рабочий!AD444,Рабочий!AD564,Рабочий!AD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AD38" s="272">
        <f>IF(CHOOSE(Рабочий!$AC$27,CHOOSE(Рабочий!$C$27,Рабочий!CD444,Рабочий!CD564,Рабочий!CD504),CHOOSE(Рабочий!$C$27,Рабочий!AE444,Рабочий!AE564,Рабочий!AE504))="","",ROUND(CHOOSE(Рабочий!$AC$27,CHOOSE(Рабочий!$C$27,Рабочий!CD444,Рабочий!CD564,Рабочий!CD504),CHOOSE(Рабочий!$C$27,Рабочий!AE444,Рабочий!AE564,Рабочий!AE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AE38" s="272" t="str">
        <f>IF(CHOOSE(Рабочий!$AC$27,CHOOSE(Рабочий!$C$27,Рабочий!CE444,Рабочий!CE564,Рабочий!CE504),CHOOSE(Рабочий!$C$27,Рабочий!AF444,Рабочий!AF564,Рабочий!AF504))="","",ROUND(CHOOSE(Рабочий!$AC$27,CHOOSE(Рабочий!$C$27,Рабочий!CE444,Рабочий!CE564,Рабочий!CE504),CHOOSE(Рабочий!$C$27,Рабочий!AF444,Рабочий!AF564,Рабочий!AF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38" s="272" t="str">
        <f>IF(CHOOSE(Рабочий!$AC$27,CHOOSE(Рабочий!$C$27,Рабочий!CF444,Рабочий!CF564,Рабочий!CF504),CHOOSE(Рабочий!$C$27,Рабочий!AG444,Рабочий!AG564,Рабочий!AG504))="","",ROUND(CHOOSE(Рабочий!$AC$27,CHOOSE(Рабочий!$C$27,Рабочий!CF444,Рабочий!CF564,Рабочий!CF504),CHOOSE(Рабочий!$C$27,Рабочий!AG444,Рабочий!AG564,Рабочий!AG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38" s="272" t="str">
        <f>IF(CHOOSE(Рабочий!$AC$27,CHOOSE(Рабочий!$C$27,Рабочий!CG444,Рабочий!CG564,Рабочий!CG504),CHOOSE(Рабочий!$C$27,Рабочий!AH444,Рабочий!AH564,Рабочий!AH504))="","",ROUND(CHOOSE(Рабочий!$AC$27,CHOOSE(Рабочий!$C$27,Рабочий!CG444,Рабочий!CG564,Рабочий!CG504),CHOOSE(Рабочий!$C$27,Рабочий!AH444,Рабочий!AH564,Рабочий!AH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38" s="272" t="str">
        <f>IF(CHOOSE(Рабочий!$AC$27,CHOOSE(Рабочий!$C$27,Рабочий!CH444,Рабочий!CH564,Рабочий!CH504),CHOOSE(Рабочий!$C$27,Рабочий!AI444,Рабочий!AI564,Рабочий!AI504))="","",ROUND(CHOOSE(Рабочий!$AC$27,CHOOSE(Рабочий!$C$27,Рабочий!CH444,Рабочий!CH564,Рабочий!CH504),CHOOSE(Рабочий!$C$27,Рабочий!AI444,Рабочий!AI564,Рабочий!AI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38" s="272" t="str">
        <f>IF(CHOOSE(Рабочий!$AC$27,CHOOSE(Рабочий!$C$27,Рабочий!CI444,Рабочий!CI564,Рабочий!CI504),CHOOSE(Рабочий!$C$27,Рабочий!AJ444,Рабочий!AJ564,Рабочий!AJ504))="","",ROUND(CHOOSE(Рабочий!$AC$27,CHOOSE(Рабочий!$C$27,Рабочий!CI444,Рабочий!CI564,Рабочий!CI504),CHOOSE(Рабочий!$C$27,Рабочий!AJ444,Рабочий!AJ564,Рабочий!AJ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38" s="272" t="str">
        <f>IF(CHOOSE(Рабочий!$AC$27,CHOOSE(Рабочий!$C$27,Рабочий!CJ444,Рабочий!CJ564,Рабочий!CJ504),CHOOSE(Рабочий!$C$27,Рабочий!AK444,Рабочий!AK564,Рабочий!AK504))="","",ROUND(CHOOSE(Рабочий!$AC$27,CHOOSE(Рабочий!$C$27,Рабочий!CJ444,Рабочий!CJ564,Рабочий!CJ504),CHOOSE(Рабочий!$C$27,Рабочий!AK444,Рабочий!AK564,Рабочий!AK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38" s="272" t="str">
        <f>IF(CHOOSE(Рабочий!$AC$27,CHOOSE(Рабочий!$C$27,Рабочий!CK444,Рабочий!CK564,Рабочий!CK504),CHOOSE(Рабочий!$C$27,Рабочий!AL444,Рабочий!AL564,Рабочий!AL504))="","",ROUND(CHOOSE(Рабочий!$AC$27,CHOOSE(Рабочий!$C$27,Рабочий!CK444,Рабочий!CK564,Рабочий!CK504),CHOOSE(Рабочий!$C$27,Рабочий!AL444,Рабочий!AL564,Рабочий!AL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38" s="272" t="str">
        <f>IF(CHOOSE(Рабочий!$AC$27,CHOOSE(Рабочий!$C$27,Рабочий!CL444,Рабочий!CL564,Рабочий!CL504),CHOOSE(Рабочий!$C$27,Рабочий!AM444,Рабочий!AM564,Рабочий!AM504))="","",ROUND(CHOOSE(Рабочий!$AC$27,CHOOSE(Рабочий!$C$27,Рабочий!CL444,Рабочий!CL564,Рабочий!CL504),CHOOSE(Рабочий!$C$27,Рабочий!AM444,Рабочий!AM564,Рабочий!AM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38" s="272" t="str">
        <f>IF(CHOOSE(Рабочий!$AC$27,CHOOSE(Рабочий!$C$27,Рабочий!CM444,Рабочий!CM564,Рабочий!CM504),CHOOSE(Рабочий!$C$27,Рабочий!AN444,Рабочий!AN564,Рабочий!AN504))="","",ROUND(CHOOSE(Рабочий!$AC$27,CHOOSE(Рабочий!$C$27,Рабочий!CM444,Рабочий!CM564,Рабочий!CM504),CHOOSE(Рабочий!$C$27,Рабочий!AN444,Рабочий!AN564,Рабочий!AN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38" s="272" t="str">
        <f>IF(CHOOSE(Рабочий!$AC$27,CHOOSE(Рабочий!$C$27,Рабочий!CN444,Рабочий!CN564,Рабочий!CN504),CHOOSE(Рабочий!$C$27,Рабочий!AO444,Рабочий!AO564,Рабочий!AO504))="","",ROUND(CHOOSE(Рабочий!$AC$27,CHOOSE(Рабочий!$C$27,Рабочий!CN444,Рабочий!CN564,Рабочий!CN504),CHOOSE(Рабочий!$C$27,Рабочий!AO444,Рабочий!AO564,Рабочий!AO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38" s="272" t="str">
        <f>IF(CHOOSE(Рабочий!$AC$27,CHOOSE(Рабочий!$C$27,Рабочий!CO444,Рабочий!CO564,Рабочий!CO504),CHOOSE(Рабочий!$C$27,Рабочий!AP444,Рабочий!AP564,Рабочий!AP504))="","",ROUND(CHOOSE(Рабочий!$AC$27,CHOOSE(Рабочий!$C$27,Рабочий!CO444,Рабочий!CO564,Рабочий!CO504),CHOOSE(Рабочий!$C$27,Рабочий!AP444,Рабочий!AP564,Рабочий!AP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38" s="272" t="str">
        <f>IF(CHOOSE(Рабочий!$AC$27,CHOOSE(Рабочий!$C$27,Рабочий!CP444,Рабочий!CP564,Рабочий!CP504),CHOOSE(Рабочий!$C$27,Рабочий!AQ444,Рабочий!AQ564,Рабочий!AQ504))="","",ROUND(CHOOSE(Рабочий!$AC$27,CHOOSE(Рабочий!$C$27,Рабочий!CP444,Рабочий!CP564,Рабочий!CP504),CHOOSE(Рабочий!$C$27,Рабочий!AQ444,Рабочий!AQ564,Рабочий!AQ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38" s="272" t="str">
        <f>IF(CHOOSE(Рабочий!$AC$27,CHOOSE(Рабочий!$C$27,Рабочий!CQ444,Рабочий!CQ564,Рабочий!CQ504),CHOOSE(Рабочий!$C$27,Рабочий!AR444,Рабочий!AR564,Рабочий!AR504))="","",ROUND(CHOOSE(Рабочий!$AC$27,CHOOSE(Рабочий!$C$27,Рабочий!CQ444,Рабочий!CQ564,Рабочий!CQ504),CHOOSE(Рабочий!$C$27,Рабочий!AR444,Рабочий!AR564,Рабочий!AR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38" s="272" t="str">
        <f>IF(CHOOSE(Рабочий!$AC$27,CHOOSE(Рабочий!$C$27,Рабочий!CR444,Рабочий!CR564,Рабочий!CR504),CHOOSE(Рабочий!$C$27,Рабочий!AS444,Рабочий!AS564,Рабочий!AS504))="","",ROUND(CHOOSE(Рабочий!$AC$27,CHOOSE(Рабочий!$C$27,Рабочий!CR444,Рабочий!CR564,Рабочий!CR504),CHOOSE(Рабочий!$C$27,Рабочий!AS444,Рабочий!AS564,Рабочий!AS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38" s="272" t="str">
        <f>IF(CHOOSE(Рабочий!$AC$27,CHOOSE(Рабочий!$C$27,Рабочий!CS444,Рабочий!CS564,Рабочий!CS504),CHOOSE(Рабочий!$C$27,Рабочий!AT444,Рабочий!AT564,Рабочий!AT504))="","",ROUND(CHOOSE(Рабочий!$AC$27,CHOOSE(Рабочий!$C$27,Рабочий!CS444,Рабочий!CS564,Рабочий!CS504),CHOOSE(Рабочий!$C$27,Рабочий!AT444,Рабочий!AT564,Рабочий!AT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38" s="272" t="str">
        <f>IF(CHOOSE(Рабочий!$AC$27,CHOOSE(Рабочий!$C$27,Рабочий!CT444,Рабочий!CT564,Рабочий!CT504),CHOOSE(Рабочий!$C$27,Рабочий!AU444,Рабочий!AU564,Рабочий!AU504))="","",ROUND(CHOOSE(Рабочий!$AC$27,CHOOSE(Рабочий!$C$27,Рабочий!CT444,Рабочий!CT564,Рабочий!CT504),CHOOSE(Рабочий!$C$27,Рабочий!AU444,Рабочий!AU564,Рабочий!AU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38" s="272" t="str">
        <f>IF(CHOOSE(Рабочий!$AC$27,CHOOSE(Рабочий!$C$27,Рабочий!CU444,Рабочий!CU564,Рабочий!CU504),CHOOSE(Рабочий!$C$27,Рабочий!AV444,Рабочий!AV564,Рабочий!AV504))="","",ROUND(CHOOSE(Рабочий!$AC$27,CHOOSE(Рабочий!$C$27,Рабочий!CU444,Рабочий!CU564,Рабочий!CU504),CHOOSE(Рабочий!$C$27,Рабочий!AV444,Рабочий!AV564,Рабочий!AV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38" s="272" t="str">
        <f>IF(CHOOSE(Рабочий!$AC$27,CHOOSE(Рабочий!$C$27,Рабочий!CV444,Рабочий!CV564,Рабочий!CV504),CHOOSE(Рабочий!$C$27,Рабочий!AW444,Рабочий!AW564,Рабочий!AW504))="","",ROUND(CHOOSE(Рабочий!$AC$27,CHOOSE(Рабочий!$C$27,Рабочий!CV444,Рабочий!CV564,Рабочий!CV504),CHOOSE(Рабочий!$C$27,Рабочий!AW444,Рабочий!AW564,Рабочий!AW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38" s="272" t="str">
        <f>IF(CHOOSE(Рабочий!$AC$27,CHOOSE(Рабочий!$C$27,Рабочий!CW444,Рабочий!CW564,Рабочий!CW504),CHOOSE(Рабочий!$C$27,Рабочий!AX444,Рабочий!AX564,Рабочий!AX504))="","",ROUND(CHOOSE(Рабочий!$AC$27,CHOOSE(Рабочий!$C$27,Рабочий!CW444,Рабочий!CW564,Рабочий!CW504),CHOOSE(Рабочий!$C$27,Рабочий!AX444,Рабочий!AX564,Рабочий!AX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38" s="272" t="str">
        <f>IF(CHOOSE(Рабочий!$AC$27,CHOOSE(Рабочий!$C$27,Рабочий!CX444,Рабочий!CX564,Рабочий!CX504),CHOOSE(Рабочий!$C$27,Рабочий!AY444,Рабочий!AY564,Рабочий!AY504))="","",ROUND(CHOOSE(Рабочий!$AC$27,CHOOSE(Рабочий!$C$27,Рабочий!CX444,Рабочий!CX564,Рабочий!CX504),CHOOSE(Рабочий!$C$27,Рабочий!AY444,Рабочий!AY564,Рабочий!AY504)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38" s="210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</row>
    <row r="39" spans="1:68" s="193" customFormat="1">
      <c r="A39" s="212">
        <v>2200</v>
      </c>
      <c r="B39" s="272">
        <f>IF(CHOOSE(Рабочий!$AC$27,CHOOSE(Рабочий!$C$27,Рабочий!BB445,Рабочий!BB565,Рабочий!BB505),CHOOSE(Рабочий!$C$27,Рабочий!C445,Рабочий!C565,Рабочий!C505))="","",ROUND(CHOOSE(Рабочий!$AC$27,CHOOSE(Рабочий!$C$27,Рабочий!BB445,Рабочий!BB565,Рабочий!BB505),CHOOSE(Рабочий!$C$27,Рабочий!C445,Рабочий!C565,Рабочий!C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100</v>
      </c>
      <c r="C39" s="272">
        <f>IF(CHOOSE(Рабочий!$AC$27,CHOOSE(Рабочий!$C$27,Рабочий!BC445,Рабочий!BC565,Рабочий!BC505),CHOOSE(Рабочий!$C$27,Рабочий!D445,Рабочий!D565,Рабочий!D505))="","",ROUND(CHOOSE(Рабочий!$AC$27,CHOOSE(Рабочий!$C$27,Рабочий!BC445,Рабочий!BC565,Рабочий!BC505),CHOOSE(Рабочий!$C$27,Рабочий!D445,Рабочий!D565,Рабочий!D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94</v>
      </c>
      <c r="D39" s="272">
        <f>IF(CHOOSE(Рабочий!$AC$27,CHOOSE(Рабочий!$C$27,Рабочий!BD445,Рабочий!BD565,Рабочий!BD505),CHOOSE(Рабочий!$C$27,Рабочий!E445,Рабочий!E565,Рабочий!E505))="","",ROUND(CHOOSE(Рабочий!$AC$27,CHOOSE(Рабочий!$C$27,Рабочий!BD445,Рабочий!BD565,Рабочий!BD505),CHOOSE(Рабочий!$C$27,Рабочий!E445,Рабочий!E565,Рабочий!E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90</v>
      </c>
      <c r="E39" s="272">
        <f>IF(CHOOSE(Рабочий!$AC$27,CHOOSE(Рабочий!$C$27,Рабочий!BE445,Рабочий!BE565,Рабочий!BE505),CHOOSE(Рабочий!$C$27,Рабочий!F445,Рабочий!F565,Рабочий!F505))="","",ROUND(CHOOSE(Рабочий!$AC$27,CHOOSE(Рабочий!$C$27,Рабочий!BE445,Рабочий!BE565,Рабочий!BE505),CHOOSE(Рабочий!$C$27,Рабочий!F445,Рабочий!F565,Рабочий!F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F39" s="272">
        <f>IF(CHOOSE(Рабочий!$AC$27,CHOOSE(Рабочий!$C$27,Рабочий!BF445,Рабочий!BF565,Рабочий!BF505),CHOOSE(Рабочий!$C$27,Рабочий!G445,Рабочий!G565,Рабочий!G505))="","",ROUND(CHOOSE(Рабочий!$AC$27,CHOOSE(Рабочий!$C$27,Рабочий!BF445,Рабочий!BF565,Рабочий!BF505),CHOOSE(Рабочий!$C$27,Рабочий!G445,Рабочий!G565,Рабочий!G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G39" s="272">
        <f>IF(CHOOSE(Рабочий!$AC$27,CHOOSE(Рабочий!$C$27,Рабочий!BG445,Рабочий!BG565,Рабочий!BG505),CHOOSE(Рабочий!$C$27,Рабочий!H445,Рабочий!H565,Рабочий!H505))="","",ROUND(CHOOSE(Рабочий!$AC$27,CHOOSE(Рабочий!$C$27,Рабочий!BG445,Рабочий!BG565,Рабочий!BG505),CHOOSE(Рабочий!$C$27,Рабочий!H445,Рабочий!H565,Рабочий!H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H39" s="272">
        <f>IF(CHOOSE(Рабочий!$AC$27,CHOOSE(Рабочий!$C$27,Рабочий!BH445,Рабочий!BH565,Рабочий!BH505),CHOOSE(Рабочий!$C$27,Рабочий!I445,Рабочий!I565,Рабочий!I505))="","",ROUND(CHOOSE(Рабочий!$AC$27,CHOOSE(Рабочий!$C$27,Рабочий!BH445,Рабочий!BH565,Рабочий!BH505),CHOOSE(Рабочий!$C$27,Рабочий!I445,Рабочий!I565,Рабочий!I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I39" s="272">
        <f>IF(CHOOSE(Рабочий!$AC$27,CHOOSE(Рабочий!$C$27,Рабочий!BI445,Рабочий!BI565,Рабочий!BI505),CHOOSE(Рабочий!$C$27,Рабочий!J445,Рабочий!J565,Рабочий!J505))="","",ROUND(CHOOSE(Рабочий!$AC$27,CHOOSE(Рабочий!$C$27,Рабочий!BI445,Рабочий!BI565,Рабочий!BI505),CHOOSE(Рабочий!$C$27,Рабочий!J445,Рабочий!J565,Рабочий!J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J39" s="272">
        <f>IF(CHOOSE(Рабочий!$AC$27,CHOOSE(Рабочий!$C$27,Рабочий!BJ445,Рабочий!BJ565,Рабочий!BJ505),CHOOSE(Рабочий!$C$27,Рабочий!K445,Рабочий!K565,Рабочий!K505))="","",ROUND(CHOOSE(Рабочий!$AC$27,CHOOSE(Рабочий!$C$27,Рабочий!BJ445,Рабочий!BJ565,Рабочий!BJ505),CHOOSE(Рабочий!$C$27,Рабочий!K445,Рабочий!K565,Рабочий!K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K39" s="272">
        <f>IF(CHOOSE(Рабочий!$AC$27,CHOOSE(Рабочий!$C$27,Рабочий!BK445,Рабочий!BK565,Рабочий!BK505),CHOOSE(Рабочий!$C$27,Рабочий!L445,Рабочий!L565,Рабочий!L505))="","",ROUND(CHOOSE(Рабочий!$AC$27,CHOOSE(Рабочий!$C$27,Рабочий!BK445,Рабочий!BK565,Рабочий!BK505),CHOOSE(Рабочий!$C$27,Рабочий!L445,Рабочий!L565,Рабочий!L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L39" s="272">
        <f>IF(CHOOSE(Рабочий!$AC$27,CHOOSE(Рабочий!$C$27,Рабочий!BL445,Рабочий!BL565,Рабочий!BL505),CHOOSE(Рабочий!$C$27,Рабочий!M445,Рабочий!M565,Рабочий!M505))="","",ROUND(CHOOSE(Рабочий!$AC$27,CHOOSE(Рабочий!$C$27,Рабочий!BL445,Рабочий!BL565,Рабочий!BL505),CHOOSE(Рабочий!$C$27,Рабочий!M445,Рабочий!M565,Рабочий!M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M39" s="272">
        <f>IF(CHOOSE(Рабочий!$AC$27,CHOOSE(Рабочий!$C$27,Рабочий!BM445,Рабочий!BM565,Рабочий!BM505),CHOOSE(Рабочий!$C$27,Рабочий!N445,Рабочий!N565,Рабочий!N505))="","",ROUND(CHOOSE(Рабочий!$AC$27,CHOOSE(Рабочий!$C$27,Рабочий!BM445,Рабочий!BM565,Рабочий!BM505),CHOOSE(Рабочий!$C$27,Рабочий!N445,Рабочий!N565,Рабочий!N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N39" s="272">
        <f>IF(CHOOSE(Рабочий!$AC$27,CHOOSE(Рабочий!$C$27,Рабочий!BN445,Рабочий!BN565,Рабочий!BN505),CHOOSE(Рабочий!$C$27,Рабочий!O445,Рабочий!O565,Рабочий!O505))="","",ROUND(CHOOSE(Рабочий!$AC$27,CHOOSE(Рабочий!$C$27,Рабочий!BN445,Рабочий!BN565,Рабочий!BN505),CHOOSE(Рабочий!$C$27,Рабочий!O445,Рабочий!O565,Рабочий!O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O39" s="272">
        <f>IF(CHOOSE(Рабочий!$AC$27,CHOOSE(Рабочий!$C$27,Рабочий!BO445,Рабочий!BO565,Рабочий!BO505),CHOOSE(Рабочий!$C$27,Рабочий!P445,Рабочий!P565,Рабочий!P505))="","",ROUND(CHOOSE(Рабочий!$AC$27,CHOOSE(Рабочий!$C$27,Рабочий!BO445,Рабочий!BO565,Рабочий!BO505),CHOOSE(Рабочий!$C$27,Рабочий!P445,Рабочий!P565,Рабочий!P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P39" s="272">
        <f>IF(CHOOSE(Рабочий!$AC$27,CHOOSE(Рабочий!$C$27,Рабочий!BP445,Рабочий!BP565,Рабочий!BP505),CHOOSE(Рабочий!$C$27,Рабочий!Q445,Рабочий!Q565,Рабочий!Q505))="","",ROUND(CHOOSE(Рабочий!$AC$27,CHOOSE(Рабочий!$C$27,Рабочий!BP445,Рабочий!BP565,Рабочий!BP505),CHOOSE(Рабочий!$C$27,Рабочий!Q445,Рабочий!Q565,Рабочий!Q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Q39" s="272">
        <f>IF(CHOOSE(Рабочий!$AC$27,CHOOSE(Рабочий!$C$27,Рабочий!BQ445,Рабочий!BQ565,Рабочий!BQ505),CHOOSE(Рабочий!$C$27,Рабочий!R445,Рабочий!R565,Рабочий!R505))="","",ROUND(CHOOSE(Рабочий!$AC$27,CHOOSE(Рабочий!$C$27,Рабочий!BQ445,Рабочий!BQ565,Рабочий!BQ505),CHOOSE(Рабочий!$C$27,Рабочий!R445,Рабочий!R565,Рабочий!R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R39" s="272">
        <f>IF(CHOOSE(Рабочий!$AC$27,CHOOSE(Рабочий!$C$27,Рабочий!BR445,Рабочий!BR565,Рабочий!BR505),CHOOSE(Рабочий!$C$27,Рабочий!S445,Рабочий!S565,Рабочий!S505))="","",ROUND(CHOOSE(Рабочий!$AC$27,CHOOSE(Рабочий!$C$27,Рабочий!BR445,Рабочий!BR565,Рабочий!BR505),CHOOSE(Рабочий!$C$27,Рабочий!S445,Рабочий!S565,Рабочий!S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S39" s="272">
        <f>IF(CHOOSE(Рабочий!$AC$27,CHOOSE(Рабочий!$C$27,Рабочий!BS445,Рабочий!BS565,Рабочий!BS505),CHOOSE(Рабочий!$C$27,Рабочий!T445,Рабочий!T565,Рабочий!T505))="","",ROUND(CHOOSE(Рабочий!$AC$27,CHOOSE(Рабочий!$C$27,Рабочий!BS445,Рабочий!BS565,Рабочий!BS505),CHOOSE(Рабочий!$C$27,Рабочий!T445,Рабочий!T565,Рабочий!T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T39" s="272">
        <f>IF(CHOOSE(Рабочий!$AC$27,CHOOSE(Рабочий!$C$27,Рабочий!BT445,Рабочий!BT565,Рабочий!BT505),CHOOSE(Рабочий!$C$27,Рабочий!U445,Рабочий!U565,Рабочий!U505))="","",ROUND(CHOOSE(Рабочий!$AC$27,CHOOSE(Рабочий!$C$27,Рабочий!BT445,Рабочий!BT565,Рабочий!BT505),CHOOSE(Рабочий!$C$27,Рабочий!U445,Рабочий!U565,Рабочий!U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U39" s="272">
        <f>IF(CHOOSE(Рабочий!$AC$27,CHOOSE(Рабочий!$C$27,Рабочий!BU445,Рабочий!BU565,Рабочий!BU505),CHOOSE(Рабочий!$C$27,Рабочий!V445,Рабочий!V565,Рабочий!V505))="","",ROUND(CHOOSE(Рабочий!$AC$27,CHOOSE(Рабочий!$C$27,Рабочий!BU445,Рабочий!BU565,Рабочий!BU505),CHOOSE(Рабочий!$C$27,Рабочий!V445,Рабочий!V565,Рабочий!V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V39" s="272">
        <f>IF(CHOOSE(Рабочий!$AC$27,CHOOSE(Рабочий!$C$27,Рабочий!BV445,Рабочий!BV565,Рабочий!BV505),CHOOSE(Рабочий!$C$27,Рабочий!W445,Рабочий!W565,Рабочий!W505))="","",ROUND(CHOOSE(Рабочий!$AC$27,CHOOSE(Рабочий!$C$27,Рабочий!BV445,Рабочий!BV565,Рабочий!BV505),CHOOSE(Рабочий!$C$27,Рабочий!W445,Рабочий!W565,Рабочий!W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W39" s="272">
        <f>IF(CHOOSE(Рабочий!$AC$27,CHOOSE(Рабочий!$C$27,Рабочий!BW445,Рабочий!BW565,Рабочий!BW505),CHOOSE(Рабочий!$C$27,Рабочий!X445,Рабочий!X565,Рабочий!X505))="","",ROUND(CHOOSE(Рабочий!$AC$27,CHOOSE(Рабочий!$C$27,Рабочий!BW445,Рабочий!BW565,Рабочий!BW505),CHOOSE(Рабочий!$C$27,Рабочий!X445,Рабочий!X565,Рабочий!X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X39" s="272">
        <f>IF(CHOOSE(Рабочий!$AC$27,CHOOSE(Рабочий!$C$27,Рабочий!BX445,Рабочий!BX565,Рабочий!BX505),CHOOSE(Рабочий!$C$27,Рабочий!Y445,Рабочий!Y565,Рабочий!Y505))="","",ROUND(CHOOSE(Рабочий!$AC$27,CHOOSE(Рабочий!$C$27,Рабочий!BX445,Рабочий!BX565,Рабочий!BX505),CHOOSE(Рабочий!$C$27,Рабочий!Y445,Рабочий!Y565,Рабочий!Y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Y39" s="272">
        <f>IF(CHOOSE(Рабочий!$AC$27,CHOOSE(Рабочий!$C$27,Рабочий!BY445,Рабочий!BY565,Рабочий!BY505),CHOOSE(Рабочий!$C$27,Рабочий!Z445,Рабочий!Z565,Рабочий!Z505))="","",ROUND(CHOOSE(Рабочий!$AC$27,CHOOSE(Рабочий!$C$27,Рабочий!BY445,Рабочий!BY565,Рабочий!BY505),CHOOSE(Рабочий!$C$27,Рабочий!Z445,Рабочий!Z565,Рабочий!Z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Z39" s="272">
        <f>IF(CHOOSE(Рабочий!$AC$27,CHOOSE(Рабочий!$C$27,Рабочий!BZ445,Рабочий!BZ565,Рабочий!BZ505),CHOOSE(Рабочий!$C$27,Рабочий!AA445,Рабочий!AA565,Рабочий!AA505))="","",ROUND(CHOOSE(Рабочий!$AC$27,CHOOSE(Рабочий!$C$27,Рабочий!BZ445,Рабочий!BZ565,Рабочий!BZ505),CHOOSE(Рабочий!$C$27,Рабочий!AA445,Рабочий!AA565,Рабочий!AA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AA39" s="272">
        <f>IF(CHOOSE(Рабочий!$AC$27,CHOOSE(Рабочий!$C$27,Рабочий!CA445,Рабочий!CA565,Рабочий!CA505),CHOOSE(Рабочий!$C$27,Рабочий!AB445,Рабочий!AB565,Рабочий!AB505))="","",ROUND(CHOOSE(Рабочий!$AC$27,CHOOSE(Рабочий!$C$27,Рабочий!CA445,Рабочий!CA565,Рабочий!CA505),CHOOSE(Рабочий!$C$27,Рабочий!AB445,Рабочий!AB565,Рабочий!AB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AB39" s="272">
        <f>IF(CHOOSE(Рабочий!$AC$27,CHOOSE(Рабочий!$C$27,Рабочий!CB445,Рабочий!CB565,Рабочий!CB505),CHOOSE(Рабочий!$C$27,Рабочий!AC445,Рабочий!AC565,Рабочий!AC505))="","",ROUND(CHOOSE(Рабочий!$AC$27,CHOOSE(Рабочий!$C$27,Рабочий!CB445,Рабочий!CB565,Рабочий!CB505),CHOOSE(Рабочий!$C$27,Рабочий!AC445,Рабочий!AC565,Рабочий!AC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AC39" s="272">
        <f>IF(CHOOSE(Рабочий!$AC$27,CHOOSE(Рабочий!$C$27,Рабочий!CC445,Рабочий!CC565,Рабочий!CC505),CHOOSE(Рабочий!$C$27,Рабочий!AD445,Рабочий!AD565,Рабочий!AD505))="","",ROUND(CHOOSE(Рабочий!$AC$27,CHOOSE(Рабочий!$C$27,Рабочий!CC445,Рабочий!CC565,Рабочий!CC505),CHOOSE(Рабочий!$C$27,Рабочий!AD445,Рабочий!AD565,Рабочий!AD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73</v>
      </c>
      <c r="AD39" s="272">
        <f>IF(CHOOSE(Рабочий!$AC$27,CHOOSE(Рабочий!$C$27,Рабочий!CD445,Рабочий!CD565,Рабочий!CD505),CHOOSE(Рабочий!$C$27,Рабочий!AE445,Рабочий!AE565,Рабочий!AE505))="","",ROUND(CHOOSE(Рабочий!$AC$27,CHOOSE(Рабочий!$C$27,Рабочий!CD445,Рабочий!CD565,Рабочий!CD505),CHOOSE(Рабочий!$C$27,Рабочий!AE445,Рабочий!AE565,Рабочий!AE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AE39" s="272" t="str">
        <f>IF(CHOOSE(Рабочий!$AC$27,CHOOSE(Рабочий!$C$27,Рабочий!CE445,Рабочий!CE565,Рабочий!CE505),CHOOSE(Рабочий!$C$27,Рабочий!AF445,Рабочий!AF565,Рабочий!AF505))="","",ROUND(CHOOSE(Рабочий!$AC$27,CHOOSE(Рабочий!$C$27,Рабочий!CE445,Рабочий!CE565,Рабочий!CE505),CHOOSE(Рабочий!$C$27,Рабочий!AF445,Рабочий!AF565,Рабочий!AF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39" s="272" t="str">
        <f>IF(CHOOSE(Рабочий!$AC$27,CHOOSE(Рабочий!$C$27,Рабочий!CF445,Рабочий!CF565,Рабочий!CF505),CHOOSE(Рабочий!$C$27,Рабочий!AG445,Рабочий!AG565,Рабочий!AG505))="","",ROUND(CHOOSE(Рабочий!$AC$27,CHOOSE(Рабочий!$C$27,Рабочий!CF445,Рабочий!CF565,Рабочий!CF505),CHOOSE(Рабочий!$C$27,Рабочий!AG445,Рабочий!AG565,Рабочий!AG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39" s="272" t="str">
        <f>IF(CHOOSE(Рабочий!$AC$27,CHOOSE(Рабочий!$C$27,Рабочий!CG445,Рабочий!CG565,Рабочий!CG505),CHOOSE(Рабочий!$C$27,Рабочий!AH445,Рабочий!AH565,Рабочий!AH505))="","",ROUND(CHOOSE(Рабочий!$AC$27,CHOOSE(Рабочий!$C$27,Рабочий!CG445,Рабочий!CG565,Рабочий!CG505),CHOOSE(Рабочий!$C$27,Рабочий!AH445,Рабочий!AH565,Рабочий!AH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39" s="272" t="str">
        <f>IF(CHOOSE(Рабочий!$AC$27,CHOOSE(Рабочий!$C$27,Рабочий!CH445,Рабочий!CH565,Рабочий!CH505),CHOOSE(Рабочий!$C$27,Рабочий!AI445,Рабочий!AI565,Рабочий!AI505))="","",ROUND(CHOOSE(Рабочий!$AC$27,CHOOSE(Рабочий!$C$27,Рабочий!CH445,Рабочий!CH565,Рабочий!CH505),CHOOSE(Рабочий!$C$27,Рабочий!AI445,Рабочий!AI565,Рабочий!AI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39" s="272" t="str">
        <f>IF(CHOOSE(Рабочий!$AC$27,CHOOSE(Рабочий!$C$27,Рабочий!CI445,Рабочий!CI565,Рабочий!CI505),CHOOSE(Рабочий!$C$27,Рабочий!AJ445,Рабочий!AJ565,Рабочий!AJ505))="","",ROUND(CHOOSE(Рабочий!$AC$27,CHOOSE(Рабочий!$C$27,Рабочий!CI445,Рабочий!CI565,Рабочий!CI505),CHOOSE(Рабочий!$C$27,Рабочий!AJ445,Рабочий!AJ565,Рабочий!AJ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39" s="272" t="str">
        <f>IF(CHOOSE(Рабочий!$AC$27,CHOOSE(Рабочий!$C$27,Рабочий!CJ445,Рабочий!CJ565,Рабочий!CJ505),CHOOSE(Рабочий!$C$27,Рабочий!AK445,Рабочий!AK565,Рабочий!AK505))="","",ROUND(CHOOSE(Рабочий!$AC$27,CHOOSE(Рабочий!$C$27,Рабочий!CJ445,Рабочий!CJ565,Рабочий!CJ505),CHOOSE(Рабочий!$C$27,Рабочий!AK445,Рабочий!AK565,Рабочий!AK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39" s="272" t="str">
        <f>IF(CHOOSE(Рабочий!$AC$27,CHOOSE(Рабочий!$C$27,Рабочий!CK445,Рабочий!CK565,Рабочий!CK505),CHOOSE(Рабочий!$C$27,Рабочий!AL445,Рабочий!AL565,Рабочий!AL505))="","",ROUND(CHOOSE(Рабочий!$AC$27,CHOOSE(Рабочий!$C$27,Рабочий!CK445,Рабочий!CK565,Рабочий!CK505),CHOOSE(Рабочий!$C$27,Рабочий!AL445,Рабочий!AL565,Рабочий!AL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39" s="272" t="str">
        <f>IF(CHOOSE(Рабочий!$AC$27,CHOOSE(Рабочий!$C$27,Рабочий!CL445,Рабочий!CL565,Рабочий!CL505),CHOOSE(Рабочий!$C$27,Рабочий!AM445,Рабочий!AM565,Рабочий!AM505))="","",ROUND(CHOOSE(Рабочий!$AC$27,CHOOSE(Рабочий!$C$27,Рабочий!CL445,Рабочий!CL565,Рабочий!CL505),CHOOSE(Рабочий!$C$27,Рабочий!AM445,Рабочий!AM565,Рабочий!AM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39" s="272" t="str">
        <f>IF(CHOOSE(Рабочий!$AC$27,CHOOSE(Рабочий!$C$27,Рабочий!CM445,Рабочий!CM565,Рабочий!CM505),CHOOSE(Рабочий!$C$27,Рабочий!AN445,Рабочий!AN565,Рабочий!AN505))="","",ROUND(CHOOSE(Рабочий!$AC$27,CHOOSE(Рабочий!$C$27,Рабочий!CM445,Рабочий!CM565,Рабочий!CM505),CHOOSE(Рабочий!$C$27,Рабочий!AN445,Рабочий!AN565,Рабочий!AN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39" s="272" t="str">
        <f>IF(CHOOSE(Рабочий!$AC$27,CHOOSE(Рабочий!$C$27,Рабочий!CN445,Рабочий!CN565,Рабочий!CN505),CHOOSE(Рабочий!$C$27,Рабочий!AO445,Рабочий!AO565,Рабочий!AO505))="","",ROUND(CHOOSE(Рабочий!$AC$27,CHOOSE(Рабочий!$C$27,Рабочий!CN445,Рабочий!CN565,Рабочий!CN505),CHOOSE(Рабочий!$C$27,Рабочий!AO445,Рабочий!AO565,Рабочий!AO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39" s="272" t="str">
        <f>IF(CHOOSE(Рабочий!$AC$27,CHOOSE(Рабочий!$C$27,Рабочий!CO445,Рабочий!CO565,Рабочий!CO505),CHOOSE(Рабочий!$C$27,Рабочий!AP445,Рабочий!AP565,Рабочий!AP505))="","",ROUND(CHOOSE(Рабочий!$AC$27,CHOOSE(Рабочий!$C$27,Рабочий!CO445,Рабочий!CO565,Рабочий!CO505),CHOOSE(Рабочий!$C$27,Рабочий!AP445,Рабочий!AP565,Рабочий!AP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39" s="272" t="str">
        <f>IF(CHOOSE(Рабочий!$AC$27,CHOOSE(Рабочий!$C$27,Рабочий!CP445,Рабочий!CP565,Рабочий!CP505),CHOOSE(Рабочий!$C$27,Рабочий!AQ445,Рабочий!AQ565,Рабочий!AQ505))="","",ROUND(CHOOSE(Рабочий!$AC$27,CHOOSE(Рабочий!$C$27,Рабочий!CP445,Рабочий!CP565,Рабочий!CP505),CHOOSE(Рабочий!$C$27,Рабочий!AQ445,Рабочий!AQ565,Рабочий!AQ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39" s="272" t="str">
        <f>IF(CHOOSE(Рабочий!$AC$27,CHOOSE(Рабочий!$C$27,Рабочий!CQ445,Рабочий!CQ565,Рабочий!CQ505),CHOOSE(Рабочий!$C$27,Рабочий!AR445,Рабочий!AR565,Рабочий!AR505))="","",ROUND(CHOOSE(Рабочий!$AC$27,CHOOSE(Рабочий!$C$27,Рабочий!CQ445,Рабочий!CQ565,Рабочий!CQ505),CHOOSE(Рабочий!$C$27,Рабочий!AR445,Рабочий!AR565,Рабочий!AR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39" s="272" t="str">
        <f>IF(CHOOSE(Рабочий!$AC$27,CHOOSE(Рабочий!$C$27,Рабочий!CR445,Рабочий!CR565,Рабочий!CR505),CHOOSE(Рабочий!$C$27,Рабочий!AS445,Рабочий!AS565,Рабочий!AS505))="","",ROUND(CHOOSE(Рабочий!$AC$27,CHOOSE(Рабочий!$C$27,Рабочий!CR445,Рабочий!CR565,Рабочий!CR505),CHOOSE(Рабочий!$C$27,Рабочий!AS445,Рабочий!AS565,Рабочий!AS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39" s="272" t="str">
        <f>IF(CHOOSE(Рабочий!$AC$27,CHOOSE(Рабочий!$C$27,Рабочий!CS445,Рабочий!CS565,Рабочий!CS505),CHOOSE(Рабочий!$C$27,Рабочий!AT445,Рабочий!AT565,Рабочий!AT505))="","",ROUND(CHOOSE(Рабочий!$AC$27,CHOOSE(Рабочий!$C$27,Рабочий!CS445,Рабочий!CS565,Рабочий!CS505),CHOOSE(Рабочий!$C$27,Рабочий!AT445,Рабочий!AT565,Рабочий!AT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39" s="272" t="str">
        <f>IF(CHOOSE(Рабочий!$AC$27,CHOOSE(Рабочий!$C$27,Рабочий!CT445,Рабочий!CT565,Рабочий!CT505),CHOOSE(Рабочий!$C$27,Рабочий!AU445,Рабочий!AU565,Рабочий!AU505))="","",ROUND(CHOOSE(Рабочий!$AC$27,CHOOSE(Рабочий!$C$27,Рабочий!CT445,Рабочий!CT565,Рабочий!CT505),CHOOSE(Рабочий!$C$27,Рабочий!AU445,Рабочий!AU565,Рабочий!AU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39" s="272" t="str">
        <f>IF(CHOOSE(Рабочий!$AC$27,CHOOSE(Рабочий!$C$27,Рабочий!CU445,Рабочий!CU565,Рабочий!CU505),CHOOSE(Рабочий!$C$27,Рабочий!AV445,Рабочий!AV565,Рабочий!AV505))="","",ROUND(CHOOSE(Рабочий!$AC$27,CHOOSE(Рабочий!$C$27,Рабочий!CU445,Рабочий!CU565,Рабочий!CU505),CHOOSE(Рабочий!$C$27,Рабочий!AV445,Рабочий!AV565,Рабочий!AV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39" s="272" t="str">
        <f>IF(CHOOSE(Рабочий!$AC$27,CHOOSE(Рабочий!$C$27,Рабочий!CV445,Рабочий!CV565,Рабочий!CV505),CHOOSE(Рабочий!$C$27,Рабочий!AW445,Рабочий!AW565,Рабочий!AW505))="","",ROUND(CHOOSE(Рабочий!$AC$27,CHOOSE(Рабочий!$C$27,Рабочий!CV445,Рабочий!CV565,Рабочий!CV505),CHOOSE(Рабочий!$C$27,Рабочий!AW445,Рабочий!AW565,Рабочий!AW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39" s="272" t="str">
        <f>IF(CHOOSE(Рабочий!$AC$27,CHOOSE(Рабочий!$C$27,Рабочий!CW445,Рабочий!CW565,Рабочий!CW505),CHOOSE(Рабочий!$C$27,Рабочий!AX445,Рабочий!AX565,Рабочий!AX505))="","",ROUND(CHOOSE(Рабочий!$AC$27,CHOOSE(Рабочий!$C$27,Рабочий!CW445,Рабочий!CW565,Рабочий!CW505),CHOOSE(Рабочий!$C$27,Рабочий!AX445,Рабочий!AX565,Рабочий!AX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39" s="272" t="str">
        <f>IF(CHOOSE(Рабочий!$AC$27,CHOOSE(Рабочий!$C$27,Рабочий!CX445,Рабочий!CX565,Рабочий!CX505),CHOOSE(Рабочий!$C$27,Рабочий!AY445,Рабочий!AY565,Рабочий!AY505))="","",ROUND(CHOOSE(Рабочий!$AC$27,CHOOSE(Рабочий!$C$27,Рабочий!CX445,Рабочий!CX565,Рабочий!CX505),CHOOSE(Рабочий!$C$27,Рабочий!AY445,Рабочий!AY565,Рабочий!AY505)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39" s="210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</row>
    <row r="40" spans="1:68" s="193" customFormat="1">
      <c r="A40" s="212">
        <v>2300</v>
      </c>
      <c r="B40" s="272">
        <f>IF(CHOOSE(Рабочий!$AC$27,CHOOSE(Рабочий!$C$27,Рабочий!BB446,Рабочий!BB566,Рабочий!BB506),CHOOSE(Рабочий!$C$27,Рабочий!C446,Рабочий!C566,Рабочий!C506))="","",ROUND(CHOOSE(Рабочий!$AC$27,CHOOSE(Рабочий!$C$27,Рабочий!BB446,Рабочий!BB566,Рабочий!BB506),CHOOSE(Рабочий!$C$27,Рабочий!C446,Рабочий!C566,Рабочий!C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99</v>
      </c>
      <c r="C40" s="272">
        <f>IF(CHOOSE(Рабочий!$AC$27,CHOOSE(Рабочий!$C$27,Рабочий!BC446,Рабочий!BC566,Рабочий!BC506),CHOOSE(Рабочий!$C$27,Рабочий!D446,Рабочий!D566,Рабочий!D506))="","",ROUND(CHOOSE(Рабочий!$AC$27,CHOOSE(Рабочий!$C$27,Рабочий!BC446,Рабочий!BC566,Рабочий!BC506),CHOOSE(Рабочий!$C$27,Рабочий!D446,Рабочий!D566,Рабочий!D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93</v>
      </c>
      <c r="D40" s="272">
        <f>IF(CHOOSE(Рабочий!$AC$27,CHOOSE(Рабочий!$C$27,Рабочий!BD446,Рабочий!BD566,Рабочий!BD506),CHOOSE(Рабочий!$C$27,Рабочий!E446,Рабочий!E566,Рабочий!E506))="","",ROUND(CHOOSE(Рабочий!$AC$27,CHOOSE(Рабочий!$C$27,Рабочий!BD446,Рабочий!BD566,Рабочий!BD506),CHOOSE(Рабочий!$C$27,Рабочий!E446,Рабочий!E566,Рабочий!E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89</v>
      </c>
      <c r="E40" s="272">
        <f>IF(CHOOSE(Рабочий!$AC$27,CHOOSE(Рабочий!$C$27,Рабочий!BE446,Рабочий!BE566,Рабочий!BE506),CHOOSE(Рабочий!$C$27,Рабочий!F446,Рабочий!F566,Рабочий!F506))="","",ROUND(CHOOSE(Рабочий!$AC$27,CHOOSE(Рабочий!$C$27,Рабочий!BE446,Рабочий!BE566,Рабочий!BE506),CHOOSE(Рабочий!$C$27,Рабочий!F446,Рабочий!F566,Рабочий!F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F40" s="272">
        <f>IF(CHOOSE(Рабочий!$AC$27,CHOOSE(Рабочий!$C$27,Рабочий!BF446,Рабочий!BF566,Рабочий!BF506),CHOOSE(Рабочий!$C$27,Рабочий!G446,Рабочий!G566,Рабочий!G506))="","",ROUND(CHOOSE(Рабочий!$AC$27,CHOOSE(Рабочий!$C$27,Рабочий!BF446,Рабочий!BF566,Рабочий!BF506),CHOOSE(Рабочий!$C$27,Рабочий!G446,Рабочий!G566,Рабочий!G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84</v>
      </c>
      <c r="G40" s="272">
        <f>IF(CHOOSE(Рабочий!$AC$27,CHOOSE(Рабочий!$C$27,Рабочий!BG446,Рабочий!BG566,Рабочий!BG506),CHOOSE(Рабочий!$C$27,Рабочий!H446,Рабочий!H566,Рабочий!H506))="","",ROUND(CHOOSE(Рабочий!$AC$27,CHOOSE(Рабочий!$C$27,Рабочий!BG446,Рабочий!BG566,Рабочий!BG506),CHOOSE(Рабочий!$C$27,Рабочий!H446,Рабочий!H566,Рабочий!H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H40" s="272">
        <f>IF(CHOOSE(Рабочий!$AC$27,CHOOSE(Рабочий!$C$27,Рабочий!BH446,Рабочий!BH566,Рабочий!BH506),CHOOSE(Рабочий!$C$27,Рабочий!I446,Рабочий!I566,Рабочий!I506))="","",ROUND(CHOOSE(Рабочий!$AC$27,CHOOSE(Рабочий!$C$27,Рабочий!BH446,Рабочий!BH566,Рабочий!BH506),CHOOSE(Рабочий!$C$27,Рабочий!I446,Рабочий!I566,Рабочий!I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I40" s="272">
        <f>IF(CHOOSE(Рабочий!$AC$27,CHOOSE(Рабочий!$C$27,Рабочий!BI446,Рабочий!BI566,Рабочий!BI506),CHOOSE(Рабочий!$C$27,Рабочий!J446,Рабочий!J566,Рабочий!J506))="","",ROUND(CHOOSE(Рабочий!$AC$27,CHOOSE(Рабочий!$C$27,Рабочий!BI446,Рабочий!BI566,Рабочий!BI506),CHOOSE(Рабочий!$C$27,Рабочий!J446,Рабочий!J566,Рабочий!J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J40" s="272">
        <f>IF(CHOOSE(Рабочий!$AC$27,CHOOSE(Рабочий!$C$27,Рабочий!BJ446,Рабочий!BJ566,Рабочий!BJ506),CHOOSE(Рабочий!$C$27,Рабочий!K446,Рабочий!K566,Рабочий!K506))="","",ROUND(CHOOSE(Рабочий!$AC$27,CHOOSE(Рабочий!$C$27,Рабочий!BJ446,Рабочий!BJ566,Рабочий!BJ506),CHOOSE(Рабочий!$C$27,Рабочий!K446,Рабочий!K566,Рабочий!K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K40" s="272">
        <f>IF(CHOOSE(Рабочий!$AC$27,CHOOSE(Рабочий!$C$27,Рабочий!BK446,Рабочий!BK566,Рабочий!BK506),CHOOSE(Рабочий!$C$27,Рабочий!L446,Рабочий!L566,Рабочий!L506))="","",ROUND(CHOOSE(Рабочий!$AC$27,CHOOSE(Рабочий!$C$27,Рабочий!BK446,Рабочий!BK566,Рабочий!BK506),CHOOSE(Рабочий!$C$27,Рабочий!L446,Рабочий!L566,Рабочий!L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L40" s="272">
        <f>IF(CHOOSE(Рабочий!$AC$27,CHOOSE(Рабочий!$C$27,Рабочий!BL446,Рабочий!BL566,Рабочий!BL506),CHOOSE(Рабочий!$C$27,Рабочий!M446,Рабочий!M566,Рабочий!M506))="","",ROUND(CHOOSE(Рабочий!$AC$27,CHOOSE(Рабочий!$C$27,Рабочий!BL446,Рабочий!BL566,Рабочий!BL506),CHOOSE(Рабочий!$C$27,Рабочий!M446,Рабочий!M566,Рабочий!M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M40" s="272">
        <f>IF(CHOOSE(Рабочий!$AC$27,CHOOSE(Рабочий!$C$27,Рабочий!BM446,Рабочий!BM566,Рабочий!BM506),CHOOSE(Рабочий!$C$27,Рабочий!N446,Рабочий!N566,Рабочий!N506))="","",ROUND(CHOOSE(Рабочий!$AC$27,CHOOSE(Рабочий!$C$27,Рабочий!BM446,Рабочий!BM566,Рабочий!BM506),CHOOSE(Рабочий!$C$27,Рабочий!N446,Рабочий!N566,Рабочий!N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N40" s="272">
        <f>IF(CHOOSE(Рабочий!$AC$27,CHOOSE(Рабочий!$C$27,Рабочий!BN446,Рабочий!BN566,Рабочий!BN506),CHOOSE(Рабочий!$C$27,Рабочий!O446,Рабочий!O566,Рабочий!O506))="","",ROUND(CHOOSE(Рабочий!$AC$27,CHOOSE(Рабочий!$C$27,Рабочий!BN446,Рабочий!BN566,Рабочий!BN506),CHOOSE(Рабочий!$C$27,Рабочий!O446,Рабочий!O566,Рабочий!O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O40" s="272">
        <f>IF(CHOOSE(Рабочий!$AC$27,CHOOSE(Рабочий!$C$27,Рабочий!BO446,Рабочий!BO566,Рабочий!BO506),CHOOSE(Рабочий!$C$27,Рабочий!P446,Рабочий!P566,Рабочий!P506))="","",ROUND(CHOOSE(Рабочий!$AC$27,CHOOSE(Рабочий!$C$27,Рабочий!BO446,Рабочий!BO566,Рабочий!BO506),CHOOSE(Рабочий!$C$27,Рабочий!P446,Рабочий!P566,Рабочий!P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P40" s="272">
        <f>IF(CHOOSE(Рабочий!$AC$27,CHOOSE(Рабочий!$C$27,Рабочий!BP446,Рабочий!BP566,Рабочий!BP506),CHOOSE(Рабочий!$C$27,Рабочий!Q446,Рабочий!Q566,Рабочий!Q506))="","",ROUND(CHOOSE(Рабочий!$AC$27,CHOOSE(Рабочий!$C$27,Рабочий!BP446,Рабочий!BP566,Рабочий!BP506),CHOOSE(Рабочий!$C$27,Рабочий!Q446,Рабочий!Q566,Рабочий!Q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Q40" s="272">
        <f>IF(CHOOSE(Рабочий!$AC$27,CHOOSE(Рабочий!$C$27,Рабочий!BQ446,Рабочий!BQ566,Рабочий!BQ506),CHOOSE(Рабочий!$C$27,Рабочий!R446,Рабочий!R566,Рабочий!R506))="","",ROUND(CHOOSE(Рабочий!$AC$27,CHOOSE(Рабочий!$C$27,Рабочий!BQ446,Рабочий!BQ566,Рабочий!BQ506),CHOOSE(Рабочий!$C$27,Рабочий!R446,Рабочий!R566,Рабочий!R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R40" s="272">
        <f>IF(CHOOSE(Рабочий!$AC$27,CHOOSE(Рабочий!$C$27,Рабочий!BR446,Рабочий!BR566,Рабочий!BR506),CHOOSE(Рабочий!$C$27,Рабочий!S446,Рабочий!S566,Рабочий!S506))="","",ROUND(CHOOSE(Рабочий!$AC$27,CHOOSE(Рабочий!$C$27,Рабочий!BR446,Рабочий!BR566,Рабочий!BR506),CHOOSE(Рабочий!$C$27,Рабочий!S446,Рабочий!S566,Рабочий!S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S40" s="272">
        <f>IF(CHOOSE(Рабочий!$AC$27,CHOOSE(Рабочий!$C$27,Рабочий!BS446,Рабочий!BS566,Рабочий!BS506),CHOOSE(Рабочий!$C$27,Рабочий!T446,Рабочий!T566,Рабочий!T506))="","",ROUND(CHOOSE(Рабочий!$AC$27,CHOOSE(Рабочий!$C$27,Рабочий!BS446,Рабочий!BS566,Рабочий!BS506),CHOOSE(Рабочий!$C$27,Рабочий!T446,Рабочий!T566,Рабочий!T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T40" s="272">
        <f>IF(CHOOSE(Рабочий!$AC$27,CHOOSE(Рабочий!$C$27,Рабочий!BT446,Рабочий!BT566,Рабочий!BT506),CHOOSE(Рабочий!$C$27,Рабочий!U446,Рабочий!U566,Рабочий!U506))="","",ROUND(CHOOSE(Рабочий!$AC$27,CHOOSE(Рабочий!$C$27,Рабочий!BT446,Рабочий!BT566,Рабочий!BT506),CHOOSE(Рабочий!$C$27,Рабочий!U446,Рабочий!U566,Рабочий!U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U40" s="272">
        <f>IF(CHOOSE(Рабочий!$AC$27,CHOOSE(Рабочий!$C$27,Рабочий!BU446,Рабочий!BU566,Рабочий!BU506),CHOOSE(Рабочий!$C$27,Рабочий!V446,Рабочий!V566,Рабочий!V506))="","",ROUND(CHOOSE(Рабочий!$AC$27,CHOOSE(Рабочий!$C$27,Рабочий!BU446,Рабочий!BU566,Рабочий!BU506),CHOOSE(Рабочий!$C$27,Рабочий!V446,Рабочий!V566,Рабочий!V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V40" s="272">
        <f>IF(CHOOSE(Рабочий!$AC$27,CHOOSE(Рабочий!$C$27,Рабочий!BV446,Рабочий!BV566,Рабочий!BV506),CHOOSE(Рабочий!$C$27,Рабочий!W446,Рабочий!W566,Рабочий!W506))="","",ROUND(CHOOSE(Рабочий!$AC$27,CHOOSE(Рабочий!$C$27,Рабочий!BV446,Рабочий!BV566,Рабочий!BV506),CHOOSE(Рабочий!$C$27,Рабочий!W446,Рабочий!W566,Рабочий!W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W40" s="272">
        <f>IF(CHOOSE(Рабочий!$AC$27,CHOOSE(Рабочий!$C$27,Рабочий!BW446,Рабочий!BW566,Рабочий!BW506),CHOOSE(Рабочий!$C$27,Рабочий!X446,Рабочий!X566,Рабочий!X506))="","",ROUND(CHOOSE(Рабочий!$AC$27,CHOOSE(Рабочий!$C$27,Рабочий!BW446,Рабочий!BW566,Рабочий!BW506),CHOOSE(Рабочий!$C$27,Рабочий!X446,Рабочий!X566,Рабочий!X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X40" s="272">
        <f>IF(CHOOSE(Рабочий!$AC$27,CHOOSE(Рабочий!$C$27,Рабочий!BX446,Рабочий!BX566,Рабочий!BX506),CHOOSE(Рабочий!$C$27,Рабочий!Y446,Рабочий!Y566,Рабочий!Y506))="","",ROUND(CHOOSE(Рабочий!$AC$27,CHOOSE(Рабочий!$C$27,Рабочий!BX446,Рабочий!BX566,Рабочий!BX506),CHOOSE(Рабочий!$C$27,Рабочий!Y446,Рабочий!Y566,Рабочий!Y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73</v>
      </c>
      <c r="Y40" s="272">
        <f>IF(CHOOSE(Рабочий!$AC$27,CHOOSE(Рабочий!$C$27,Рабочий!BY446,Рабочий!BY566,Рабочий!BY506),CHOOSE(Рабочий!$C$27,Рабочий!Z446,Рабочий!Z566,Рабочий!Z506))="","",ROUND(CHOOSE(Рабочий!$AC$27,CHOOSE(Рабочий!$C$27,Рабочий!BY446,Рабочий!BY566,Рабочий!BY506),CHOOSE(Рабочий!$C$27,Рабочий!Z446,Рабочий!Z566,Рабочий!Z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73</v>
      </c>
      <c r="Z40" s="272">
        <f>IF(CHOOSE(Рабочий!$AC$27,CHOOSE(Рабочий!$C$27,Рабочий!BZ446,Рабочий!BZ566,Рабочий!BZ506),CHOOSE(Рабочий!$C$27,Рабочий!AA446,Рабочий!AA566,Рабочий!AA506))="","",ROUND(CHOOSE(Рабочий!$AC$27,CHOOSE(Рабочий!$C$27,Рабочий!BZ446,Рабочий!BZ566,Рабочий!BZ506),CHOOSE(Рабочий!$C$27,Рабочий!AA446,Рабочий!AA566,Рабочий!AA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73</v>
      </c>
      <c r="AA40" s="272">
        <f>IF(CHOOSE(Рабочий!$AC$27,CHOOSE(Рабочий!$C$27,Рабочий!CA446,Рабочий!CA566,Рабочий!CA506),CHOOSE(Рабочий!$C$27,Рабочий!AB446,Рабочий!AB566,Рабочий!AB506))="","",ROUND(CHOOSE(Рабочий!$AC$27,CHOOSE(Рабочий!$C$27,Рабочий!CA446,Рабочий!CA566,Рабочий!CA506),CHOOSE(Рабочий!$C$27,Рабочий!AB446,Рабочий!AB566,Рабочий!AB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73</v>
      </c>
      <c r="AB40" s="272">
        <f>IF(CHOOSE(Рабочий!$AC$27,CHOOSE(Рабочий!$C$27,Рабочий!CB446,Рабочий!CB566,Рабочий!CB506),CHOOSE(Рабочий!$C$27,Рабочий!AC446,Рабочий!AC566,Рабочий!AC506))="","",ROUND(CHOOSE(Рабочий!$AC$27,CHOOSE(Рабочий!$C$27,Рабочий!CB446,Рабочий!CB566,Рабочий!CB506),CHOOSE(Рабочий!$C$27,Рабочий!AC446,Рабочий!AC566,Рабочий!AC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73</v>
      </c>
      <c r="AC40" s="272">
        <f>IF(CHOOSE(Рабочий!$AC$27,CHOOSE(Рабочий!$C$27,Рабочий!CC446,Рабочий!CC566,Рабочий!CC506),CHOOSE(Рабочий!$C$27,Рабочий!AD446,Рабочий!AD566,Рабочий!AD506))="","",ROUND(CHOOSE(Рабочий!$AC$27,CHOOSE(Рабочий!$C$27,Рабочий!CC446,Рабочий!CC566,Рабочий!CC506),CHOOSE(Рабочий!$C$27,Рабочий!AD446,Рабочий!AD566,Рабочий!AD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AD40" s="272">
        <f>IF(CHOOSE(Рабочий!$AC$27,CHOOSE(Рабочий!$C$27,Рабочий!CD446,Рабочий!CD566,Рабочий!CD506),CHOOSE(Рабочий!$C$27,Рабочий!AE446,Рабочий!AE566,Рабочий!AE506))="","",ROUND(CHOOSE(Рабочий!$AC$27,CHOOSE(Рабочий!$C$27,Рабочий!CD446,Рабочий!CD566,Рабочий!CD506),CHOOSE(Рабочий!$C$27,Рабочий!AE446,Рабочий!AE566,Рабочий!AE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AE40" s="272" t="str">
        <f>IF(CHOOSE(Рабочий!$AC$27,CHOOSE(Рабочий!$C$27,Рабочий!CE446,Рабочий!CE566,Рабочий!CE506),CHOOSE(Рабочий!$C$27,Рабочий!AF446,Рабочий!AF566,Рабочий!AF506))="","",ROUND(CHOOSE(Рабочий!$AC$27,CHOOSE(Рабочий!$C$27,Рабочий!CE446,Рабочий!CE566,Рабочий!CE506),CHOOSE(Рабочий!$C$27,Рабочий!AF446,Рабочий!AF566,Рабочий!AF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40" s="272" t="str">
        <f>IF(CHOOSE(Рабочий!$AC$27,CHOOSE(Рабочий!$C$27,Рабочий!CF446,Рабочий!CF566,Рабочий!CF506),CHOOSE(Рабочий!$C$27,Рабочий!AG446,Рабочий!AG566,Рабочий!AG506))="","",ROUND(CHOOSE(Рабочий!$AC$27,CHOOSE(Рабочий!$C$27,Рабочий!CF446,Рабочий!CF566,Рабочий!CF506),CHOOSE(Рабочий!$C$27,Рабочий!AG446,Рабочий!AG566,Рабочий!AG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40" s="272" t="str">
        <f>IF(CHOOSE(Рабочий!$AC$27,CHOOSE(Рабочий!$C$27,Рабочий!CG446,Рабочий!CG566,Рабочий!CG506),CHOOSE(Рабочий!$C$27,Рабочий!AH446,Рабочий!AH566,Рабочий!AH506))="","",ROUND(CHOOSE(Рабочий!$AC$27,CHOOSE(Рабочий!$C$27,Рабочий!CG446,Рабочий!CG566,Рабочий!CG506),CHOOSE(Рабочий!$C$27,Рабочий!AH446,Рабочий!AH566,Рабочий!AH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40" s="272" t="str">
        <f>IF(CHOOSE(Рабочий!$AC$27,CHOOSE(Рабочий!$C$27,Рабочий!CH446,Рабочий!CH566,Рабочий!CH506),CHOOSE(Рабочий!$C$27,Рабочий!AI446,Рабочий!AI566,Рабочий!AI506))="","",ROUND(CHOOSE(Рабочий!$AC$27,CHOOSE(Рабочий!$C$27,Рабочий!CH446,Рабочий!CH566,Рабочий!CH506),CHOOSE(Рабочий!$C$27,Рабочий!AI446,Рабочий!AI566,Рабочий!AI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40" s="272" t="str">
        <f>IF(CHOOSE(Рабочий!$AC$27,CHOOSE(Рабочий!$C$27,Рабочий!CI446,Рабочий!CI566,Рабочий!CI506),CHOOSE(Рабочий!$C$27,Рабочий!AJ446,Рабочий!AJ566,Рабочий!AJ506))="","",ROUND(CHOOSE(Рабочий!$AC$27,CHOOSE(Рабочий!$C$27,Рабочий!CI446,Рабочий!CI566,Рабочий!CI506),CHOOSE(Рабочий!$C$27,Рабочий!AJ446,Рабочий!AJ566,Рабочий!AJ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40" s="272" t="str">
        <f>IF(CHOOSE(Рабочий!$AC$27,CHOOSE(Рабочий!$C$27,Рабочий!CJ446,Рабочий!CJ566,Рабочий!CJ506),CHOOSE(Рабочий!$C$27,Рабочий!AK446,Рабочий!AK566,Рабочий!AK506))="","",ROUND(CHOOSE(Рабочий!$AC$27,CHOOSE(Рабочий!$C$27,Рабочий!CJ446,Рабочий!CJ566,Рабочий!CJ506),CHOOSE(Рабочий!$C$27,Рабочий!AK446,Рабочий!AK566,Рабочий!AK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40" s="272" t="str">
        <f>IF(CHOOSE(Рабочий!$AC$27,CHOOSE(Рабочий!$C$27,Рабочий!CK446,Рабочий!CK566,Рабочий!CK506),CHOOSE(Рабочий!$C$27,Рабочий!AL446,Рабочий!AL566,Рабочий!AL506))="","",ROUND(CHOOSE(Рабочий!$AC$27,CHOOSE(Рабочий!$C$27,Рабочий!CK446,Рабочий!CK566,Рабочий!CK506),CHOOSE(Рабочий!$C$27,Рабочий!AL446,Рабочий!AL566,Рабочий!AL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40" s="272" t="str">
        <f>IF(CHOOSE(Рабочий!$AC$27,CHOOSE(Рабочий!$C$27,Рабочий!CL446,Рабочий!CL566,Рабочий!CL506),CHOOSE(Рабочий!$C$27,Рабочий!AM446,Рабочий!AM566,Рабочий!AM506))="","",ROUND(CHOOSE(Рабочий!$AC$27,CHOOSE(Рабочий!$C$27,Рабочий!CL446,Рабочий!CL566,Рабочий!CL506),CHOOSE(Рабочий!$C$27,Рабочий!AM446,Рабочий!AM566,Рабочий!AM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40" s="272" t="str">
        <f>IF(CHOOSE(Рабочий!$AC$27,CHOOSE(Рабочий!$C$27,Рабочий!CM446,Рабочий!CM566,Рабочий!CM506),CHOOSE(Рабочий!$C$27,Рабочий!AN446,Рабочий!AN566,Рабочий!AN506))="","",ROUND(CHOOSE(Рабочий!$AC$27,CHOOSE(Рабочий!$C$27,Рабочий!CM446,Рабочий!CM566,Рабочий!CM506),CHOOSE(Рабочий!$C$27,Рабочий!AN446,Рабочий!AN566,Рабочий!AN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40" s="272" t="str">
        <f>IF(CHOOSE(Рабочий!$AC$27,CHOOSE(Рабочий!$C$27,Рабочий!CN446,Рабочий!CN566,Рабочий!CN506),CHOOSE(Рабочий!$C$27,Рабочий!AO446,Рабочий!AO566,Рабочий!AO506))="","",ROUND(CHOOSE(Рабочий!$AC$27,CHOOSE(Рабочий!$C$27,Рабочий!CN446,Рабочий!CN566,Рабочий!CN506),CHOOSE(Рабочий!$C$27,Рабочий!AO446,Рабочий!AO566,Рабочий!AO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40" s="272" t="str">
        <f>IF(CHOOSE(Рабочий!$AC$27,CHOOSE(Рабочий!$C$27,Рабочий!CO446,Рабочий!CO566,Рабочий!CO506),CHOOSE(Рабочий!$C$27,Рабочий!AP446,Рабочий!AP566,Рабочий!AP506))="","",ROUND(CHOOSE(Рабочий!$AC$27,CHOOSE(Рабочий!$C$27,Рабочий!CO446,Рабочий!CO566,Рабочий!CO506),CHOOSE(Рабочий!$C$27,Рабочий!AP446,Рабочий!AP566,Рабочий!AP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40" s="272" t="str">
        <f>IF(CHOOSE(Рабочий!$AC$27,CHOOSE(Рабочий!$C$27,Рабочий!CP446,Рабочий!CP566,Рабочий!CP506),CHOOSE(Рабочий!$C$27,Рабочий!AQ446,Рабочий!AQ566,Рабочий!AQ506))="","",ROUND(CHOOSE(Рабочий!$AC$27,CHOOSE(Рабочий!$C$27,Рабочий!CP446,Рабочий!CP566,Рабочий!CP506),CHOOSE(Рабочий!$C$27,Рабочий!AQ446,Рабочий!AQ566,Рабочий!AQ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40" s="272" t="str">
        <f>IF(CHOOSE(Рабочий!$AC$27,CHOOSE(Рабочий!$C$27,Рабочий!CQ446,Рабочий!CQ566,Рабочий!CQ506),CHOOSE(Рабочий!$C$27,Рабочий!AR446,Рабочий!AR566,Рабочий!AR506))="","",ROUND(CHOOSE(Рабочий!$AC$27,CHOOSE(Рабочий!$C$27,Рабочий!CQ446,Рабочий!CQ566,Рабочий!CQ506),CHOOSE(Рабочий!$C$27,Рабочий!AR446,Рабочий!AR566,Рабочий!AR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40" s="272" t="str">
        <f>IF(CHOOSE(Рабочий!$AC$27,CHOOSE(Рабочий!$C$27,Рабочий!CR446,Рабочий!CR566,Рабочий!CR506),CHOOSE(Рабочий!$C$27,Рабочий!AS446,Рабочий!AS566,Рабочий!AS506))="","",ROUND(CHOOSE(Рабочий!$AC$27,CHOOSE(Рабочий!$C$27,Рабочий!CR446,Рабочий!CR566,Рабочий!CR506),CHOOSE(Рабочий!$C$27,Рабочий!AS446,Рабочий!AS566,Рабочий!AS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40" s="272" t="str">
        <f>IF(CHOOSE(Рабочий!$AC$27,CHOOSE(Рабочий!$C$27,Рабочий!CS446,Рабочий!CS566,Рабочий!CS506),CHOOSE(Рабочий!$C$27,Рабочий!AT446,Рабочий!AT566,Рабочий!AT506))="","",ROUND(CHOOSE(Рабочий!$AC$27,CHOOSE(Рабочий!$C$27,Рабочий!CS446,Рабочий!CS566,Рабочий!CS506),CHOOSE(Рабочий!$C$27,Рабочий!AT446,Рабочий!AT566,Рабочий!AT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40" s="272" t="str">
        <f>IF(CHOOSE(Рабочий!$AC$27,CHOOSE(Рабочий!$C$27,Рабочий!CT446,Рабочий!CT566,Рабочий!CT506),CHOOSE(Рабочий!$C$27,Рабочий!AU446,Рабочий!AU566,Рабочий!AU506))="","",ROUND(CHOOSE(Рабочий!$AC$27,CHOOSE(Рабочий!$C$27,Рабочий!CT446,Рабочий!CT566,Рабочий!CT506),CHOOSE(Рабочий!$C$27,Рабочий!AU446,Рабочий!AU566,Рабочий!AU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40" s="272" t="str">
        <f>IF(CHOOSE(Рабочий!$AC$27,CHOOSE(Рабочий!$C$27,Рабочий!CU446,Рабочий!CU566,Рабочий!CU506),CHOOSE(Рабочий!$C$27,Рабочий!AV446,Рабочий!AV566,Рабочий!AV506))="","",ROUND(CHOOSE(Рабочий!$AC$27,CHOOSE(Рабочий!$C$27,Рабочий!CU446,Рабочий!CU566,Рабочий!CU506),CHOOSE(Рабочий!$C$27,Рабочий!AV446,Рабочий!AV566,Рабочий!AV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40" s="272" t="str">
        <f>IF(CHOOSE(Рабочий!$AC$27,CHOOSE(Рабочий!$C$27,Рабочий!CV446,Рабочий!CV566,Рабочий!CV506),CHOOSE(Рабочий!$C$27,Рабочий!AW446,Рабочий!AW566,Рабочий!AW506))="","",ROUND(CHOOSE(Рабочий!$AC$27,CHOOSE(Рабочий!$C$27,Рабочий!CV446,Рабочий!CV566,Рабочий!CV506),CHOOSE(Рабочий!$C$27,Рабочий!AW446,Рабочий!AW566,Рабочий!AW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40" s="272" t="str">
        <f>IF(CHOOSE(Рабочий!$AC$27,CHOOSE(Рабочий!$C$27,Рабочий!CW446,Рабочий!CW566,Рабочий!CW506),CHOOSE(Рабочий!$C$27,Рабочий!AX446,Рабочий!AX566,Рабочий!AX506))="","",ROUND(CHOOSE(Рабочий!$AC$27,CHOOSE(Рабочий!$C$27,Рабочий!CW446,Рабочий!CW566,Рабочий!CW506),CHOOSE(Рабочий!$C$27,Рабочий!AX446,Рабочий!AX566,Рабочий!AX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40" s="272" t="str">
        <f>IF(CHOOSE(Рабочий!$AC$27,CHOOSE(Рабочий!$C$27,Рабочий!CX446,Рабочий!CX566,Рабочий!CX506),CHOOSE(Рабочий!$C$27,Рабочий!AY446,Рабочий!AY566,Рабочий!AY506))="","",ROUND(CHOOSE(Рабочий!$AC$27,CHOOSE(Рабочий!$C$27,Рабочий!CX446,Рабочий!CX566,Рабочий!CX506),CHOOSE(Рабочий!$C$27,Рабочий!AY446,Рабочий!AY566,Рабочий!AY506)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40" s="210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</row>
    <row r="41" spans="1:68" s="193" customFormat="1">
      <c r="A41" s="212">
        <v>2400</v>
      </c>
      <c r="B41" s="272">
        <f>IF(CHOOSE(Рабочий!$AC$27,CHOOSE(Рабочий!$C$27,Рабочий!BB447,Рабочий!BB567,Рабочий!BB507),CHOOSE(Рабочий!$C$27,Рабочий!C447,Рабочий!C567,Рабочий!C507))="","",ROUND(CHOOSE(Рабочий!$AC$27,CHOOSE(Рабочий!$C$27,Рабочий!BB447,Рабочий!BB567,Рабочий!BB507),CHOOSE(Рабочий!$C$27,Рабочий!C447,Рабочий!C567,Рабочий!C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99</v>
      </c>
      <c r="C41" s="272">
        <f>IF(CHOOSE(Рабочий!$AC$27,CHOOSE(Рабочий!$C$27,Рабочий!BC447,Рабочий!BC567,Рабочий!BC507),CHOOSE(Рабочий!$C$27,Рабочий!D447,Рабочий!D567,Рабочий!D507))="","",ROUND(CHOOSE(Рабочий!$AC$27,CHOOSE(Рабочий!$C$27,Рабочий!BC447,Рабочий!BC567,Рабочий!BC507),CHOOSE(Рабочий!$C$27,Рабочий!D447,Рабочий!D567,Рабочий!D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93</v>
      </c>
      <c r="D41" s="272">
        <f>IF(CHOOSE(Рабочий!$AC$27,CHOOSE(Рабочий!$C$27,Рабочий!BD447,Рабочий!BD567,Рабочий!BD507),CHOOSE(Рабочий!$C$27,Рабочий!E447,Рабочий!E567,Рабочий!E507))="","",ROUND(CHOOSE(Рабочий!$AC$27,CHOOSE(Рабочий!$C$27,Рабочий!BD447,Рабочий!BD567,Рабочий!BD507),CHOOSE(Рабочий!$C$27,Рабочий!E447,Рабочий!E567,Рабочий!E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89</v>
      </c>
      <c r="E41" s="272">
        <f>IF(CHOOSE(Рабочий!$AC$27,CHOOSE(Рабочий!$C$27,Рабочий!BE447,Рабочий!BE567,Рабочий!BE507),CHOOSE(Рабочий!$C$27,Рабочий!F447,Рабочий!F567,Рабочий!F507))="","",ROUND(CHOOSE(Рабочий!$AC$27,CHOOSE(Рабочий!$C$27,Рабочий!BE447,Рабочий!BE567,Рабочий!BE507),CHOOSE(Рабочий!$C$27,Рабочий!F447,Рабочий!F567,Рабочий!F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F41" s="272">
        <f>IF(CHOOSE(Рабочий!$AC$27,CHOOSE(Рабочий!$C$27,Рабочий!BF447,Рабочий!BF567,Рабочий!BF507),CHOOSE(Рабочий!$C$27,Рабочий!G447,Рабочий!G567,Рабочий!G507))="","",ROUND(CHOOSE(Рабочий!$AC$27,CHOOSE(Рабочий!$C$27,Рабочий!BF447,Рабочий!BF567,Рабочий!BF507),CHOOSE(Рабочий!$C$27,Рабочий!G447,Рабочий!G567,Рабочий!G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84</v>
      </c>
      <c r="G41" s="272">
        <f>IF(CHOOSE(Рабочий!$AC$27,CHOOSE(Рабочий!$C$27,Рабочий!BG447,Рабочий!BG567,Рабочий!BG507),CHOOSE(Рабочий!$C$27,Рабочий!H447,Рабочий!H567,Рабочий!H507))="","",ROUND(CHOOSE(Рабочий!$AC$27,CHOOSE(Рабочий!$C$27,Рабочий!BG447,Рабочий!BG567,Рабочий!BG507),CHOOSE(Рабочий!$C$27,Рабочий!H447,Рабочий!H567,Рабочий!H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H41" s="272">
        <f>IF(CHOOSE(Рабочий!$AC$27,CHOOSE(Рабочий!$C$27,Рабочий!BH447,Рабочий!BH567,Рабочий!BH507),CHOOSE(Рабочий!$C$27,Рабочий!I447,Рабочий!I567,Рабочий!I507))="","",ROUND(CHOOSE(Рабочий!$AC$27,CHOOSE(Рабочий!$C$27,Рабочий!BH447,Рабочий!BH567,Рабочий!BH507),CHOOSE(Рабочий!$C$27,Рабочий!I447,Рабочий!I567,Рабочий!I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I41" s="272">
        <f>IF(CHOOSE(Рабочий!$AC$27,CHOOSE(Рабочий!$C$27,Рабочий!BI447,Рабочий!BI567,Рабочий!BI507),CHOOSE(Рабочий!$C$27,Рабочий!J447,Рабочий!J567,Рабочий!J507))="","",ROUND(CHOOSE(Рабочий!$AC$27,CHOOSE(Рабочий!$C$27,Рабочий!BI447,Рабочий!BI567,Рабочий!BI507),CHOOSE(Рабочий!$C$27,Рабочий!J447,Рабочий!J567,Рабочий!J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J41" s="272">
        <f>IF(CHOOSE(Рабочий!$AC$27,CHOOSE(Рабочий!$C$27,Рабочий!BJ447,Рабочий!BJ567,Рабочий!BJ507),CHOOSE(Рабочий!$C$27,Рабочий!K447,Рабочий!K567,Рабочий!K507))="","",ROUND(CHOOSE(Рабочий!$AC$27,CHOOSE(Рабочий!$C$27,Рабочий!BJ447,Рабочий!BJ567,Рабочий!BJ507),CHOOSE(Рабочий!$C$27,Рабочий!K447,Рабочий!K567,Рабочий!K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K41" s="272">
        <f>IF(CHOOSE(Рабочий!$AC$27,CHOOSE(Рабочий!$C$27,Рабочий!BK447,Рабочий!BK567,Рабочий!BK507),CHOOSE(Рабочий!$C$27,Рабочий!L447,Рабочий!L567,Рабочий!L507))="","",ROUND(CHOOSE(Рабочий!$AC$27,CHOOSE(Рабочий!$C$27,Рабочий!BK447,Рабочий!BK567,Рабочий!BK507),CHOOSE(Рабочий!$C$27,Рабочий!L447,Рабочий!L567,Рабочий!L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L41" s="272">
        <f>IF(CHOOSE(Рабочий!$AC$27,CHOOSE(Рабочий!$C$27,Рабочий!BL447,Рабочий!BL567,Рабочий!BL507),CHOOSE(Рабочий!$C$27,Рабочий!M447,Рабочий!M567,Рабочий!M507))="","",ROUND(CHOOSE(Рабочий!$AC$27,CHOOSE(Рабочий!$C$27,Рабочий!BL447,Рабочий!BL567,Рабочий!BL507),CHOOSE(Рабочий!$C$27,Рабочий!M447,Рабочий!M567,Рабочий!M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M41" s="272">
        <f>IF(CHOOSE(Рабочий!$AC$27,CHOOSE(Рабочий!$C$27,Рабочий!BM447,Рабочий!BM567,Рабочий!BM507),CHOOSE(Рабочий!$C$27,Рабочий!N447,Рабочий!N567,Рабочий!N507))="","",ROUND(CHOOSE(Рабочий!$AC$27,CHOOSE(Рабочий!$C$27,Рабочий!BM447,Рабочий!BM567,Рабочий!BM507),CHOOSE(Рабочий!$C$27,Рабочий!N447,Рабочий!N567,Рабочий!N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N41" s="272">
        <f>IF(CHOOSE(Рабочий!$AC$27,CHOOSE(Рабочий!$C$27,Рабочий!BN447,Рабочий!BN567,Рабочий!BN507),CHOOSE(Рабочий!$C$27,Рабочий!O447,Рабочий!O567,Рабочий!O507))="","",ROUND(CHOOSE(Рабочий!$AC$27,CHOOSE(Рабочий!$C$27,Рабочий!BN447,Рабочий!BN567,Рабочий!BN507),CHOOSE(Рабочий!$C$27,Рабочий!O447,Рабочий!O567,Рабочий!O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O41" s="272">
        <f>IF(CHOOSE(Рабочий!$AC$27,CHOOSE(Рабочий!$C$27,Рабочий!BO447,Рабочий!BO567,Рабочий!BO507),CHOOSE(Рабочий!$C$27,Рабочий!P447,Рабочий!P567,Рабочий!P507))="","",ROUND(CHOOSE(Рабочий!$AC$27,CHOOSE(Рабочий!$C$27,Рабочий!BO447,Рабочий!BO567,Рабочий!BO507),CHOOSE(Рабочий!$C$27,Рабочий!P447,Рабочий!P567,Рабочий!P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P41" s="272">
        <f>IF(CHOOSE(Рабочий!$AC$27,CHOOSE(Рабочий!$C$27,Рабочий!BP447,Рабочий!BP567,Рабочий!BP507),CHOOSE(Рабочий!$C$27,Рабочий!Q447,Рабочий!Q567,Рабочий!Q507))="","",ROUND(CHOOSE(Рабочий!$AC$27,CHOOSE(Рабочий!$C$27,Рабочий!BP447,Рабочий!BP567,Рабочий!BP507),CHOOSE(Рабочий!$C$27,Рабочий!Q447,Рабочий!Q567,Рабочий!Q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Q41" s="272">
        <f>IF(CHOOSE(Рабочий!$AC$27,CHOOSE(Рабочий!$C$27,Рабочий!BQ447,Рабочий!BQ567,Рабочий!BQ507),CHOOSE(Рабочий!$C$27,Рабочий!R447,Рабочий!R567,Рабочий!R507))="","",ROUND(CHOOSE(Рабочий!$AC$27,CHOOSE(Рабочий!$C$27,Рабочий!BQ447,Рабочий!BQ567,Рабочий!BQ507),CHOOSE(Рабочий!$C$27,Рабочий!R447,Рабочий!R567,Рабочий!R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R41" s="272">
        <f>IF(CHOOSE(Рабочий!$AC$27,CHOOSE(Рабочий!$C$27,Рабочий!BR447,Рабочий!BR567,Рабочий!BR507),CHOOSE(Рабочий!$C$27,Рабочий!S447,Рабочий!S567,Рабочий!S507))="","",ROUND(CHOOSE(Рабочий!$AC$27,CHOOSE(Рабочий!$C$27,Рабочий!BR447,Рабочий!BR567,Рабочий!BR507),CHOOSE(Рабочий!$C$27,Рабочий!S447,Рабочий!S567,Рабочий!S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S41" s="272">
        <f>IF(CHOOSE(Рабочий!$AC$27,CHOOSE(Рабочий!$C$27,Рабочий!BS447,Рабочий!BS567,Рабочий!BS507),CHOOSE(Рабочий!$C$27,Рабочий!T447,Рабочий!T567,Рабочий!T507))="","",ROUND(CHOOSE(Рабочий!$AC$27,CHOOSE(Рабочий!$C$27,Рабочий!BS447,Рабочий!BS567,Рабочий!BS507),CHOOSE(Рабочий!$C$27,Рабочий!T447,Рабочий!T567,Рабочий!T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T41" s="272">
        <f>IF(CHOOSE(Рабочий!$AC$27,CHOOSE(Рабочий!$C$27,Рабочий!BT447,Рабочий!BT567,Рабочий!BT507),CHOOSE(Рабочий!$C$27,Рабочий!U447,Рабочий!U567,Рабочий!U507))="","",ROUND(CHOOSE(Рабочий!$AC$27,CHOOSE(Рабочий!$C$27,Рабочий!BT447,Рабочий!BT567,Рабочий!BT507),CHOOSE(Рабочий!$C$27,Рабочий!U447,Рабочий!U567,Рабочий!U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U41" s="272">
        <f>IF(CHOOSE(Рабочий!$AC$27,CHOOSE(Рабочий!$C$27,Рабочий!BU447,Рабочий!BU567,Рабочий!BU507),CHOOSE(Рабочий!$C$27,Рабочий!V447,Рабочий!V567,Рабочий!V507))="","",ROUND(CHOOSE(Рабочий!$AC$27,CHOOSE(Рабочий!$C$27,Рабочий!BU447,Рабочий!BU567,Рабочий!BU507),CHOOSE(Рабочий!$C$27,Рабочий!V447,Рабочий!V567,Рабочий!V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V41" s="272">
        <f>IF(CHOOSE(Рабочий!$AC$27,CHOOSE(Рабочий!$C$27,Рабочий!BV447,Рабочий!BV567,Рабочий!BV507),CHOOSE(Рабочий!$C$27,Рабочий!W447,Рабочий!W567,Рабочий!W507))="","",ROUND(CHOOSE(Рабочий!$AC$27,CHOOSE(Рабочий!$C$27,Рабочий!BV447,Рабочий!BV567,Рабочий!BV507),CHOOSE(Рабочий!$C$27,Рабочий!W447,Рабочий!W567,Рабочий!W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W41" s="272">
        <f>IF(CHOOSE(Рабочий!$AC$27,CHOOSE(Рабочий!$C$27,Рабочий!BW447,Рабочий!BW567,Рабочий!BW507),CHOOSE(Рабочий!$C$27,Рабочий!X447,Рабочий!X567,Рабочий!X507))="","",ROUND(CHOOSE(Рабочий!$AC$27,CHOOSE(Рабочий!$C$27,Рабочий!BW447,Рабочий!BW567,Рабочий!BW507),CHOOSE(Рабочий!$C$27,Рабочий!X447,Рабочий!X567,Рабочий!X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X41" s="272">
        <f>IF(CHOOSE(Рабочий!$AC$27,CHOOSE(Рабочий!$C$27,Рабочий!BX447,Рабочий!BX567,Рабочий!BX507),CHOOSE(Рабочий!$C$27,Рабочий!Y447,Рабочий!Y567,Рабочий!Y507))="","",ROUND(CHOOSE(Рабочий!$AC$27,CHOOSE(Рабочий!$C$27,Рабочий!BX447,Рабочий!BX567,Рабочий!BX507),CHOOSE(Рабочий!$C$27,Рабочий!Y447,Рабочий!Y567,Рабочий!Y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Y41" s="272">
        <f>IF(CHOOSE(Рабочий!$AC$27,CHOOSE(Рабочий!$C$27,Рабочий!BY447,Рабочий!BY567,Рабочий!BY507),CHOOSE(Рабочий!$C$27,Рабочий!Z447,Рабочий!Z567,Рабочий!Z507))="","",ROUND(CHOOSE(Рабочий!$AC$27,CHOOSE(Рабочий!$C$27,Рабочий!BY447,Рабочий!BY567,Рабочий!BY507),CHOOSE(Рабочий!$C$27,Рабочий!Z447,Рабочий!Z567,Рабочий!Z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73</v>
      </c>
      <c r="Z41" s="272">
        <f>IF(CHOOSE(Рабочий!$AC$27,CHOOSE(Рабочий!$C$27,Рабочий!BZ447,Рабочий!BZ567,Рабочий!BZ507),CHOOSE(Рабочий!$C$27,Рабочий!AA447,Рабочий!AA567,Рабочий!AA507))="","",ROUND(CHOOSE(Рабочий!$AC$27,CHOOSE(Рабочий!$C$27,Рабочий!BZ447,Рабочий!BZ567,Рабочий!BZ507),CHOOSE(Рабочий!$C$27,Рабочий!AA447,Рабочий!AA567,Рабочий!AA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73</v>
      </c>
      <c r="AA41" s="272">
        <f>IF(CHOOSE(Рабочий!$AC$27,CHOOSE(Рабочий!$C$27,Рабочий!CA447,Рабочий!CA567,Рабочий!CA507),CHOOSE(Рабочий!$C$27,Рабочий!AB447,Рабочий!AB567,Рабочий!AB507))="","",ROUND(CHOOSE(Рабочий!$AC$27,CHOOSE(Рабочий!$C$27,Рабочий!CA447,Рабочий!CA567,Рабочий!CA507),CHOOSE(Рабочий!$C$27,Рабочий!AB447,Рабочий!AB567,Рабочий!AB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73</v>
      </c>
      <c r="AB41" s="272">
        <f>IF(CHOOSE(Рабочий!$AC$27,CHOOSE(Рабочий!$C$27,Рабочий!CB447,Рабочий!CB567,Рабочий!CB507),CHOOSE(Рабочий!$C$27,Рабочий!AC447,Рабочий!AC567,Рабочий!AC507))="","",ROUND(CHOOSE(Рабочий!$AC$27,CHOOSE(Рабочий!$C$27,Рабочий!CB447,Рабочий!CB567,Рабочий!CB507),CHOOSE(Рабочий!$C$27,Рабочий!AC447,Рабочий!AC567,Рабочий!AC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73</v>
      </c>
      <c r="AC41" s="272">
        <f>IF(CHOOSE(Рабочий!$AC$27,CHOOSE(Рабочий!$C$27,Рабочий!CC447,Рабочий!CC567,Рабочий!CC507),CHOOSE(Рабочий!$C$27,Рабочий!AD447,Рабочий!AD567,Рабочий!AD507))="","",ROUND(CHOOSE(Рабочий!$AC$27,CHOOSE(Рабочий!$C$27,Рабочий!CC447,Рабочий!CC567,Рабочий!CC507),CHOOSE(Рабочий!$C$27,Рабочий!AD447,Рабочий!AD567,Рабочий!AD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AD41" s="272">
        <f>IF(CHOOSE(Рабочий!$AC$27,CHOOSE(Рабочий!$C$27,Рабочий!CD447,Рабочий!CD567,Рабочий!CD507),CHOOSE(Рабочий!$C$27,Рабочий!AE447,Рабочий!AE567,Рабочий!AE507))="","",ROUND(CHOOSE(Рабочий!$AC$27,CHOOSE(Рабочий!$C$27,Рабочий!CD447,Рабочий!CD567,Рабочий!CD507),CHOOSE(Рабочий!$C$27,Рабочий!AE447,Рабочий!AE567,Рабочий!AE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AE41" s="272" t="str">
        <f>IF(CHOOSE(Рабочий!$AC$27,CHOOSE(Рабочий!$C$27,Рабочий!CE447,Рабочий!CE567,Рабочий!CE507),CHOOSE(Рабочий!$C$27,Рабочий!AF447,Рабочий!AF567,Рабочий!AF507))="","",ROUND(CHOOSE(Рабочий!$AC$27,CHOOSE(Рабочий!$C$27,Рабочий!CE447,Рабочий!CE567,Рабочий!CE507),CHOOSE(Рабочий!$C$27,Рабочий!AF447,Рабочий!AF567,Рабочий!AF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41" s="272" t="str">
        <f>IF(CHOOSE(Рабочий!$AC$27,CHOOSE(Рабочий!$C$27,Рабочий!CF447,Рабочий!CF567,Рабочий!CF507),CHOOSE(Рабочий!$C$27,Рабочий!AG447,Рабочий!AG567,Рабочий!AG507))="","",ROUND(CHOOSE(Рабочий!$AC$27,CHOOSE(Рабочий!$C$27,Рабочий!CF447,Рабочий!CF567,Рабочий!CF507),CHOOSE(Рабочий!$C$27,Рабочий!AG447,Рабочий!AG567,Рабочий!AG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41" s="272" t="str">
        <f>IF(CHOOSE(Рабочий!$AC$27,CHOOSE(Рабочий!$C$27,Рабочий!CG447,Рабочий!CG567,Рабочий!CG507),CHOOSE(Рабочий!$C$27,Рабочий!AH447,Рабочий!AH567,Рабочий!AH507))="","",ROUND(CHOOSE(Рабочий!$AC$27,CHOOSE(Рабочий!$C$27,Рабочий!CG447,Рабочий!CG567,Рабочий!CG507),CHOOSE(Рабочий!$C$27,Рабочий!AH447,Рабочий!AH567,Рабочий!AH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41" s="272" t="str">
        <f>IF(CHOOSE(Рабочий!$AC$27,CHOOSE(Рабочий!$C$27,Рабочий!CH447,Рабочий!CH567,Рабочий!CH507),CHOOSE(Рабочий!$C$27,Рабочий!AI447,Рабочий!AI567,Рабочий!AI507))="","",ROUND(CHOOSE(Рабочий!$AC$27,CHOOSE(Рабочий!$C$27,Рабочий!CH447,Рабочий!CH567,Рабочий!CH507),CHOOSE(Рабочий!$C$27,Рабочий!AI447,Рабочий!AI567,Рабочий!AI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41" s="272" t="str">
        <f>IF(CHOOSE(Рабочий!$AC$27,CHOOSE(Рабочий!$C$27,Рабочий!CI447,Рабочий!CI567,Рабочий!CI507),CHOOSE(Рабочий!$C$27,Рабочий!AJ447,Рабочий!AJ567,Рабочий!AJ507))="","",ROUND(CHOOSE(Рабочий!$AC$27,CHOOSE(Рабочий!$C$27,Рабочий!CI447,Рабочий!CI567,Рабочий!CI507),CHOOSE(Рабочий!$C$27,Рабочий!AJ447,Рабочий!AJ567,Рабочий!AJ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41" s="272" t="str">
        <f>IF(CHOOSE(Рабочий!$AC$27,CHOOSE(Рабочий!$C$27,Рабочий!CJ447,Рабочий!CJ567,Рабочий!CJ507),CHOOSE(Рабочий!$C$27,Рабочий!AK447,Рабочий!AK567,Рабочий!AK507))="","",ROUND(CHOOSE(Рабочий!$AC$27,CHOOSE(Рабочий!$C$27,Рабочий!CJ447,Рабочий!CJ567,Рабочий!CJ507),CHOOSE(Рабочий!$C$27,Рабочий!AK447,Рабочий!AK567,Рабочий!AK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41" s="272" t="str">
        <f>IF(CHOOSE(Рабочий!$AC$27,CHOOSE(Рабочий!$C$27,Рабочий!CK447,Рабочий!CK567,Рабочий!CK507),CHOOSE(Рабочий!$C$27,Рабочий!AL447,Рабочий!AL567,Рабочий!AL507))="","",ROUND(CHOOSE(Рабочий!$AC$27,CHOOSE(Рабочий!$C$27,Рабочий!CK447,Рабочий!CK567,Рабочий!CK507),CHOOSE(Рабочий!$C$27,Рабочий!AL447,Рабочий!AL567,Рабочий!AL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41" s="272" t="str">
        <f>IF(CHOOSE(Рабочий!$AC$27,CHOOSE(Рабочий!$C$27,Рабочий!CL447,Рабочий!CL567,Рабочий!CL507),CHOOSE(Рабочий!$C$27,Рабочий!AM447,Рабочий!AM567,Рабочий!AM507))="","",ROUND(CHOOSE(Рабочий!$AC$27,CHOOSE(Рабочий!$C$27,Рабочий!CL447,Рабочий!CL567,Рабочий!CL507),CHOOSE(Рабочий!$C$27,Рабочий!AM447,Рабочий!AM567,Рабочий!AM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41" s="272" t="str">
        <f>IF(CHOOSE(Рабочий!$AC$27,CHOOSE(Рабочий!$C$27,Рабочий!CM447,Рабочий!CM567,Рабочий!CM507),CHOOSE(Рабочий!$C$27,Рабочий!AN447,Рабочий!AN567,Рабочий!AN507))="","",ROUND(CHOOSE(Рабочий!$AC$27,CHOOSE(Рабочий!$C$27,Рабочий!CM447,Рабочий!CM567,Рабочий!CM507),CHOOSE(Рабочий!$C$27,Рабочий!AN447,Рабочий!AN567,Рабочий!AN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41" s="272" t="str">
        <f>IF(CHOOSE(Рабочий!$AC$27,CHOOSE(Рабочий!$C$27,Рабочий!CN447,Рабочий!CN567,Рабочий!CN507),CHOOSE(Рабочий!$C$27,Рабочий!AO447,Рабочий!AO567,Рабочий!AO507))="","",ROUND(CHOOSE(Рабочий!$AC$27,CHOOSE(Рабочий!$C$27,Рабочий!CN447,Рабочий!CN567,Рабочий!CN507),CHOOSE(Рабочий!$C$27,Рабочий!AO447,Рабочий!AO567,Рабочий!AO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41" s="272" t="str">
        <f>IF(CHOOSE(Рабочий!$AC$27,CHOOSE(Рабочий!$C$27,Рабочий!CO447,Рабочий!CO567,Рабочий!CO507),CHOOSE(Рабочий!$C$27,Рабочий!AP447,Рабочий!AP567,Рабочий!AP507))="","",ROUND(CHOOSE(Рабочий!$AC$27,CHOOSE(Рабочий!$C$27,Рабочий!CO447,Рабочий!CO567,Рабочий!CO507),CHOOSE(Рабочий!$C$27,Рабочий!AP447,Рабочий!AP567,Рабочий!AP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41" s="272" t="str">
        <f>IF(CHOOSE(Рабочий!$AC$27,CHOOSE(Рабочий!$C$27,Рабочий!CP447,Рабочий!CP567,Рабочий!CP507),CHOOSE(Рабочий!$C$27,Рабочий!AQ447,Рабочий!AQ567,Рабочий!AQ507))="","",ROUND(CHOOSE(Рабочий!$AC$27,CHOOSE(Рабочий!$C$27,Рабочий!CP447,Рабочий!CP567,Рабочий!CP507),CHOOSE(Рабочий!$C$27,Рабочий!AQ447,Рабочий!AQ567,Рабочий!AQ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41" s="272" t="str">
        <f>IF(CHOOSE(Рабочий!$AC$27,CHOOSE(Рабочий!$C$27,Рабочий!CQ447,Рабочий!CQ567,Рабочий!CQ507),CHOOSE(Рабочий!$C$27,Рабочий!AR447,Рабочий!AR567,Рабочий!AR507))="","",ROUND(CHOOSE(Рабочий!$AC$27,CHOOSE(Рабочий!$C$27,Рабочий!CQ447,Рабочий!CQ567,Рабочий!CQ507),CHOOSE(Рабочий!$C$27,Рабочий!AR447,Рабочий!AR567,Рабочий!AR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41" s="272" t="str">
        <f>IF(CHOOSE(Рабочий!$AC$27,CHOOSE(Рабочий!$C$27,Рабочий!CR447,Рабочий!CR567,Рабочий!CR507),CHOOSE(Рабочий!$C$27,Рабочий!AS447,Рабочий!AS567,Рабочий!AS507))="","",ROUND(CHOOSE(Рабочий!$AC$27,CHOOSE(Рабочий!$C$27,Рабочий!CR447,Рабочий!CR567,Рабочий!CR507),CHOOSE(Рабочий!$C$27,Рабочий!AS447,Рабочий!AS567,Рабочий!AS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41" s="272" t="str">
        <f>IF(CHOOSE(Рабочий!$AC$27,CHOOSE(Рабочий!$C$27,Рабочий!CS447,Рабочий!CS567,Рабочий!CS507),CHOOSE(Рабочий!$C$27,Рабочий!AT447,Рабочий!AT567,Рабочий!AT507))="","",ROUND(CHOOSE(Рабочий!$AC$27,CHOOSE(Рабочий!$C$27,Рабочий!CS447,Рабочий!CS567,Рабочий!CS507),CHOOSE(Рабочий!$C$27,Рабочий!AT447,Рабочий!AT567,Рабочий!AT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41" s="272" t="str">
        <f>IF(CHOOSE(Рабочий!$AC$27,CHOOSE(Рабочий!$C$27,Рабочий!CT447,Рабочий!CT567,Рабочий!CT507),CHOOSE(Рабочий!$C$27,Рабочий!AU447,Рабочий!AU567,Рабочий!AU507))="","",ROUND(CHOOSE(Рабочий!$AC$27,CHOOSE(Рабочий!$C$27,Рабочий!CT447,Рабочий!CT567,Рабочий!CT507),CHOOSE(Рабочий!$C$27,Рабочий!AU447,Рабочий!AU567,Рабочий!AU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41" s="272" t="str">
        <f>IF(CHOOSE(Рабочий!$AC$27,CHOOSE(Рабочий!$C$27,Рабочий!CU447,Рабочий!CU567,Рабочий!CU507),CHOOSE(Рабочий!$C$27,Рабочий!AV447,Рабочий!AV567,Рабочий!AV507))="","",ROUND(CHOOSE(Рабочий!$AC$27,CHOOSE(Рабочий!$C$27,Рабочий!CU447,Рабочий!CU567,Рабочий!CU507),CHOOSE(Рабочий!$C$27,Рабочий!AV447,Рабочий!AV567,Рабочий!AV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41" s="272" t="str">
        <f>IF(CHOOSE(Рабочий!$AC$27,CHOOSE(Рабочий!$C$27,Рабочий!CV447,Рабочий!CV567,Рабочий!CV507),CHOOSE(Рабочий!$C$27,Рабочий!AW447,Рабочий!AW567,Рабочий!AW507))="","",ROUND(CHOOSE(Рабочий!$AC$27,CHOOSE(Рабочий!$C$27,Рабочий!CV447,Рабочий!CV567,Рабочий!CV507),CHOOSE(Рабочий!$C$27,Рабочий!AW447,Рабочий!AW567,Рабочий!AW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41" s="272" t="str">
        <f>IF(CHOOSE(Рабочий!$AC$27,CHOOSE(Рабочий!$C$27,Рабочий!CW447,Рабочий!CW567,Рабочий!CW507),CHOOSE(Рабочий!$C$27,Рабочий!AX447,Рабочий!AX567,Рабочий!AX507))="","",ROUND(CHOOSE(Рабочий!$AC$27,CHOOSE(Рабочий!$C$27,Рабочий!CW447,Рабочий!CW567,Рабочий!CW507),CHOOSE(Рабочий!$C$27,Рабочий!AX447,Рабочий!AX567,Рабочий!AX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41" s="272" t="str">
        <f>IF(CHOOSE(Рабочий!$AC$27,CHOOSE(Рабочий!$C$27,Рабочий!CX447,Рабочий!CX567,Рабочий!CX507),CHOOSE(Рабочий!$C$27,Рабочий!AY447,Рабочий!AY567,Рабочий!AY507))="","",ROUND(CHOOSE(Рабочий!$AC$27,CHOOSE(Рабочий!$C$27,Рабочий!CX447,Рабочий!CX567,Рабочий!CX507),CHOOSE(Рабочий!$C$27,Рабочий!AY447,Рабочий!AY567,Рабочий!AY507)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41" s="210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</row>
    <row r="42" spans="1:68" s="193" customFormat="1">
      <c r="A42" s="212">
        <v>2500</v>
      </c>
      <c r="B42" s="272">
        <f>IF(CHOOSE(Рабочий!$AC$27,CHOOSE(Рабочий!$C$27,Рабочий!BB448,Рабочий!BB568,Рабочий!BB508),CHOOSE(Рабочий!$C$27,Рабочий!C448,Рабочий!C568,Рабочий!C508))="","",ROUND(CHOOSE(Рабочий!$AC$27,CHOOSE(Рабочий!$C$27,Рабочий!BB448,Рабочий!BB568,Рабочий!BB508),CHOOSE(Рабочий!$C$27,Рабочий!C448,Рабочий!C568,Рабочий!C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103</v>
      </c>
      <c r="C42" s="272">
        <f>IF(CHOOSE(Рабочий!$AC$27,CHOOSE(Рабочий!$C$27,Рабочий!BC448,Рабочий!BC568,Рабочий!BC508),CHOOSE(Рабочий!$C$27,Рабочий!D448,Рабочий!D568,Рабочий!D508))="","",ROUND(CHOOSE(Рабочий!$AC$27,CHOOSE(Рабочий!$C$27,Рабочий!BC448,Рабочий!BC568,Рабочий!BC508),CHOOSE(Рабочий!$C$27,Рабочий!D448,Рабочий!D568,Рабочий!D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96</v>
      </c>
      <c r="D42" s="272">
        <f>IF(CHOOSE(Рабочий!$AC$27,CHOOSE(Рабочий!$C$27,Рабочий!BD448,Рабочий!BD568,Рабочий!BD508),CHOOSE(Рабочий!$C$27,Рабочий!E448,Рабочий!E568,Рабочий!E508))="","",ROUND(CHOOSE(Рабочий!$AC$27,CHOOSE(Рабочий!$C$27,Рабочий!BD448,Рабочий!BD568,Рабочий!BD508),CHOOSE(Рабочий!$C$27,Рабочий!E448,Рабочий!E568,Рабочий!E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92</v>
      </c>
      <c r="E42" s="272">
        <f>IF(CHOOSE(Рабочий!$AC$27,CHOOSE(Рабочий!$C$27,Рабочий!BE448,Рабочий!BE568,Рабочий!BE508),CHOOSE(Рабочий!$C$27,Рабочий!F448,Рабочий!F568,Рабочий!F508))="","",ROUND(CHOOSE(Рабочий!$AC$27,CHOOSE(Рабочий!$C$27,Рабочий!BE448,Рабочий!BE568,Рабочий!BE508),CHOOSE(Рабочий!$C$27,Рабочий!F448,Рабочий!F568,Рабочий!F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89</v>
      </c>
      <c r="F42" s="272">
        <f>IF(CHOOSE(Рабочий!$AC$27,CHOOSE(Рабочий!$C$27,Рабочий!BF448,Рабочий!BF568,Рабочий!BF508),CHOOSE(Рабочий!$C$27,Рабочий!G448,Рабочий!G568,Рабочий!G508))="","",ROUND(CHOOSE(Рабочий!$AC$27,CHOOSE(Рабочий!$C$27,Рабочий!BF448,Рабочий!BF568,Рабочий!BF508),CHOOSE(Рабочий!$C$27,Рабочий!G448,Рабочий!G568,Рабочий!G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G42" s="272">
        <f>IF(CHOOSE(Рабочий!$AC$27,CHOOSE(Рабочий!$C$27,Рабочий!BG448,Рабочий!BG568,Рабочий!BG508),CHOOSE(Рабочий!$C$27,Рабочий!H448,Рабочий!H568,Рабочий!H508))="","",ROUND(CHOOSE(Рабочий!$AC$27,CHOOSE(Рабочий!$C$27,Рабочий!BG448,Рабочий!BG568,Рабочий!BG508),CHOOSE(Рабочий!$C$27,Рабочий!H448,Рабочий!H568,Рабочий!H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H42" s="272">
        <f>IF(CHOOSE(Рабочий!$AC$27,CHOOSE(Рабочий!$C$27,Рабочий!BH448,Рабочий!BH568,Рабочий!BH508),CHOOSE(Рабочий!$C$27,Рабочий!I448,Рабочий!I568,Рабочий!I508))="","",ROUND(CHOOSE(Рабочий!$AC$27,CHOOSE(Рабочий!$C$27,Рабочий!BH448,Рабочий!BH568,Рабочий!BH508),CHOOSE(Рабочий!$C$27,Рабочий!I448,Рабочий!I568,Рабочий!I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I42" s="272">
        <f>IF(CHOOSE(Рабочий!$AC$27,CHOOSE(Рабочий!$C$27,Рабочий!BI448,Рабочий!BI568,Рабочий!BI508),CHOOSE(Рабочий!$C$27,Рабочий!J448,Рабочий!J568,Рабочий!J508))="","",ROUND(CHOOSE(Рабочий!$AC$27,CHOOSE(Рабочий!$C$27,Рабочий!BI448,Рабочий!BI568,Рабочий!BI508),CHOOSE(Рабочий!$C$27,Рабочий!J448,Рабочий!J568,Рабочий!J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J42" s="272">
        <f>IF(CHOOSE(Рабочий!$AC$27,CHOOSE(Рабочий!$C$27,Рабочий!BJ448,Рабочий!BJ568,Рабочий!BJ508),CHOOSE(Рабочий!$C$27,Рабочий!K448,Рабочий!K568,Рабочий!K508))="","",ROUND(CHOOSE(Рабочий!$AC$27,CHOOSE(Рабочий!$C$27,Рабочий!BJ448,Рабочий!BJ568,Рабочий!BJ508),CHOOSE(Рабочий!$C$27,Рабочий!K448,Рабочий!K568,Рабочий!K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K42" s="272">
        <f>IF(CHOOSE(Рабочий!$AC$27,CHOOSE(Рабочий!$C$27,Рабочий!BK448,Рабочий!BK568,Рабочий!BK508),CHOOSE(Рабочий!$C$27,Рабочий!L448,Рабочий!L568,Рабочий!L508))="","",ROUND(CHOOSE(Рабочий!$AC$27,CHOOSE(Рабочий!$C$27,Рабочий!BK448,Рабочий!BK568,Рабочий!BK508),CHOOSE(Рабочий!$C$27,Рабочий!L448,Рабочий!L568,Рабочий!L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L42" s="272">
        <f>IF(CHOOSE(Рабочий!$AC$27,CHOOSE(Рабочий!$C$27,Рабочий!BL448,Рабочий!BL568,Рабочий!BL508),CHOOSE(Рабочий!$C$27,Рабочий!M448,Рабочий!M568,Рабочий!M508))="","",ROUND(CHOOSE(Рабочий!$AC$27,CHOOSE(Рабочий!$C$27,Рабочий!BL448,Рабочий!BL568,Рабочий!BL508),CHOOSE(Рабочий!$C$27,Рабочий!M448,Рабочий!M568,Рабочий!M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M42" s="272">
        <f>IF(CHOOSE(Рабочий!$AC$27,CHOOSE(Рабочий!$C$27,Рабочий!BM448,Рабочий!BM568,Рабочий!BM508),CHOOSE(Рабочий!$C$27,Рабочий!N448,Рабочий!N568,Рабочий!N508))="","",ROUND(CHOOSE(Рабочий!$AC$27,CHOOSE(Рабочий!$C$27,Рабочий!BM448,Рабочий!BM568,Рабочий!BM508),CHOOSE(Рабочий!$C$27,Рабочий!N448,Рабочий!N568,Рабочий!N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N42" s="272">
        <f>IF(CHOOSE(Рабочий!$AC$27,CHOOSE(Рабочий!$C$27,Рабочий!BN448,Рабочий!BN568,Рабочий!BN508),CHOOSE(Рабочий!$C$27,Рабочий!O448,Рабочий!O568,Рабочий!O508))="","",ROUND(CHOOSE(Рабочий!$AC$27,CHOOSE(Рабочий!$C$27,Рабочий!BN448,Рабочий!BN568,Рабочий!BN508),CHOOSE(Рабочий!$C$27,Рабочий!O448,Рабочий!O568,Рабочий!O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O42" s="272">
        <f>IF(CHOOSE(Рабочий!$AC$27,CHOOSE(Рабочий!$C$27,Рабочий!BO448,Рабочий!BO568,Рабочий!BO508),CHOOSE(Рабочий!$C$27,Рабочий!P448,Рабочий!P568,Рабочий!P508))="","",ROUND(CHOOSE(Рабочий!$AC$27,CHOOSE(Рабочий!$C$27,Рабочий!BO448,Рабочий!BO568,Рабочий!BO508),CHOOSE(Рабочий!$C$27,Рабочий!P448,Рабочий!P568,Рабочий!P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P42" s="272">
        <f>IF(CHOOSE(Рабочий!$AC$27,CHOOSE(Рабочий!$C$27,Рабочий!BP448,Рабочий!BP568,Рабочий!BP508),CHOOSE(Рабочий!$C$27,Рабочий!Q448,Рабочий!Q568,Рабочий!Q508))="","",ROUND(CHOOSE(Рабочий!$AC$27,CHOOSE(Рабочий!$C$27,Рабочий!BP448,Рабочий!BP568,Рабочий!BP508),CHOOSE(Рабочий!$C$27,Рабочий!Q448,Рабочий!Q568,Рабочий!Q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Q42" s="272">
        <f>IF(CHOOSE(Рабочий!$AC$27,CHOOSE(Рабочий!$C$27,Рабочий!BQ448,Рабочий!BQ568,Рабочий!BQ508),CHOOSE(Рабочий!$C$27,Рабочий!R448,Рабочий!R568,Рабочий!R508))="","",ROUND(CHOOSE(Рабочий!$AC$27,CHOOSE(Рабочий!$C$27,Рабочий!BQ448,Рабочий!BQ568,Рабочий!BQ508),CHOOSE(Рабочий!$C$27,Рабочий!R448,Рабочий!R568,Рабочий!R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R42" s="272">
        <f>IF(CHOOSE(Рабочий!$AC$27,CHOOSE(Рабочий!$C$27,Рабочий!BR448,Рабочий!BR568,Рабочий!BR508),CHOOSE(Рабочий!$C$27,Рабочий!S448,Рабочий!S568,Рабочий!S508))="","",ROUND(CHOOSE(Рабочий!$AC$27,CHOOSE(Рабочий!$C$27,Рабочий!BR448,Рабочий!BR568,Рабочий!BR508),CHOOSE(Рабочий!$C$27,Рабочий!S448,Рабочий!S568,Рабочий!S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S42" s="272">
        <f>IF(CHOOSE(Рабочий!$AC$27,CHOOSE(Рабочий!$C$27,Рабочий!BS448,Рабочий!BS568,Рабочий!BS508),CHOOSE(Рабочий!$C$27,Рабочий!T448,Рабочий!T568,Рабочий!T508))="","",ROUND(CHOOSE(Рабочий!$AC$27,CHOOSE(Рабочий!$C$27,Рабочий!BS448,Рабочий!BS568,Рабочий!BS508),CHOOSE(Рабочий!$C$27,Рабочий!T448,Рабочий!T568,Рабочий!T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T42" s="272">
        <f>IF(CHOOSE(Рабочий!$AC$27,CHOOSE(Рабочий!$C$27,Рабочий!BT448,Рабочий!BT568,Рабочий!BT508),CHOOSE(Рабочий!$C$27,Рабочий!U448,Рабочий!U568,Рабочий!U508))="","",ROUND(CHOOSE(Рабочий!$AC$27,CHOOSE(Рабочий!$C$27,Рабочий!BT448,Рабочий!BT568,Рабочий!BT508),CHOOSE(Рабочий!$C$27,Рабочий!U448,Рабочий!U568,Рабочий!U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U42" s="272">
        <f>IF(CHOOSE(Рабочий!$AC$27,CHOOSE(Рабочий!$C$27,Рабочий!BU448,Рабочий!BU568,Рабочий!BU508),CHOOSE(Рабочий!$C$27,Рабочий!V448,Рабочий!V568,Рабочий!V508))="","",ROUND(CHOOSE(Рабочий!$AC$27,CHOOSE(Рабочий!$C$27,Рабочий!BU448,Рабочий!BU568,Рабочий!BU508),CHOOSE(Рабочий!$C$27,Рабочий!V448,Рабочий!V568,Рабочий!V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V42" s="272">
        <f>IF(CHOOSE(Рабочий!$AC$27,CHOOSE(Рабочий!$C$27,Рабочий!BV448,Рабочий!BV568,Рабочий!BV508),CHOOSE(Рабочий!$C$27,Рабочий!W448,Рабочий!W568,Рабочий!W508))="","",ROUND(CHOOSE(Рабочий!$AC$27,CHOOSE(Рабочий!$C$27,Рабочий!BV448,Рабочий!BV568,Рабочий!BV508),CHOOSE(Рабочий!$C$27,Рабочий!W448,Рабочий!W568,Рабочий!W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W42" s="272">
        <f>IF(CHOOSE(Рабочий!$AC$27,CHOOSE(Рабочий!$C$27,Рабочий!BW448,Рабочий!BW568,Рабочий!BW508),CHOOSE(Рабочий!$C$27,Рабочий!X448,Рабочий!X568,Рабочий!X508))="","",ROUND(CHOOSE(Рабочий!$AC$27,CHOOSE(Рабочий!$C$27,Рабочий!BW448,Рабочий!BW568,Рабочий!BW508),CHOOSE(Рабочий!$C$27,Рабочий!X448,Рабочий!X568,Рабочий!X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X42" s="272">
        <f>IF(CHOOSE(Рабочий!$AC$27,CHOOSE(Рабочий!$C$27,Рабочий!BX448,Рабочий!BX568,Рабочий!BX508),CHOOSE(Рабочий!$C$27,Рабочий!Y448,Рабочий!Y568,Рабочий!Y508))="","",ROUND(CHOOSE(Рабочий!$AC$27,CHOOSE(Рабочий!$C$27,Рабочий!BX448,Рабочий!BX568,Рабочий!BX508),CHOOSE(Рабочий!$C$27,Рабочий!Y448,Рабочий!Y568,Рабочий!Y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Y42" s="272">
        <f>IF(CHOOSE(Рабочий!$AC$27,CHOOSE(Рабочий!$C$27,Рабочий!BY448,Рабочий!BY568,Рабочий!BY508),CHOOSE(Рабочий!$C$27,Рабочий!Z448,Рабочий!Z568,Рабочий!Z508))="","",ROUND(CHOOSE(Рабочий!$AC$27,CHOOSE(Рабочий!$C$27,Рабочий!BY448,Рабочий!BY568,Рабочий!BY508),CHOOSE(Рабочий!$C$27,Рабочий!Z448,Рабочий!Z568,Рабочий!Z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Z42" s="272">
        <f>IF(CHOOSE(Рабочий!$AC$27,CHOOSE(Рабочий!$C$27,Рабочий!BZ448,Рабочий!BZ568,Рабочий!BZ508),CHOOSE(Рабочий!$C$27,Рабочий!AA448,Рабочий!AA568,Рабочий!AA508))="","",ROUND(CHOOSE(Рабочий!$AC$27,CHOOSE(Рабочий!$C$27,Рабочий!BZ448,Рабочий!BZ568,Рабочий!BZ508),CHOOSE(Рабочий!$C$27,Рабочий!AA448,Рабочий!AA568,Рабочий!AA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AA42" s="272">
        <f>IF(CHOOSE(Рабочий!$AC$27,CHOOSE(Рабочий!$C$27,Рабочий!CA448,Рабочий!CA568,Рабочий!CA508),CHOOSE(Рабочий!$C$27,Рабочий!AB448,Рабочий!AB568,Рабочий!AB508))="","",ROUND(CHOOSE(Рабочий!$AC$27,CHOOSE(Рабочий!$C$27,Рабочий!CA448,Рабочий!CA568,Рабочий!CA508),CHOOSE(Рабочий!$C$27,Рабочий!AB448,Рабочий!AB568,Рабочий!AB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AB42" s="272">
        <f>IF(CHOOSE(Рабочий!$AC$27,CHOOSE(Рабочий!$C$27,Рабочий!CB448,Рабочий!CB568,Рабочий!CB508),CHOOSE(Рабочий!$C$27,Рабочий!AC448,Рабочий!AC568,Рабочий!AC508))="","",ROUND(CHOOSE(Рабочий!$AC$27,CHOOSE(Рабочий!$C$27,Рабочий!CB448,Рабочий!CB568,Рабочий!CB508),CHOOSE(Рабочий!$C$27,Рабочий!AC448,Рабочий!AC568,Рабочий!AC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AC42" s="272">
        <f>IF(CHOOSE(Рабочий!$AC$27,CHOOSE(Рабочий!$C$27,Рабочий!CC448,Рабочий!CC568,Рабочий!CC508),CHOOSE(Рабочий!$C$27,Рабочий!AD448,Рабочий!AD568,Рабочий!AD508))="","",ROUND(CHOOSE(Рабочий!$AC$27,CHOOSE(Рабочий!$C$27,Рабочий!CC448,Рабочий!CC568,Рабочий!CC508),CHOOSE(Рабочий!$C$27,Рабочий!AD448,Рабочий!AD568,Рабочий!AD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AD42" s="272">
        <f>IF(CHOOSE(Рабочий!$AC$27,CHOOSE(Рабочий!$C$27,Рабочий!CD448,Рабочий!CD568,Рабочий!CD508),CHOOSE(Рабочий!$C$27,Рабочий!AE448,Рабочий!AE568,Рабочий!AE508))="","",ROUND(CHOOSE(Рабочий!$AC$27,CHOOSE(Рабочий!$C$27,Рабочий!CD448,Рабочий!CD568,Рабочий!CD508),CHOOSE(Рабочий!$C$27,Рабочий!AE448,Рабочий!AE568,Рабочий!AE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AE42" s="272" t="str">
        <f>IF(CHOOSE(Рабочий!$AC$27,CHOOSE(Рабочий!$C$27,Рабочий!CE448,Рабочий!CE568,Рабочий!CE508),CHOOSE(Рабочий!$C$27,Рабочий!AF448,Рабочий!AF568,Рабочий!AF508))="","",ROUND(CHOOSE(Рабочий!$AC$27,CHOOSE(Рабочий!$C$27,Рабочий!CE448,Рабочий!CE568,Рабочий!CE508),CHOOSE(Рабочий!$C$27,Рабочий!AF448,Рабочий!AF568,Рабочий!AF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42" s="272" t="str">
        <f>IF(CHOOSE(Рабочий!$AC$27,CHOOSE(Рабочий!$C$27,Рабочий!CF448,Рабочий!CF568,Рабочий!CF508),CHOOSE(Рабочий!$C$27,Рабочий!AG448,Рабочий!AG568,Рабочий!AG508))="","",ROUND(CHOOSE(Рабочий!$AC$27,CHOOSE(Рабочий!$C$27,Рабочий!CF448,Рабочий!CF568,Рабочий!CF508),CHOOSE(Рабочий!$C$27,Рабочий!AG448,Рабочий!AG568,Рабочий!AG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42" s="272" t="str">
        <f>IF(CHOOSE(Рабочий!$AC$27,CHOOSE(Рабочий!$C$27,Рабочий!CG448,Рабочий!CG568,Рабочий!CG508),CHOOSE(Рабочий!$C$27,Рабочий!AH448,Рабочий!AH568,Рабочий!AH508))="","",ROUND(CHOOSE(Рабочий!$AC$27,CHOOSE(Рабочий!$C$27,Рабочий!CG448,Рабочий!CG568,Рабочий!CG508),CHOOSE(Рабочий!$C$27,Рабочий!AH448,Рабочий!AH568,Рабочий!AH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42" s="272" t="str">
        <f>IF(CHOOSE(Рабочий!$AC$27,CHOOSE(Рабочий!$C$27,Рабочий!CH448,Рабочий!CH568,Рабочий!CH508),CHOOSE(Рабочий!$C$27,Рабочий!AI448,Рабочий!AI568,Рабочий!AI508))="","",ROUND(CHOOSE(Рабочий!$AC$27,CHOOSE(Рабочий!$C$27,Рабочий!CH448,Рабочий!CH568,Рабочий!CH508),CHOOSE(Рабочий!$C$27,Рабочий!AI448,Рабочий!AI568,Рабочий!AI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42" s="272" t="str">
        <f>IF(CHOOSE(Рабочий!$AC$27,CHOOSE(Рабочий!$C$27,Рабочий!CI448,Рабочий!CI568,Рабочий!CI508),CHOOSE(Рабочий!$C$27,Рабочий!AJ448,Рабочий!AJ568,Рабочий!AJ508))="","",ROUND(CHOOSE(Рабочий!$AC$27,CHOOSE(Рабочий!$C$27,Рабочий!CI448,Рабочий!CI568,Рабочий!CI508),CHOOSE(Рабочий!$C$27,Рабочий!AJ448,Рабочий!AJ568,Рабочий!AJ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42" s="272" t="str">
        <f>IF(CHOOSE(Рабочий!$AC$27,CHOOSE(Рабочий!$C$27,Рабочий!CJ448,Рабочий!CJ568,Рабочий!CJ508),CHOOSE(Рабочий!$C$27,Рабочий!AK448,Рабочий!AK568,Рабочий!AK508))="","",ROUND(CHOOSE(Рабочий!$AC$27,CHOOSE(Рабочий!$C$27,Рабочий!CJ448,Рабочий!CJ568,Рабочий!CJ508),CHOOSE(Рабочий!$C$27,Рабочий!AK448,Рабочий!AK568,Рабочий!AK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42" s="272" t="str">
        <f>IF(CHOOSE(Рабочий!$AC$27,CHOOSE(Рабочий!$C$27,Рабочий!CK448,Рабочий!CK568,Рабочий!CK508),CHOOSE(Рабочий!$C$27,Рабочий!AL448,Рабочий!AL568,Рабочий!AL508))="","",ROUND(CHOOSE(Рабочий!$AC$27,CHOOSE(Рабочий!$C$27,Рабочий!CK448,Рабочий!CK568,Рабочий!CK508),CHOOSE(Рабочий!$C$27,Рабочий!AL448,Рабочий!AL568,Рабочий!AL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42" s="272" t="str">
        <f>IF(CHOOSE(Рабочий!$AC$27,CHOOSE(Рабочий!$C$27,Рабочий!CL448,Рабочий!CL568,Рабочий!CL508),CHOOSE(Рабочий!$C$27,Рабочий!AM448,Рабочий!AM568,Рабочий!AM508))="","",ROUND(CHOOSE(Рабочий!$AC$27,CHOOSE(Рабочий!$C$27,Рабочий!CL448,Рабочий!CL568,Рабочий!CL508),CHOOSE(Рабочий!$C$27,Рабочий!AM448,Рабочий!AM568,Рабочий!AM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42" s="272" t="str">
        <f>IF(CHOOSE(Рабочий!$AC$27,CHOOSE(Рабочий!$C$27,Рабочий!CM448,Рабочий!CM568,Рабочий!CM508),CHOOSE(Рабочий!$C$27,Рабочий!AN448,Рабочий!AN568,Рабочий!AN508))="","",ROUND(CHOOSE(Рабочий!$AC$27,CHOOSE(Рабочий!$C$27,Рабочий!CM448,Рабочий!CM568,Рабочий!CM508),CHOOSE(Рабочий!$C$27,Рабочий!AN448,Рабочий!AN568,Рабочий!AN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42" s="272" t="str">
        <f>IF(CHOOSE(Рабочий!$AC$27,CHOOSE(Рабочий!$C$27,Рабочий!CN448,Рабочий!CN568,Рабочий!CN508),CHOOSE(Рабочий!$C$27,Рабочий!AO448,Рабочий!AO568,Рабочий!AO508))="","",ROUND(CHOOSE(Рабочий!$AC$27,CHOOSE(Рабочий!$C$27,Рабочий!CN448,Рабочий!CN568,Рабочий!CN508),CHOOSE(Рабочий!$C$27,Рабочий!AO448,Рабочий!AO568,Рабочий!AO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42" s="272" t="str">
        <f>IF(CHOOSE(Рабочий!$AC$27,CHOOSE(Рабочий!$C$27,Рабочий!CO448,Рабочий!CO568,Рабочий!CO508),CHOOSE(Рабочий!$C$27,Рабочий!AP448,Рабочий!AP568,Рабочий!AP508))="","",ROUND(CHOOSE(Рабочий!$AC$27,CHOOSE(Рабочий!$C$27,Рабочий!CO448,Рабочий!CO568,Рабочий!CO508),CHOOSE(Рабочий!$C$27,Рабочий!AP448,Рабочий!AP568,Рабочий!AP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42" s="272" t="str">
        <f>IF(CHOOSE(Рабочий!$AC$27,CHOOSE(Рабочий!$C$27,Рабочий!CP448,Рабочий!CP568,Рабочий!CP508),CHOOSE(Рабочий!$C$27,Рабочий!AQ448,Рабочий!AQ568,Рабочий!AQ508))="","",ROUND(CHOOSE(Рабочий!$AC$27,CHOOSE(Рабочий!$C$27,Рабочий!CP448,Рабочий!CP568,Рабочий!CP508),CHOOSE(Рабочий!$C$27,Рабочий!AQ448,Рабочий!AQ568,Рабочий!AQ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42" s="272" t="str">
        <f>IF(CHOOSE(Рабочий!$AC$27,CHOOSE(Рабочий!$C$27,Рабочий!CQ448,Рабочий!CQ568,Рабочий!CQ508),CHOOSE(Рабочий!$C$27,Рабочий!AR448,Рабочий!AR568,Рабочий!AR508))="","",ROUND(CHOOSE(Рабочий!$AC$27,CHOOSE(Рабочий!$C$27,Рабочий!CQ448,Рабочий!CQ568,Рабочий!CQ508),CHOOSE(Рабочий!$C$27,Рабочий!AR448,Рабочий!AR568,Рабочий!AR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42" s="272" t="str">
        <f>IF(CHOOSE(Рабочий!$AC$27,CHOOSE(Рабочий!$C$27,Рабочий!CR448,Рабочий!CR568,Рабочий!CR508),CHOOSE(Рабочий!$C$27,Рабочий!AS448,Рабочий!AS568,Рабочий!AS508))="","",ROUND(CHOOSE(Рабочий!$AC$27,CHOOSE(Рабочий!$C$27,Рабочий!CR448,Рабочий!CR568,Рабочий!CR508),CHOOSE(Рабочий!$C$27,Рабочий!AS448,Рабочий!AS568,Рабочий!AS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42" s="272" t="str">
        <f>IF(CHOOSE(Рабочий!$AC$27,CHOOSE(Рабочий!$C$27,Рабочий!CS448,Рабочий!CS568,Рабочий!CS508),CHOOSE(Рабочий!$C$27,Рабочий!AT448,Рабочий!AT568,Рабочий!AT508))="","",ROUND(CHOOSE(Рабочий!$AC$27,CHOOSE(Рабочий!$C$27,Рабочий!CS448,Рабочий!CS568,Рабочий!CS508),CHOOSE(Рабочий!$C$27,Рабочий!AT448,Рабочий!AT568,Рабочий!AT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42" s="272" t="str">
        <f>IF(CHOOSE(Рабочий!$AC$27,CHOOSE(Рабочий!$C$27,Рабочий!CT448,Рабочий!CT568,Рабочий!CT508),CHOOSE(Рабочий!$C$27,Рабочий!AU448,Рабочий!AU568,Рабочий!AU508))="","",ROUND(CHOOSE(Рабочий!$AC$27,CHOOSE(Рабочий!$C$27,Рабочий!CT448,Рабочий!CT568,Рабочий!CT508),CHOOSE(Рабочий!$C$27,Рабочий!AU448,Рабочий!AU568,Рабочий!AU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42" s="272" t="str">
        <f>IF(CHOOSE(Рабочий!$AC$27,CHOOSE(Рабочий!$C$27,Рабочий!CU448,Рабочий!CU568,Рабочий!CU508),CHOOSE(Рабочий!$C$27,Рабочий!AV448,Рабочий!AV568,Рабочий!AV508))="","",ROUND(CHOOSE(Рабочий!$AC$27,CHOOSE(Рабочий!$C$27,Рабочий!CU448,Рабочий!CU568,Рабочий!CU508),CHOOSE(Рабочий!$C$27,Рабочий!AV448,Рабочий!AV568,Рабочий!AV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42" s="272" t="str">
        <f>IF(CHOOSE(Рабочий!$AC$27,CHOOSE(Рабочий!$C$27,Рабочий!CV448,Рабочий!CV568,Рабочий!CV508),CHOOSE(Рабочий!$C$27,Рабочий!AW448,Рабочий!AW568,Рабочий!AW508))="","",ROUND(CHOOSE(Рабочий!$AC$27,CHOOSE(Рабочий!$C$27,Рабочий!CV448,Рабочий!CV568,Рабочий!CV508),CHOOSE(Рабочий!$C$27,Рабочий!AW448,Рабочий!AW568,Рабочий!AW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42" s="272" t="str">
        <f>IF(CHOOSE(Рабочий!$AC$27,CHOOSE(Рабочий!$C$27,Рабочий!CW448,Рабочий!CW568,Рабочий!CW508),CHOOSE(Рабочий!$C$27,Рабочий!AX448,Рабочий!AX568,Рабочий!AX508))="","",ROUND(CHOOSE(Рабочий!$AC$27,CHOOSE(Рабочий!$C$27,Рабочий!CW448,Рабочий!CW568,Рабочий!CW508),CHOOSE(Рабочий!$C$27,Рабочий!AX448,Рабочий!AX568,Рабочий!AX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42" s="272" t="str">
        <f>IF(CHOOSE(Рабочий!$AC$27,CHOOSE(Рабочий!$C$27,Рабочий!CX448,Рабочий!CX568,Рабочий!CX508),CHOOSE(Рабочий!$C$27,Рабочий!AY448,Рабочий!AY568,Рабочий!AY508))="","",ROUND(CHOOSE(Рабочий!$AC$27,CHOOSE(Рабочий!$C$27,Рабочий!CX448,Рабочий!CX568,Рабочий!CX508),CHOOSE(Рабочий!$C$27,Рабочий!AY448,Рабочий!AY568,Рабочий!AY508)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42" s="210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</row>
    <row r="43" spans="1:68" s="193" customFormat="1">
      <c r="A43" s="212">
        <v>2600</v>
      </c>
      <c r="B43" s="272">
        <f>IF(CHOOSE(Рабочий!$AC$27,CHOOSE(Рабочий!$C$27,Рабочий!BB449,Рабочий!BB569,Рабочий!BB509),CHOOSE(Рабочий!$C$27,Рабочий!C449,Рабочий!C569,Рабочий!C509))="","",ROUND(CHOOSE(Рабочий!$AC$27,CHOOSE(Рабочий!$C$27,Рабочий!BB449,Рабочий!BB569,Рабочий!BB509),CHOOSE(Рабочий!$C$27,Рабочий!C449,Рабочий!C569,Рабочий!C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102</v>
      </c>
      <c r="C43" s="272">
        <f>IF(CHOOSE(Рабочий!$AC$27,CHOOSE(Рабочий!$C$27,Рабочий!BC449,Рабочий!BC569,Рабочий!BC509),CHOOSE(Рабочий!$C$27,Рабочий!D449,Рабочий!D569,Рабочий!D509))="","",ROUND(CHOOSE(Рабочий!$AC$27,CHOOSE(Рабочий!$C$27,Рабочий!BC449,Рабочий!BC569,Рабочий!BC509),CHOOSE(Рабочий!$C$27,Рабочий!D449,Рабочий!D569,Рабочий!D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95</v>
      </c>
      <c r="D43" s="272">
        <f>IF(CHOOSE(Рабочий!$AC$27,CHOOSE(Рабочий!$C$27,Рабочий!BD449,Рабочий!BD569,Рабочий!BD509),CHOOSE(Рабочий!$C$27,Рабочий!E449,Рабочий!E569,Рабочий!E509))="","",ROUND(CHOOSE(Рабочий!$AC$27,CHOOSE(Рабочий!$C$27,Рабочий!BD449,Рабочий!BD569,Рабочий!BD509),CHOOSE(Рабочий!$C$27,Рабочий!E449,Рабочий!E569,Рабочий!E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91</v>
      </c>
      <c r="E43" s="272">
        <f>IF(CHOOSE(Рабочий!$AC$27,CHOOSE(Рабочий!$C$27,Рабочий!BE449,Рабочий!BE569,Рабочий!BE509),CHOOSE(Рабочий!$C$27,Рабочий!F449,Рабочий!F569,Рабочий!F509))="","",ROUND(CHOOSE(Рабочий!$AC$27,CHOOSE(Рабочий!$C$27,Рабочий!BE449,Рабочий!BE569,Рабочий!BE509),CHOOSE(Рабочий!$C$27,Рабочий!F449,Рабочий!F569,Рабочий!F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88</v>
      </c>
      <c r="F43" s="272">
        <f>IF(CHOOSE(Рабочий!$AC$27,CHOOSE(Рабочий!$C$27,Рабочий!BF449,Рабочий!BF569,Рабочий!BF509),CHOOSE(Рабочий!$C$27,Рабочий!G449,Рабочий!G569,Рабочий!G509))="","",ROUND(CHOOSE(Рабочий!$AC$27,CHOOSE(Рабочий!$C$27,Рабочий!BF449,Рабочий!BF569,Рабочий!BF509),CHOOSE(Рабочий!$C$27,Рабочий!G449,Рабочий!G569,Рабочий!G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G43" s="272">
        <f>IF(CHOOSE(Рабочий!$AC$27,CHOOSE(Рабочий!$C$27,Рабочий!BG449,Рабочий!BG569,Рабочий!BG509),CHOOSE(Рабочий!$C$27,Рабочий!H449,Рабочий!H569,Рабочий!H509))="","",ROUND(CHOOSE(Рабочий!$AC$27,CHOOSE(Рабочий!$C$27,Рабочий!BG449,Рабочий!BG569,Рабочий!BG509),CHOOSE(Рабочий!$C$27,Рабочий!H449,Рабочий!H569,Рабочий!H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84</v>
      </c>
      <c r="H43" s="272">
        <f>IF(CHOOSE(Рабочий!$AC$27,CHOOSE(Рабочий!$C$27,Рабочий!BH449,Рабочий!BH569,Рабочий!BH509),CHOOSE(Рабочий!$C$27,Рабочий!I449,Рабочий!I569,Рабочий!I509))="","",ROUND(CHOOSE(Рабочий!$AC$27,CHOOSE(Рабочий!$C$27,Рабочий!BH449,Рабочий!BH569,Рабочий!BH509),CHOOSE(Рабочий!$C$27,Рабочий!I449,Рабочий!I569,Рабочий!I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I43" s="272">
        <f>IF(CHOOSE(Рабочий!$AC$27,CHOOSE(Рабочий!$C$27,Рабочий!BI449,Рабочий!BI569,Рабочий!BI509),CHOOSE(Рабочий!$C$27,Рабочий!J449,Рабочий!J569,Рабочий!J509))="","",ROUND(CHOOSE(Рабочий!$AC$27,CHOOSE(Рабочий!$C$27,Рабочий!BI449,Рабочий!BI569,Рабочий!BI509),CHOOSE(Рабочий!$C$27,Рабочий!J449,Рабочий!J569,Рабочий!J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J43" s="272">
        <f>IF(CHOOSE(Рабочий!$AC$27,CHOOSE(Рабочий!$C$27,Рабочий!BJ449,Рабочий!BJ569,Рабочий!BJ509),CHOOSE(Рабочий!$C$27,Рабочий!K449,Рабочий!K569,Рабочий!K509))="","",ROUND(CHOOSE(Рабочий!$AC$27,CHOOSE(Рабочий!$C$27,Рабочий!BJ449,Рабочий!BJ569,Рабочий!BJ509),CHOOSE(Рабочий!$C$27,Рабочий!K449,Рабочий!K569,Рабочий!K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K43" s="272">
        <f>IF(CHOOSE(Рабочий!$AC$27,CHOOSE(Рабочий!$C$27,Рабочий!BK449,Рабочий!BK569,Рабочий!BK509),CHOOSE(Рабочий!$C$27,Рабочий!L449,Рабочий!L569,Рабочий!L509))="","",ROUND(CHOOSE(Рабочий!$AC$27,CHOOSE(Рабочий!$C$27,Рабочий!BK449,Рабочий!BK569,Рабочий!BK509),CHOOSE(Рабочий!$C$27,Рабочий!L449,Рабочий!L569,Рабочий!L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L43" s="272">
        <f>IF(CHOOSE(Рабочий!$AC$27,CHOOSE(Рабочий!$C$27,Рабочий!BL449,Рабочий!BL569,Рабочий!BL509),CHOOSE(Рабочий!$C$27,Рабочий!M449,Рабочий!M569,Рабочий!M509))="","",ROUND(CHOOSE(Рабочий!$AC$27,CHOOSE(Рабочий!$C$27,Рабочий!BL449,Рабочий!BL569,Рабочий!BL509),CHOOSE(Рабочий!$C$27,Рабочий!M449,Рабочий!M569,Рабочий!M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M43" s="272">
        <f>IF(CHOOSE(Рабочий!$AC$27,CHOOSE(Рабочий!$C$27,Рабочий!BM449,Рабочий!BM569,Рабочий!BM509),CHOOSE(Рабочий!$C$27,Рабочий!N449,Рабочий!N569,Рабочий!N509))="","",ROUND(CHOOSE(Рабочий!$AC$27,CHOOSE(Рабочий!$C$27,Рабочий!BM449,Рабочий!BM569,Рабочий!BM509),CHOOSE(Рабочий!$C$27,Рабочий!N449,Рабочий!N569,Рабочий!N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N43" s="272">
        <f>IF(CHOOSE(Рабочий!$AC$27,CHOOSE(Рабочий!$C$27,Рабочий!BN449,Рабочий!BN569,Рабочий!BN509),CHOOSE(Рабочий!$C$27,Рабочий!O449,Рабочий!O569,Рабочий!O509))="","",ROUND(CHOOSE(Рабочий!$AC$27,CHOOSE(Рабочий!$C$27,Рабочий!BN449,Рабочий!BN569,Рабочий!BN509),CHOOSE(Рабочий!$C$27,Рабочий!O449,Рабочий!O569,Рабочий!O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O43" s="272">
        <f>IF(CHOOSE(Рабочий!$AC$27,CHOOSE(Рабочий!$C$27,Рабочий!BO449,Рабочий!BO569,Рабочий!BO509),CHOOSE(Рабочий!$C$27,Рабочий!P449,Рабочий!P569,Рабочий!P509))="","",ROUND(CHOOSE(Рабочий!$AC$27,CHOOSE(Рабочий!$C$27,Рабочий!BO449,Рабочий!BO569,Рабочий!BO509),CHOOSE(Рабочий!$C$27,Рабочий!P449,Рабочий!P569,Рабочий!P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P43" s="272">
        <f>IF(CHOOSE(Рабочий!$AC$27,CHOOSE(Рабочий!$C$27,Рабочий!BP449,Рабочий!BP569,Рабочий!BP509),CHOOSE(Рабочий!$C$27,Рабочий!Q449,Рабочий!Q569,Рабочий!Q509))="","",ROUND(CHOOSE(Рабочий!$AC$27,CHOOSE(Рабочий!$C$27,Рабочий!BP449,Рабочий!BP569,Рабочий!BP509),CHOOSE(Рабочий!$C$27,Рабочий!Q449,Рабочий!Q569,Рабочий!Q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Q43" s="272">
        <f>IF(CHOOSE(Рабочий!$AC$27,CHOOSE(Рабочий!$C$27,Рабочий!BQ449,Рабочий!BQ569,Рабочий!BQ509),CHOOSE(Рабочий!$C$27,Рабочий!R449,Рабочий!R569,Рабочий!R509))="","",ROUND(CHOOSE(Рабочий!$AC$27,CHOOSE(Рабочий!$C$27,Рабочий!BQ449,Рабочий!BQ569,Рабочий!BQ509),CHOOSE(Рабочий!$C$27,Рабочий!R449,Рабочий!R569,Рабочий!R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R43" s="272">
        <f>IF(CHOOSE(Рабочий!$AC$27,CHOOSE(Рабочий!$C$27,Рабочий!BR449,Рабочий!BR569,Рабочий!BR509),CHOOSE(Рабочий!$C$27,Рабочий!S449,Рабочий!S569,Рабочий!S509))="","",ROUND(CHOOSE(Рабочий!$AC$27,CHOOSE(Рабочий!$C$27,Рабочий!BR449,Рабочий!BR569,Рабочий!BR509),CHOOSE(Рабочий!$C$27,Рабочий!S449,Рабочий!S569,Рабочий!S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S43" s="272">
        <f>IF(CHOOSE(Рабочий!$AC$27,CHOOSE(Рабочий!$C$27,Рабочий!BS449,Рабочий!BS569,Рабочий!BS509),CHOOSE(Рабочий!$C$27,Рабочий!T449,Рабочий!T569,Рабочий!T509))="","",ROUND(CHOOSE(Рабочий!$AC$27,CHOOSE(Рабочий!$C$27,Рабочий!BS449,Рабочий!BS569,Рабочий!BS509),CHOOSE(Рабочий!$C$27,Рабочий!T449,Рабочий!T569,Рабочий!T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T43" s="272">
        <f>IF(CHOOSE(Рабочий!$AC$27,CHOOSE(Рабочий!$C$27,Рабочий!BT449,Рабочий!BT569,Рабочий!BT509),CHOOSE(Рабочий!$C$27,Рабочий!U449,Рабочий!U569,Рабочий!U509))="","",ROUND(CHOOSE(Рабочий!$AC$27,CHOOSE(Рабочий!$C$27,Рабочий!BT449,Рабочий!BT569,Рабочий!BT509),CHOOSE(Рабочий!$C$27,Рабочий!U449,Рабочий!U569,Рабочий!U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U43" s="272">
        <f>IF(CHOOSE(Рабочий!$AC$27,CHOOSE(Рабочий!$C$27,Рабочий!BU449,Рабочий!BU569,Рабочий!BU509),CHOOSE(Рабочий!$C$27,Рабочий!V449,Рабочий!V569,Рабочий!V509))="","",ROUND(CHOOSE(Рабочий!$AC$27,CHOOSE(Рабочий!$C$27,Рабочий!BU449,Рабочий!BU569,Рабочий!BU509),CHOOSE(Рабочий!$C$27,Рабочий!V449,Рабочий!V569,Рабочий!V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V43" s="272">
        <f>IF(CHOOSE(Рабочий!$AC$27,CHOOSE(Рабочий!$C$27,Рабочий!BV449,Рабочий!BV569,Рабочий!BV509),CHOOSE(Рабочий!$C$27,Рабочий!W449,Рабочий!W569,Рабочий!W509))="","",ROUND(CHOOSE(Рабочий!$AC$27,CHOOSE(Рабочий!$C$27,Рабочий!BV449,Рабочий!BV569,Рабочий!BV509),CHOOSE(Рабочий!$C$27,Рабочий!W449,Рабочий!W569,Рабочий!W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W43" s="272">
        <f>IF(CHOOSE(Рабочий!$AC$27,CHOOSE(Рабочий!$C$27,Рабочий!BW449,Рабочий!BW569,Рабочий!BW509),CHOOSE(Рабочий!$C$27,Рабочий!X449,Рабочий!X569,Рабочий!X509))="","",ROUND(CHOOSE(Рабочий!$AC$27,CHOOSE(Рабочий!$C$27,Рабочий!BW449,Рабочий!BW569,Рабочий!BW509),CHOOSE(Рабочий!$C$27,Рабочий!X449,Рабочий!X569,Рабочий!X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X43" s="272">
        <f>IF(CHOOSE(Рабочий!$AC$27,CHOOSE(Рабочий!$C$27,Рабочий!BX449,Рабочий!BX569,Рабочий!BX509),CHOOSE(Рабочий!$C$27,Рабочий!Y449,Рабочий!Y569,Рабочий!Y509))="","",ROUND(CHOOSE(Рабочий!$AC$27,CHOOSE(Рабочий!$C$27,Рабочий!BX449,Рабочий!BX569,Рабочий!BX509),CHOOSE(Рабочий!$C$27,Рабочий!Y449,Рабочий!Y569,Рабочий!Y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Y43" s="272">
        <f>IF(CHOOSE(Рабочий!$AC$27,CHOOSE(Рабочий!$C$27,Рабочий!BY449,Рабочий!BY569,Рабочий!BY509),CHOOSE(Рабочий!$C$27,Рабочий!Z449,Рабочий!Z569,Рабочий!Z509))="","",ROUND(CHOOSE(Рабочий!$AC$27,CHOOSE(Рабочий!$C$27,Рабочий!BY449,Рабочий!BY569,Рабочий!BY509),CHOOSE(Рабочий!$C$27,Рабочий!Z449,Рабочий!Z569,Рабочий!Z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Z43" s="272">
        <f>IF(CHOOSE(Рабочий!$AC$27,CHOOSE(Рабочий!$C$27,Рабочий!BZ449,Рабочий!BZ569,Рабочий!BZ509),CHOOSE(Рабочий!$C$27,Рабочий!AA449,Рабочий!AA569,Рабочий!AA509))="","",ROUND(CHOOSE(Рабочий!$AC$27,CHOOSE(Рабочий!$C$27,Рабочий!BZ449,Рабочий!BZ569,Рабочий!BZ509),CHOOSE(Рабочий!$C$27,Рабочий!AA449,Рабочий!AA569,Рабочий!AA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AA43" s="272">
        <f>IF(CHOOSE(Рабочий!$AC$27,CHOOSE(Рабочий!$C$27,Рабочий!CA449,Рабочий!CA569,Рабочий!CA509),CHOOSE(Рабочий!$C$27,Рабочий!AB449,Рабочий!AB569,Рабочий!AB509))="","",ROUND(CHOOSE(Рабочий!$AC$27,CHOOSE(Рабочий!$C$27,Рабочий!CA449,Рабочий!CA569,Рабочий!CA509),CHOOSE(Рабочий!$C$27,Рабочий!AB449,Рабочий!AB569,Рабочий!AB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AB43" s="272">
        <f>IF(CHOOSE(Рабочий!$AC$27,CHOOSE(Рабочий!$C$27,Рабочий!CB449,Рабочий!CB569,Рабочий!CB509),CHOOSE(Рабочий!$C$27,Рабочий!AC449,Рабочий!AC569,Рабочий!AC509))="","",ROUND(CHOOSE(Рабочий!$AC$27,CHOOSE(Рабочий!$C$27,Рабочий!CB449,Рабочий!CB569,Рабочий!CB509),CHOOSE(Рабочий!$C$27,Рабочий!AC449,Рабочий!AC569,Рабочий!AC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AC43" s="272">
        <f>IF(CHOOSE(Рабочий!$AC$27,CHOOSE(Рабочий!$C$27,Рабочий!CC449,Рабочий!CC569,Рабочий!CC509),CHOOSE(Рабочий!$C$27,Рабочий!AD449,Рабочий!AD569,Рабочий!AD509))="","",ROUND(CHOOSE(Рабочий!$AC$27,CHOOSE(Рабочий!$C$27,Рабочий!CC449,Рабочий!CC569,Рабочий!CC509),CHOOSE(Рабочий!$C$27,Рабочий!AD449,Рабочий!AD569,Рабочий!AD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AD43" s="272">
        <f>IF(CHOOSE(Рабочий!$AC$27,CHOOSE(Рабочий!$C$27,Рабочий!CD449,Рабочий!CD569,Рабочий!CD509),CHOOSE(Рабочий!$C$27,Рабочий!AE449,Рабочий!AE569,Рабочий!AE509))="","",ROUND(CHOOSE(Рабочий!$AC$27,CHOOSE(Рабочий!$C$27,Рабочий!CD449,Рабочий!CD569,Рабочий!CD509),CHOOSE(Рабочий!$C$27,Рабочий!AE449,Рабочий!AE569,Рабочий!AE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AE43" s="272" t="str">
        <f>IF(CHOOSE(Рабочий!$AC$27,CHOOSE(Рабочий!$C$27,Рабочий!CE449,Рабочий!CE569,Рабочий!CE509),CHOOSE(Рабочий!$C$27,Рабочий!AF449,Рабочий!AF569,Рабочий!AF509))="","",ROUND(CHOOSE(Рабочий!$AC$27,CHOOSE(Рабочий!$C$27,Рабочий!CE449,Рабочий!CE569,Рабочий!CE509),CHOOSE(Рабочий!$C$27,Рабочий!AF449,Рабочий!AF569,Рабочий!AF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43" s="272" t="str">
        <f>IF(CHOOSE(Рабочий!$AC$27,CHOOSE(Рабочий!$C$27,Рабочий!CF449,Рабочий!CF569,Рабочий!CF509),CHOOSE(Рабочий!$C$27,Рабочий!AG449,Рабочий!AG569,Рабочий!AG509))="","",ROUND(CHOOSE(Рабочий!$AC$27,CHOOSE(Рабочий!$C$27,Рабочий!CF449,Рабочий!CF569,Рабочий!CF509),CHOOSE(Рабочий!$C$27,Рабочий!AG449,Рабочий!AG569,Рабочий!AG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43" s="272" t="str">
        <f>IF(CHOOSE(Рабочий!$AC$27,CHOOSE(Рабочий!$C$27,Рабочий!CG449,Рабочий!CG569,Рабочий!CG509),CHOOSE(Рабочий!$C$27,Рабочий!AH449,Рабочий!AH569,Рабочий!AH509))="","",ROUND(CHOOSE(Рабочий!$AC$27,CHOOSE(Рабочий!$C$27,Рабочий!CG449,Рабочий!CG569,Рабочий!CG509),CHOOSE(Рабочий!$C$27,Рабочий!AH449,Рабочий!AH569,Рабочий!AH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43" s="272" t="str">
        <f>IF(CHOOSE(Рабочий!$AC$27,CHOOSE(Рабочий!$C$27,Рабочий!CH449,Рабочий!CH569,Рабочий!CH509),CHOOSE(Рабочий!$C$27,Рабочий!AI449,Рабочий!AI569,Рабочий!AI509))="","",ROUND(CHOOSE(Рабочий!$AC$27,CHOOSE(Рабочий!$C$27,Рабочий!CH449,Рабочий!CH569,Рабочий!CH509),CHOOSE(Рабочий!$C$27,Рабочий!AI449,Рабочий!AI569,Рабочий!AI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43" s="272" t="str">
        <f>IF(CHOOSE(Рабочий!$AC$27,CHOOSE(Рабочий!$C$27,Рабочий!CI449,Рабочий!CI569,Рабочий!CI509),CHOOSE(Рабочий!$C$27,Рабочий!AJ449,Рабочий!AJ569,Рабочий!AJ509))="","",ROUND(CHOOSE(Рабочий!$AC$27,CHOOSE(Рабочий!$C$27,Рабочий!CI449,Рабочий!CI569,Рабочий!CI509),CHOOSE(Рабочий!$C$27,Рабочий!AJ449,Рабочий!AJ569,Рабочий!AJ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43" s="272" t="str">
        <f>IF(CHOOSE(Рабочий!$AC$27,CHOOSE(Рабочий!$C$27,Рабочий!CJ449,Рабочий!CJ569,Рабочий!CJ509),CHOOSE(Рабочий!$C$27,Рабочий!AK449,Рабочий!AK569,Рабочий!AK509))="","",ROUND(CHOOSE(Рабочий!$AC$27,CHOOSE(Рабочий!$C$27,Рабочий!CJ449,Рабочий!CJ569,Рабочий!CJ509),CHOOSE(Рабочий!$C$27,Рабочий!AK449,Рабочий!AK569,Рабочий!AK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43" s="272" t="str">
        <f>IF(CHOOSE(Рабочий!$AC$27,CHOOSE(Рабочий!$C$27,Рабочий!CK449,Рабочий!CK569,Рабочий!CK509),CHOOSE(Рабочий!$C$27,Рабочий!AL449,Рабочий!AL569,Рабочий!AL509))="","",ROUND(CHOOSE(Рабочий!$AC$27,CHOOSE(Рабочий!$C$27,Рабочий!CK449,Рабочий!CK569,Рабочий!CK509),CHOOSE(Рабочий!$C$27,Рабочий!AL449,Рабочий!AL569,Рабочий!AL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43" s="272" t="str">
        <f>IF(CHOOSE(Рабочий!$AC$27,CHOOSE(Рабочий!$C$27,Рабочий!CL449,Рабочий!CL569,Рабочий!CL509),CHOOSE(Рабочий!$C$27,Рабочий!AM449,Рабочий!AM569,Рабочий!AM509))="","",ROUND(CHOOSE(Рабочий!$AC$27,CHOOSE(Рабочий!$C$27,Рабочий!CL449,Рабочий!CL569,Рабочий!CL509),CHOOSE(Рабочий!$C$27,Рабочий!AM449,Рабочий!AM569,Рабочий!AM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43" s="272" t="str">
        <f>IF(CHOOSE(Рабочий!$AC$27,CHOOSE(Рабочий!$C$27,Рабочий!CM449,Рабочий!CM569,Рабочий!CM509),CHOOSE(Рабочий!$C$27,Рабочий!AN449,Рабочий!AN569,Рабочий!AN509))="","",ROUND(CHOOSE(Рабочий!$AC$27,CHOOSE(Рабочий!$C$27,Рабочий!CM449,Рабочий!CM569,Рабочий!CM509),CHOOSE(Рабочий!$C$27,Рабочий!AN449,Рабочий!AN569,Рабочий!AN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43" s="272" t="str">
        <f>IF(CHOOSE(Рабочий!$AC$27,CHOOSE(Рабочий!$C$27,Рабочий!CN449,Рабочий!CN569,Рабочий!CN509),CHOOSE(Рабочий!$C$27,Рабочий!AO449,Рабочий!AO569,Рабочий!AO509))="","",ROUND(CHOOSE(Рабочий!$AC$27,CHOOSE(Рабочий!$C$27,Рабочий!CN449,Рабочий!CN569,Рабочий!CN509),CHOOSE(Рабочий!$C$27,Рабочий!AO449,Рабочий!AO569,Рабочий!AO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43" s="272" t="str">
        <f>IF(CHOOSE(Рабочий!$AC$27,CHOOSE(Рабочий!$C$27,Рабочий!CO449,Рабочий!CO569,Рабочий!CO509),CHOOSE(Рабочий!$C$27,Рабочий!AP449,Рабочий!AP569,Рабочий!AP509))="","",ROUND(CHOOSE(Рабочий!$AC$27,CHOOSE(Рабочий!$C$27,Рабочий!CO449,Рабочий!CO569,Рабочий!CO509),CHOOSE(Рабочий!$C$27,Рабочий!AP449,Рабочий!AP569,Рабочий!AP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43" s="272" t="str">
        <f>IF(CHOOSE(Рабочий!$AC$27,CHOOSE(Рабочий!$C$27,Рабочий!CP449,Рабочий!CP569,Рабочий!CP509),CHOOSE(Рабочий!$C$27,Рабочий!AQ449,Рабочий!AQ569,Рабочий!AQ509))="","",ROUND(CHOOSE(Рабочий!$AC$27,CHOOSE(Рабочий!$C$27,Рабочий!CP449,Рабочий!CP569,Рабочий!CP509),CHOOSE(Рабочий!$C$27,Рабочий!AQ449,Рабочий!AQ569,Рабочий!AQ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43" s="272" t="str">
        <f>IF(CHOOSE(Рабочий!$AC$27,CHOOSE(Рабочий!$C$27,Рабочий!CQ449,Рабочий!CQ569,Рабочий!CQ509),CHOOSE(Рабочий!$C$27,Рабочий!AR449,Рабочий!AR569,Рабочий!AR509))="","",ROUND(CHOOSE(Рабочий!$AC$27,CHOOSE(Рабочий!$C$27,Рабочий!CQ449,Рабочий!CQ569,Рабочий!CQ509),CHOOSE(Рабочий!$C$27,Рабочий!AR449,Рабочий!AR569,Рабочий!AR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43" s="272" t="str">
        <f>IF(CHOOSE(Рабочий!$AC$27,CHOOSE(Рабочий!$C$27,Рабочий!CR449,Рабочий!CR569,Рабочий!CR509),CHOOSE(Рабочий!$C$27,Рабочий!AS449,Рабочий!AS569,Рабочий!AS509))="","",ROUND(CHOOSE(Рабочий!$AC$27,CHOOSE(Рабочий!$C$27,Рабочий!CR449,Рабочий!CR569,Рабочий!CR509),CHOOSE(Рабочий!$C$27,Рабочий!AS449,Рабочий!AS569,Рабочий!AS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43" s="272" t="str">
        <f>IF(CHOOSE(Рабочий!$AC$27,CHOOSE(Рабочий!$C$27,Рабочий!CS449,Рабочий!CS569,Рабочий!CS509),CHOOSE(Рабочий!$C$27,Рабочий!AT449,Рабочий!AT569,Рабочий!AT509))="","",ROUND(CHOOSE(Рабочий!$AC$27,CHOOSE(Рабочий!$C$27,Рабочий!CS449,Рабочий!CS569,Рабочий!CS509),CHOOSE(Рабочий!$C$27,Рабочий!AT449,Рабочий!AT569,Рабочий!AT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43" s="272" t="str">
        <f>IF(CHOOSE(Рабочий!$AC$27,CHOOSE(Рабочий!$C$27,Рабочий!CT449,Рабочий!CT569,Рабочий!CT509),CHOOSE(Рабочий!$C$27,Рабочий!AU449,Рабочий!AU569,Рабочий!AU509))="","",ROUND(CHOOSE(Рабочий!$AC$27,CHOOSE(Рабочий!$C$27,Рабочий!CT449,Рабочий!CT569,Рабочий!CT509),CHOOSE(Рабочий!$C$27,Рабочий!AU449,Рабочий!AU569,Рабочий!AU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43" s="272" t="str">
        <f>IF(CHOOSE(Рабочий!$AC$27,CHOOSE(Рабочий!$C$27,Рабочий!CU449,Рабочий!CU569,Рабочий!CU509),CHOOSE(Рабочий!$C$27,Рабочий!AV449,Рабочий!AV569,Рабочий!AV509))="","",ROUND(CHOOSE(Рабочий!$AC$27,CHOOSE(Рабочий!$C$27,Рабочий!CU449,Рабочий!CU569,Рабочий!CU509),CHOOSE(Рабочий!$C$27,Рабочий!AV449,Рабочий!AV569,Рабочий!AV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43" s="272" t="str">
        <f>IF(CHOOSE(Рабочий!$AC$27,CHOOSE(Рабочий!$C$27,Рабочий!CV449,Рабочий!CV569,Рабочий!CV509),CHOOSE(Рабочий!$C$27,Рабочий!AW449,Рабочий!AW569,Рабочий!AW509))="","",ROUND(CHOOSE(Рабочий!$AC$27,CHOOSE(Рабочий!$C$27,Рабочий!CV449,Рабочий!CV569,Рабочий!CV509),CHOOSE(Рабочий!$C$27,Рабочий!AW449,Рабочий!AW569,Рабочий!AW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43" s="272" t="str">
        <f>IF(CHOOSE(Рабочий!$AC$27,CHOOSE(Рабочий!$C$27,Рабочий!CW449,Рабочий!CW569,Рабочий!CW509),CHOOSE(Рабочий!$C$27,Рабочий!AX449,Рабочий!AX569,Рабочий!AX509))="","",ROUND(CHOOSE(Рабочий!$AC$27,CHOOSE(Рабочий!$C$27,Рабочий!CW449,Рабочий!CW569,Рабочий!CW509),CHOOSE(Рабочий!$C$27,Рабочий!AX449,Рабочий!AX569,Рабочий!AX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43" s="272" t="str">
        <f>IF(CHOOSE(Рабочий!$AC$27,CHOOSE(Рабочий!$C$27,Рабочий!CX449,Рабочий!CX569,Рабочий!CX509),CHOOSE(Рабочий!$C$27,Рабочий!AY449,Рабочий!AY569,Рабочий!AY509))="","",ROUND(CHOOSE(Рабочий!$AC$27,CHOOSE(Рабочий!$C$27,Рабочий!CX449,Рабочий!CX569,Рабочий!CX509),CHOOSE(Рабочий!$C$27,Рабочий!AY449,Рабочий!AY569,Рабочий!AY509)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43" s="210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</row>
    <row r="44" spans="1:68" s="193" customFormat="1">
      <c r="A44" s="212">
        <v>2700</v>
      </c>
      <c r="B44" s="272">
        <f>IF(CHOOSE(Рабочий!$AC$27,CHOOSE(Рабочий!$C$27,Рабочий!BB450,Рабочий!BB570,Рабочий!BB510),CHOOSE(Рабочий!$C$27,Рабочий!C450,Рабочий!C570,Рабочий!C510))="","",ROUND(CHOOSE(Рабочий!$AC$27,CHOOSE(Рабочий!$C$27,Рабочий!BB450,Рабочий!BB570,Рабочий!BB510),CHOOSE(Рабочий!$C$27,Рабочий!C450,Рабочий!C570,Рабочий!C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100</v>
      </c>
      <c r="C44" s="272">
        <f>IF(CHOOSE(Рабочий!$AC$27,CHOOSE(Рабочий!$C$27,Рабочий!BC450,Рабочий!BC570,Рабочий!BC510),CHOOSE(Рабочий!$C$27,Рабочий!D450,Рабочий!D570,Рабочий!D510))="","",ROUND(CHOOSE(Рабочий!$AC$27,CHOOSE(Рабочий!$C$27,Рабочий!BC450,Рабочий!BC570,Рабочий!BC510),CHOOSE(Рабочий!$C$27,Рабочий!D450,Рабочий!D570,Рабочий!D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94</v>
      </c>
      <c r="D44" s="272">
        <f>IF(CHOOSE(Рабочий!$AC$27,CHOOSE(Рабочий!$C$27,Рабочий!BD450,Рабочий!BD570,Рабочий!BD510),CHOOSE(Рабочий!$C$27,Рабочий!E450,Рабочий!E570,Рабочий!E510))="","",ROUND(CHOOSE(Рабочий!$AC$27,CHOOSE(Рабочий!$C$27,Рабочий!BD450,Рабочий!BD570,Рабочий!BD510),CHOOSE(Рабочий!$C$27,Рабочий!E450,Рабочий!E570,Рабочий!E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90</v>
      </c>
      <c r="E44" s="272">
        <f>IF(CHOOSE(Рабочий!$AC$27,CHOOSE(Рабочий!$C$27,Рабочий!BE450,Рабочий!BE570,Рабочий!BE510),CHOOSE(Рабочий!$C$27,Рабочий!F450,Рабочий!F570,Рабочий!F510))="","",ROUND(CHOOSE(Рабочий!$AC$27,CHOOSE(Рабочий!$C$27,Рабочий!BE450,Рабочий!BE570,Рабочий!BE510),CHOOSE(Рабочий!$C$27,Рабочий!F450,Рабочий!F570,Рабочий!F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F44" s="272">
        <f>IF(CHOOSE(Рабочий!$AC$27,CHOOSE(Рабочий!$C$27,Рабочий!BF450,Рабочий!BF570,Рабочий!BF510),CHOOSE(Рабочий!$C$27,Рабочий!G450,Рабочий!G570,Рабочий!G510))="","",ROUND(CHOOSE(Рабочий!$AC$27,CHOOSE(Рабочий!$C$27,Рабочий!BF450,Рабочий!BF570,Рабочий!BF510),CHOOSE(Рабочий!$C$27,Рабочий!G450,Рабочий!G570,Рабочий!G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G44" s="272">
        <f>IF(CHOOSE(Рабочий!$AC$27,CHOOSE(Рабочий!$C$27,Рабочий!BG450,Рабочий!BG570,Рабочий!BG510),CHOOSE(Рабочий!$C$27,Рабочий!H450,Рабочий!H570,Рабочий!H510))="","",ROUND(CHOOSE(Рабочий!$AC$27,CHOOSE(Рабочий!$C$27,Рабочий!BG450,Рабочий!BG570,Рабочий!BG510),CHOOSE(Рабочий!$C$27,Рабочий!H450,Рабочий!H570,Рабочий!H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H44" s="272">
        <f>IF(CHOOSE(Рабочий!$AC$27,CHOOSE(Рабочий!$C$27,Рабочий!BH450,Рабочий!BH570,Рабочий!BH510),CHOOSE(Рабочий!$C$27,Рабочий!I450,Рабочий!I570,Рабочий!I510))="","",ROUND(CHOOSE(Рабочий!$AC$27,CHOOSE(Рабочий!$C$27,Рабочий!BH450,Рабочий!BH570,Рабочий!BH510),CHOOSE(Рабочий!$C$27,Рабочий!I450,Рабочий!I570,Рабочий!I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I44" s="272">
        <f>IF(CHOOSE(Рабочий!$AC$27,CHOOSE(Рабочий!$C$27,Рабочий!BI450,Рабочий!BI570,Рабочий!BI510),CHOOSE(Рабочий!$C$27,Рабочий!J450,Рабочий!J570,Рабочий!J510))="","",ROUND(CHOOSE(Рабочий!$AC$27,CHOOSE(Рабочий!$C$27,Рабочий!BI450,Рабочий!BI570,Рабочий!BI510),CHOOSE(Рабочий!$C$27,Рабочий!J450,Рабочий!J570,Рабочий!J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J44" s="272">
        <f>IF(CHOOSE(Рабочий!$AC$27,CHOOSE(Рабочий!$C$27,Рабочий!BJ450,Рабочий!BJ570,Рабочий!BJ510),CHOOSE(Рабочий!$C$27,Рабочий!K450,Рабочий!K570,Рабочий!K510))="","",ROUND(CHOOSE(Рабочий!$AC$27,CHOOSE(Рабочий!$C$27,Рабочий!BJ450,Рабочий!BJ570,Рабочий!BJ510),CHOOSE(Рабочий!$C$27,Рабочий!K450,Рабочий!K570,Рабочий!K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K44" s="272">
        <f>IF(CHOOSE(Рабочий!$AC$27,CHOOSE(Рабочий!$C$27,Рабочий!BK450,Рабочий!BK570,Рабочий!BK510),CHOOSE(Рабочий!$C$27,Рабочий!L450,Рабочий!L570,Рабочий!L510))="","",ROUND(CHOOSE(Рабочий!$AC$27,CHOOSE(Рабочий!$C$27,Рабочий!BK450,Рабочий!BK570,Рабочий!BK510),CHOOSE(Рабочий!$C$27,Рабочий!L450,Рабочий!L570,Рабочий!L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L44" s="272">
        <f>IF(CHOOSE(Рабочий!$AC$27,CHOOSE(Рабочий!$C$27,Рабочий!BL450,Рабочий!BL570,Рабочий!BL510),CHOOSE(Рабочий!$C$27,Рабочий!M450,Рабочий!M570,Рабочий!M510))="","",ROUND(CHOOSE(Рабочий!$AC$27,CHOOSE(Рабочий!$C$27,Рабочий!BL450,Рабочий!BL570,Рабочий!BL510),CHOOSE(Рабочий!$C$27,Рабочий!M450,Рабочий!M570,Рабочий!M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M44" s="272">
        <f>IF(CHOOSE(Рабочий!$AC$27,CHOOSE(Рабочий!$C$27,Рабочий!BM450,Рабочий!BM570,Рабочий!BM510),CHOOSE(Рабочий!$C$27,Рабочий!N450,Рабочий!N570,Рабочий!N510))="","",ROUND(CHOOSE(Рабочий!$AC$27,CHOOSE(Рабочий!$C$27,Рабочий!BM450,Рабочий!BM570,Рабочий!BM510),CHOOSE(Рабочий!$C$27,Рабочий!N450,Рабочий!N570,Рабочий!N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N44" s="272">
        <f>IF(CHOOSE(Рабочий!$AC$27,CHOOSE(Рабочий!$C$27,Рабочий!BN450,Рабочий!BN570,Рабочий!BN510),CHOOSE(Рабочий!$C$27,Рабочий!O450,Рабочий!O570,Рабочий!O510))="","",ROUND(CHOOSE(Рабочий!$AC$27,CHOOSE(Рабочий!$C$27,Рабочий!BN450,Рабочий!BN570,Рабочий!BN510),CHOOSE(Рабочий!$C$27,Рабочий!O450,Рабочий!O570,Рабочий!O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O44" s="272">
        <f>IF(CHOOSE(Рабочий!$AC$27,CHOOSE(Рабочий!$C$27,Рабочий!BO450,Рабочий!BO570,Рабочий!BO510),CHOOSE(Рабочий!$C$27,Рабочий!P450,Рабочий!P570,Рабочий!P510))="","",ROUND(CHOOSE(Рабочий!$AC$27,CHOOSE(Рабочий!$C$27,Рабочий!BO450,Рабочий!BO570,Рабочий!BO510),CHOOSE(Рабочий!$C$27,Рабочий!P450,Рабочий!P570,Рабочий!P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P44" s="272">
        <f>IF(CHOOSE(Рабочий!$AC$27,CHOOSE(Рабочий!$C$27,Рабочий!BP450,Рабочий!BP570,Рабочий!BP510),CHOOSE(Рабочий!$C$27,Рабочий!Q450,Рабочий!Q570,Рабочий!Q510))="","",ROUND(CHOOSE(Рабочий!$AC$27,CHOOSE(Рабочий!$C$27,Рабочий!BP450,Рабочий!BP570,Рабочий!BP510),CHOOSE(Рабочий!$C$27,Рабочий!Q450,Рабочий!Q570,Рабочий!Q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Q44" s="272">
        <f>IF(CHOOSE(Рабочий!$AC$27,CHOOSE(Рабочий!$C$27,Рабочий!BQ450,Рабочий!BQ570,Рабочий!BQ510),CHOOSE(Рабочий!$C$27,Рабочий!R450,Рабочий!R570,Рабочий!R510))="","",ROUND(CHOOSE(Рабочий!$AC$27,CHOOSE(Рабочий!$C$27,Рабочий!BQ450,Рабочий!BQ570,Рабочий!BQ510),CHOOSE(Рабочий!$C$27,Рабочий!R450,Рабочий!R570,Рабочий!R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R44" s="272">
        <f>IF(CHOOSE(Рабочий!$AC$27,CHOOSE(Рабочий!$C$27,Рабочий!BR450,Рабочий!BR570,Рабочий!BR510),CHOOSE(Рабочий!$C$27,Рабочий!S450,Рабочий!S570,Рабочий!S510))="","",ROUND(CHOOSE(Рабочий!$AC$27,CHOOSE(Рабочий!$C$27,Рабочий!BR450,Рабочий!BR570,Рабочий!BR510),CHOOSE(Рабочий!$C$27,Рабочий!S450,Рабочий!S570,Рабочий!S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S44" s="272">
        <f>IF(CHOOSE(Рабочий!$AC$27,CHOOSE(Рабочий!$C$27,Рабочий!BS450,Рабочий!BS570,Рабочий!BS510),CHOOSE(Рабочий!$C$27,Рабочий!T450,Рабочий!T570,Рабочий!T510))="","",ROUND(CHOOSE(Рабочий!$AC$27,CHOOSE(Рабочий!$C$27,Рабочий!BS450,Рабочий!BS570,Рабочий!BS510),CHOOSE(Рабочий!$C$27,Рабочий!T450,Рабочий!T570,Рабочий!T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T44" s="272">
        <f>IF(CHOOSE(Рабочий!$AC$27,CHOOSE(Рабочий!$C$27,Рабочий!BT450,Рабочий!BT570,Рабочий!BT510),CHOOSE(Рабочий!$C$27,Рабочий!U450,Рабочий!U570,Рабочий!U510))="","",ROUND(CHOOSE(Рабочий!$AC$27,CHOOSE(Рабочий!$C$27,Рабочий!BT450,Рабочий!BT570,Рабочий!BT510),CHOOSE(Рабочий!$C$27,Рабочий!U450,Рабочий!U570,Рабочий!U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U44" s="272">
        <f>IF(CHOOSE(Рабочий!$AC$27,CHOOSE(Рабочий!$C$27,Рабочий!BU450,Рабочий!BU570,Рабочий!BU510),CHOOSE(Рабочий!$C$27,Рабочий!V450,Рабочий!V570,Рабочий!V510))="","",ROUND(CHOOSE(Рабочий!$AC$27,CHOOSE(Рабочий!$C$27,Рабочий!BU450,Рабочий!BU570,Рабочий!BU510),CHOOSE(Рабочий!$C$27,Рабочий!V450,Рабочий!V570,Рабочий!V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V44" s="272">
        <f>IF(CHOOSE(Рабочий!$AC$27,CHOOSE(Рабочий!$C$27,Рабочий!BV450,Рабочий!BV570,Рабочий!BV510),CHOOSE(Рабочий!$C$27,Рабочий!W450,Рабочий!W570,Рабочий!W510))="","",ROUND(CHOOSE(Рабочий!$AC$27,CHOOSE(Рабочий!$C$27,Рабочий!BV450,Рабочий!BV570,Рабочий!BV510),CHOOSE(Рабочий!$C$27,Рабочий!W450,Рабочий!W570,Рабочий!W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W44" s="272">
        <f>IF(CHOOSE(Рабочий!$AC$27,CHOOSE(Рабочий!$C$27,Рабочий!BW450,Рабочий!BW570,Рабочий!BW510),CHOOSE(Рабочий!$C$27,Рабочий!X450,Рабочий!X570,Рабочий!X510))="","",ROUND(CHOOSE(Рабочий!$AC$27,CHOOSE(Рабочий!$C$27,Рабочий!BW450,Рабочий!BW570,Рабочий!BW510),CHOOSE(Рабочий!$C$27,Рабочий!X450,Рабочий!X570,Рабочий!X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X44" s="272">
        <f>IF(CHOOSE(Рабочий!$AC$27,CHOOSE(Рабочий!$C$27,Рабочий!BX450,Рабочий!BX570,Рабочий!BX510),CHOOSE(Рабочий!$C$27,Рабочий!Y450,Рабочий!Y570,Рабочий!Y510))="","",ROUND(CHOOSE(Рабочий!$AC$27,CHOOSE(Рабочий!$C$27,Рабочий!BX450,Рабочий!BX570,Рабочий!BX510),CHOOSE(Рабочий!$C$27,Рабочий!Y450,Рабочий!Y570,Рабочий!Y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Y44" s="272">
        <f>IF(CHOOSE(Рабочий!$AC$27,CHOOSE(Рабочий!$C$27,Рабочий!BY450,Рабочий!BY570,Рабочий!BY510),CHOOSE(Рабочий!$C$27,Рабочий!Z450,Рабочий!Z570,Рабочий!Z510))="","",ROUND(CHOOSE(Рабочий!$AC$27,CHOOSE(Рабочий!$C$27,Рабочий!BY450,Рабочий!BY570,Рабочий!BY510),CHOOSE(Рабочий!$C$27,Рабочий!Z450,Рабочий!Z570,Рабочий!Z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Z44" s="272">
        <f>IF(CHOOSE(Рабочий!$AC$27,CHOOSE(Рабочий!$C$27,Рабочий!BZ450,Рабочий!BZ570,Рабочий!BZ510),CHOOSE(Рабочий!$C$27,Рабочий!AA450,Рабочий!AA570,Рабочий!AA510))="","",ROUND(CHOOSE(Рабочий!$AC$27,CHOOSE(Рабочий!$C$27,Рабочий!BZ450,Рабочий!BZ570,Рабочий!BZ510),CHOOSE(Рабочий!$C$27,Рабочий!AA450,Рабочий!AA570,Рабочий!AA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AA44" s="272">
        <f>IF(CHOOSE(Рабочий!$AC$27,CHOOSE(Рабочий!$C$27,Рабочий!CA450,Рабочий!CA570,Рабочий!CA510),CHOOSE(Рабочий!$C$27,Рабочий!AB450,Рабочий!AB570,Рабочий!AB510))="","",ROUND(CHOOSE(Рабочий!$AC$27,CHOOSE(Рабочий!$C$27,Рабочий!CA450,Рабочий!CA570,Рабочий!CA510),CHOOSE(Рабочий!$C$27,Рабочий!AB450,Рабочий!AB570,Рабочий!AB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AB44" s="272">
        <f>IF(CHOOSE(Рабочий!$AC$27,CHOOSE(Рабочий!$C$27,Рабочий!CB450,Рабочий!CB570,Рабочий!CB510),CHOOSE(Рабочий!$C$27,Рабочий!AC450,Рабочий!AC570,Рабочий!AC510))="","",ROUND(CHOOSE(Рабочий!$AC$27,CHOOSE(Рабочий!$C$27,Рабочий!CB450,Рабочий!CB570,Рабочий!CB510),CHOOSE(Рабочий!$C$27,Рабочий!AC450,Рабочий!AC570,Рабочий!AC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AC44" s="272">
        <f>IF(CHOOSE(Рабочий!$AC$27,CHOOSE(Рабочий!$C$27,Рабочий!CC450,Рабочий!CC570,Рабочий!CC510),CHOOSE(Рабочий!$C$27,Рабочий!AD450,Рабочий!AD570,Рабочий!AD510))="","",ROUND(CHOOSE(Рабочий!$AC$27,CHOOSE(Рабочий!$C$27,Рабочий!CC450,Рабочий!CC570,Рабочий!CC510),CHOOSE(Рабочий!$C$27,Рабочий!AD450,Рабочий!AD570,Рабочий!AD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AD44" s="272">
        <f>IF(CHOOSE(Рабочий!$AC$27,CHOOSE(Рабочий!$C$27,Рабочий!CD450,Рабочий!CD570,Рабочий!CD510),CHOOSE(Рабочий!$C$27,Рабочий!AE450,Рабочий!AE570,Рабочий!AE510))="","",ROUND(CHOOSE(Рабочий!$AC$27,CHOOSE(Рабочий!$C$27,Рабочий!CD450,Рабочий!CD570,Рабочий!CD510),CHOOSE(Рабочий!$C$27,Рабочий!AE450,Рабочий!AE570,Рабочий!AE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AE44" s="272" t="str">
        <f>IF(CHOOSE(Рабочий!$AC$27,CHOOSE(Рабочий!$C$27,Рабочий!CE450,Рабочий!CE570,Рабочий!CE510),CHOOSE(Рабочий!$C$27,Рабочий!AF450,Рабочий!AF570,Рабочий!AF510))="","",ROUND(CHOOSE(Рабочий!$AC$27,CHOOSE(Рабочий!$C$27,Рабочий!CE450,Рабочий!CE570,Рабочий!CE510),CHOOSE(Рабочий!$C$27,Рабочий!AF450,Рабочий!AF570,Рабочий!AF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44" s="272" t="str">
        <f>IF(CHOOSE(Рабочий!$AC$27,CHOOSE(Рабочий!$C$27,Рабочий!CF450,Рабочий!CF570,Рабочий!CF510),CHOOSE(Рабочий!$C$27,Рабочий!AG450,Рабочий!AG570,Рабочий!AG510))="","",ROUND(CHOOSE(Рабочий!$AC$27,CHOOSE(Рабочий!$C$27,Рабочий!CF450,Рабочий!CF570,Рабочий!CF510),CHOOSE(Рабочий!$C$27,Рабочий!AG450,Рабочий!AG570,Рабочий!AG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44" s="272" t="str">
        <f>IF(CHOOSE(Рабочий!$AC$27,CHOOSE(Рабочий!$C$27,Рабочий!CG450,Рабочий!CG570,Рабочий!CG510),CHOOSE(Рабочий!$C$27,Рабочий!AH450,Рабочий!AH570,Рабочий!AH510))="","",ROUND(CHOOSE(Рабочий!$AC$27,CHOOSE(Рабочий!$C$27,Рабочий!CG450,Рабочий!CG570,Рабочий!CG510),CHOOSE(Рабочий!$C$27,Рабочий!AH450,Рабочий!AH570,Рабочий!AH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44" s="272" t="str">
        <f>IF(CHOOSE(Рабочий!$AC$27,CHOOSE(Рабочий!$C$27,Рабочий!CH450,Рабочий!CH570,Рабочий!CH510),CHOOSE(Рабочий!$C$27,Рабочий!AI450,Рабочий!AI570,Рабочий!AI510))="","",ROUND(CHOOSE(Рабочий!$AC$27,CHOOSE(Рабочий!$C$27,Рабочий!CH450,Рабочий!CH570,Рабочий!CH510),CHOOSE(Рабочий!$C$27,Рабочий!AI450,Рабочий!AI570,Рабочий!AI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44" s="272" t="str">
        <f>IF(CHOOSE(Рабочий!$AC$27,CHOOSE(Рабочий!$C$27,Рабочий!CI450,Рабочий!CI570,Рабочий!CI510),CHOOSE(Рабочий!$C$27,Рабочий!AJ450,Рабочий!AJ570,Рабочий!AJ510))="","",ROUND(CHOOSE(Рабочий!$AC$27,CHOOSE(Рабочий!$C$27,Рабочий!CI450,Рабочий!CI570,Рабочий!CI510),CHOOSE(Рабочий!$C$27,Рабочий!AJ450,Рабочий!AJ570,Рабочий!AJ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44" s="272" t="str">
        <f>IF(CHOOSE(Рабочий!$AC$27,CHOOSE(Рабочий!$C$27,Рабочий!CJ450,Рабочий!CJ570,Рабочий!CJ510),CHOOSE(Рабочий!$C$27,Рабочий!AK450,Рабочий!AK570,Рабочий!AK510))="","",ROUND(CHOOSE(Рабочий!$AC$27,CHOOSE(Рабочий!$C$27,Рабочий!CJ450,Рабочий!CJ570,Рабочий!CJ510),CHOOSE(Рабочий!$C$27,Рабочий!AK450,Рабочий!AK570,Рабочий!AK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44" s="272" t="str">
        <f>IF(CHOOSE(Рабочий!$AC$27,CHOOSE(Рабочий!$C$27,Рабочий!CK450,Рабочий!CK570,Рабочий!CK510),CHOOSE(Рабочий!$C$27,Рабочий!AL450,Рабочий!AL570,Рабочий!AL510))="","",ROUND(CHOOSE(Рабочий!$AC$27,CHOOSE(Рабочий!$C$27,Рабочий!CK450,Рабочий!CK570,Рабочий!CK510),CHOOSE(Рабочий!$C$27,Рабочий!AL450,Рабочий!AL570,Рабочий!AL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44" s="272" t="str">
        <f>IF(CHOOSE(Рабочий!$AC$27,CHOOSE(Рабочий!$C$27,Рабочий!CL450,Рабочий!CL570,Рабочий!CL510),CHOOSE(Рабочий!$C$27,Рабочий!AM450,Рабочий!AM570,Рабочий!AM510))="","",ROUND(CHOOSE(Рабочий!$AC$27,CHOOSE(Рабочий!$C$27,Рабочий!CL450,Рабочий!CL570,Рабочий!CL510),CHOOSE(Рабочий!$C$27,Рабочий!AM450,Рабочий!AM570,Рабочий!AM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44" s="272" t="str">
        <f>IF(CHOOSE(Рабочий!$AC$27,CHOOSE(Рабочий!$C$27,Рабочий!CM450,Рабочий!CM570,Рабочий!CM510),CHOOSE(Рабочий!$C$27,Рабочий!AN450,Рабочий!AN570,Рабочий!AN510))="","",ROUND(CHOOSE(Рабочий!$AC$27,CHOOSE(Рабочий!$C$27,Рабочий!CM450,Рабочий!CM570,Рабочий!CM510),CHOOSE(Рабочий!$C$27,Рабочий!AN450,Рабочий!AN570,Рабочий!AN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44" s="272" t="str">
        <f>IF(CHOOSE(Рабочий!$AC$27,CHOOSE(Рабочий!$C$27,Рабочий!CN450,Рабочий!CN570,Рабочий!CN510),CHOOSE(Рабочий!$C$27,Рабочий!AO450,Рабочий!AO570,Рабочий!AO510))="","",ROUND(CHOOSE(Рабочий!$AC$27,CHOOSE(Рабочий!$C$27,Рабочий!CN450,Рабочий!CN570,Рабочий!CN510),CHOOSE(Рабочий!$C$27,Рабочий!AO450,Рабочий!AO570,Рабочий!AO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44" s="272" t="str">
        <f>IF(CHOOSE(Рабочий!$AC$27,CHOOSE(Рабочий!$C$27,Рабочий!CO450,Рабочий!CO570,Рабочий!CO510),CHOOSE(Рабочий!$C$27,Рабочий!AP450,Рабочий!AP570,Рабочий!AP510))="","",ROUND(CHOOSE(Рабочий!$AC$27,CHOOSE(Рабочий!$C$27,Рабочий!CO450,Рабочий!CO570,Рабочий!CO510),CHOOSE(Рабочий!$C$27,Рабочий!AP450,Рабочий!AP570,Рабочий!AP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44" s="272" t="str">
        <f>IF(CHOOSE(Рабочий!$AC$27,CHOOSE(Рабочий!$C$27,Рабочий!CP450,Рабочий!CP570,Рабочий!CP510),CHOOSE(Рабочий!$C$27,Рабочий!AQ450,Рабочий!AQ570,Рабочий!AQ510))="","",ROUND(CHOOSE(Рабочий!$AC$27,CHOOSE(Рабочий!$C$27,Рабочий!CP450,Рабочий!CP570,Рабочий!CP510),CHOOSE(Рабочий!$C$27,Рабочий!AQ450,Рабочий!AQ570,Рабочий!AQ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44" s="272" t="str">
        <f>IF(CHOOSE(Рабочий!$AC$27,CHOOSE(Рабочий!$C$27,Рабочий!CQ450,Рабочий!CQ570,Рабочий!CQ510),CHOOSE(Рабочий!$C$27,Рабочий!AR450,Рабочий!AR570,Рабочий!AR510))="","",ROUND(CHOOSE(Рабочий!$AC$27,CHOOSE(Рабочий!$C$27,Рабочий!CQ450,Рабочий!CQ570,Рабочий!CQ510),CHOOSE(Рабочий!$C$27,Рабочий!AR450,Рабочий!AR570,Рабочий!AR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44" s="272" t="str">
        <f>IF(CHOOSE(Рабочий!$AC$27,CHOOSE(Рабочий!$C$27,Рабочий!CR450,Рабочий!CR570,Рабочий!CR510),CHOOSE(Рабочий!$C$27,Рабочий!AS450,Рабочий!AS570,Рабочий!AS510))="","",ROUND(CHOOSE(Рабочий!$AC$27,CHOOSE(Рабочий!$C$27,Рабочий!CR450,Рабочий!CR570,Рабочий!CR510),CHOOSE(Рабочий!$C$27,Рабочий!AS450,Рабочий!AS570,Рабочий!AS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44" s="272" t="str">
        <f>IF(CHOOSE(Рабочий!$AC$27,CHOOSE(Рабочий!$C$27,Рабочий!CS450,Рабочий!CS570,Рабочий!CS510),CHOOSE(Рабочий!$C$27,Рабочий!AT450,Рабочий!AT570,Рабочий!AT510))="","",ROUND(CHOOSE(Рабочий!$AC$27,CHOOSE(Рабочий!$C$27,Рабочий!CS450,Рабочий!CS570,Рабочий!CS510),CHOOSE(Рабочий!$C$27,Рабочий!AT450,Рабочий!AT570,Рабочий!AT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44" s="272" t="str">
        <f>IF(CHOOSE(Рабочий!$AC$27,CHOOSE(Рабочий!$C$27,Рабочий!CT450,Рабочий!CT570,Рабочий!CT510),CHOOSE(Рабочий!$C$27,Рабочий!AU450,Рабочий!AU570,Рабочий!AU510))="","",ROUND(CHOOSE(Рабочий!$AC$27,CHOOSE(Рабочий!$C$27,Рабочий!CT450,Рабочий!CT570,Рабочий!CT510),CHOOSE(Рабочий!$C$27,Рабочий!AU450,Рабочий!AU570,Рабочий!AU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44" s="272" t="str">
        <f>IF(CHOOSE(Рабочий!$AC$27,CHOOSE(Рабочий!$C$27,Рабочий!CU450,Рабочий!CU570,Рабочий!CU510),CHOOSE(Рабочий!$C$27,Рабочий!AV450,Рабочий!AV570,Рабочий!AV510))="","",ROUND(CHOOSE(Рабочий!$AC$27,CHOOSE(Рабочий!$C$27,Рабочий!CU450,Рабочий!CU570,Рабочий!CU510),CHOOSE(Рабочий!$C$27,Рабочий!AV450,Рабочий!AV570,Рабочий!AV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44" s="272" t="str">
        <f>IF(CHOOSE(Рабочий!$AC$27,CHOOSE(Рабочий!$C$27,Рабочий!CV450,Рабочий!CV570,Рабочий!CV510),CHOOSE(Рабочий!$C$27,Рабочий!AW450,Рабочий!AW570,Рабочий!AW510))="","",ROUND(CHOOSE(Рабочий!$AC$27,CHOOSE(Рабочий!$C$27,Рабочий!CV450,Рабочий!CV570,Рабочий!CV510),CHOOSE(Рабочий!$C$27,Рабочий!AW450,Рабочий!AW570,Рабочий!AW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44" s="272" t="str">
        <f>IF(CHOOSE(Рабочий!$AC$27,CHOOSE(Рабочий!$C$27,Рабочий!CW450,Рабочий!CW570,Рабочий!CW510),CHOOSE(Рабочий!$C$27,Рабочий!AX450,Рабочий!AX570,Рабочий!AX510))="","",ROUND(CHOOSE(Рабочий!$AC$27,CHOOSE(Рабочий!$C$27,Рабочий!CW450,Рабочий!CW570,Рабочий!CW510),CHOOSE(Рабочий!$C$27,Рабочий!AX450,Рабочий!AX570,Рабочий!AX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44" s="272" t="str">
        <f>IF(CHOOSE(Рабочий!$AC$27,CHOOSE(Рабочий!$C$27,Рабочий!CX450,Рабочий!CX570,Рабочий!CX510),CHOOSE(Рабочий!$C$27,Рабочий!AY450,Рабочий!AY570,Рабочий!AY510))="","",ROUND(CHOOSE(Рабочий!$AC$27,CHOOSE(Рабочий!$C$27,Рабочий!CX450,Рабочий!CX570,Рабочий!CX510),CHOOSE(Рабочий!$C$27,Рабочий!AY450,Рабочий!AY570,Рабочий!AY510)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44" s="210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</row>
    <row r="45" spans="1:68" s="193" customFormat="1">
      <c r="A45" s="212">
        <v>2800</v>
      </c>
      <c r="B45" s="272">
        <f>IF(CHOOSE(Рабочий!$AC$27,CHOOSE(Рабочий!$C$27,Рабочий!BB451,Рабочий!BB571,Рабочий!BB511),CHOOSE(Рабочий!$C$27,Рабочий!C451,Рабочий!C571,Рабочий!C511))="","",ROUND(CHOOSE(Рабочий!$AC$27,CHOOSE(Рабочий!$C$27,Рабочий!BB451,Рабочий!BB571,Рабочий!BB511),CHOOSE(Рабочий!$C$27,Рабочий!C451,Рабочий!C571,Рабочий!C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100</v>
      </c>
      <c r="C45" s="272">
        <f>IF(CHOOSE(Рабочий!$AC$27,CHOOSE(Рабочий!$C$27,Рабочий!BC451,Рабочий!BC571,Рабочий!BC511),CHOOSE(Рабочий!$C$27,Рабочий!D451,Рабочий!D571,Рабочий!D511))="","",ROUND(CHOOSE(Рабочий!$AC$27,CHOOSE(Рабочий!$C$27,Рабочий!BC451,Рабочий!BC571,Рабочий!BC511),CHOOSE(Рабочий!$C$27,Рабочий!D451,Рабочий!D571,Рабочий!D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94</v>
      </c>
      <c r="D45" s="272">
        <f>IF(CHOOSE(Рабочий!$AC$27,CHOOSE(Рабочий!$C$27,Рабочий!BD451,Рабочий!BD571,Рабочий!BD511),CHOOSE(Рабочий!$C$27,Рабочий!E451,Рабочий!E571,Рабочий!E511))="","",ROUND(CHOOSE(Рабочий!$AC$27,CHOOSE(Рабочий!$C$27,Рабочий!BD451,Рабочий!BD571,Рабочий!BD511),CHOOSE(Рабочий!$C$27,Рабочий!E451,Рабочий!E571,Рабочий!E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90</v>
      </c>
      <c r="E45" s="272">
        <f>IF(CHOOSE(Рабочий!$AC$27,CHOOSE(Рабочий!$C$27,Рабочий!BE451,Рабочий!BE571,Рабочий!BE511),CHOOSE(Рабочий!$C$27,Рабочий!F451,Рабочий!F571,Рабочий!F511))="","",ROUND(CHOOSE(Рабочий!$AC$27,CHOOSE(Рабочий!$C$27,Рабочий!BE451,Рабочий!BE571,Рабочий!BE511),CHOOSE(Рабочий!$C$27,Рабочий!F451,Рабочий!F571,Рабочий!F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87</v>
      </c>
      <c r="F45" s="272">
        <f>IF(CHOOSE(Рабочий!$AC$27,CHOOSE(Рабочий!$C$27,Рабочий!BF451,Рабочий!BF571,Рабочий!BF511),CHOOSE(Рабочий!$C$27,Рабочий!G451,Рабочий!G571,Рабочий!G511))="","",ROUND(CHOOSE(Рабочий!$AC$27,CHOOSE(Рабочий!$C$27,Рабочий!BF451,Рабочий!BF571,Рабочий!BF511),CHOOSE(Рабочий!$C$27,Рабочий!G451,Рабочий!G571,Рабочий!G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G45" s="272">
        <f>IF(CHOOSE(Рабочий!$AC$27,CHOOSE(Рабочий!$C$27,Рабочий!BG451,Рабочий!BG571,Рабочий!BG511),CHOOSE(Рабочий!$C$27,Рабочий!H451,Рабочий!H571,Рабочий!H511))="","",ROUND(CHOOSE(Рабочий!$AC$27,CHOOSE(Рабочий!$C$27,Рабочий!BG451,Рабочий!BG571,Рабочий!BG511),CHOOSE(Рабочий!$C$27,Рабочий!H451,Рабочий!H571,Рабочий!H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H45" s="272">
        <f>IF(CHOOSE(Рабочий!$AC$27,CHOOSE(Рабочий!$C$27,Рабочий!BH451,Рабочий!BH571,Рабочий!BH511),CHOOSE(Рабочий!$C$27,Рабочий!I451,Рабочий!I571,Рабочий!I511))="","",ROUND(CHOOSE(Рабочий!$AC$27,CHOOSE(Рабочий!$C$27,Рабочий!BH451,Рабочий!BH571,Рабочий!BH511),CHOOSE(Рабочий!$C$27,Рабочий!I451,Рабочий!I571,Рабочий!I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I45" s="272">
        <f>IF(CHOOSE(Рабочий!$AC$27,CHOOSE(Рабочий!$C$27,Рабочий!BI451,Рабочий!BI571,Рабочий!BI511),CHOOSE(Рабочий!$C$27,Рабочий!J451,Рабочий!J571,Рабочий!J511))="","",ROUND(CHOOSE(Рабочий!$AC$27,CHOOSE(Рабочий!$C$27,Рабочий!BI451,Рабочий!BI571,Рабочий!BI511),CHOOSE(Рабочий!$C$27,Рабочий!J451,Рабочий!J571,Рабочий!J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J45" s="272">
        <f>IF(CHOOSE(Рабочий!$AC$27,CHOOSE(Рабочий!$C$27,Рабочий!BJ451,Рабочий!BJ571,Рабочий!BJ511),CHOOSE(Рабочий!$C$27,Рабочий!K451,Рабочий!K571,Рабочий!K511))="","",ROUND(CHOOSE(Рабочий!$AC$27,CHOOSE(Рабочий!$C$27,Рабочий!BJ451,Рабочий!BJ571,Рабочий!BJ511),CHOOSE(Рабочий!$C$27,Рабочий!K451,Рабочий!K571,Рабочий!K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K45" s="272">
        <f>IF(CHOOSE(Рабочий!$AC$27,CHOOSE(Рабочий!$C$27,Рабочий!BK451,Рабочий!BK571,Рабочий!BK511),CHOOSE(Рабочий!$C$27,Рабочий!L451,Рабочий!L571,Рабочий!L511))="","",ROUND(CHOOSE(Рабочий!$AC$27,CHOOSE(Рабочий!$C$27,Рабочий!BK451,Рабочий!BK571,Рабочий!BK511),CHOOSE(Рабочий!$C$27,Рабочий!L451,Рабочий!L571,Рабочий!L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L45" s="272">
        <f>IF(CHOOSE(Рабочий!$AC$27,CHOOSE(Рабочий!$C$27,Рабочий!BL451,Рабочий!BL571,Рабочий!BL511),CHOOSE(Рабочий!$C$27,Рабочий!M451,Рабочий!M571,Рабочий!M511))="","",ROUND(CHOOSE(Рабочий!$AC$27,CHOOSE(Рабочий!$C$27,Рабочий!BL451,Рабочий!BL571,Рабочий!BL511),CHOOSE(Рабочий!$C$27,Рабочий!M451,Рабочий!M571,Рабочий!M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M45" s="272">
        <f>IF(CHOOSE(Рабочий!$AC$27,CHOOSE(Рабочий!$C$27,Рабочий!BM451,Рабочий!BM571,Рабочий!BM511),CHOOSE(Рабочий!$C$27,Рабочий!N451,Рабочий!N571,Рабочий!N511))="","",ROUND(CHOOSE(Рабочий!$AC$27,CHOOSE(Рабочий!$C$27,Рабочий!BM451,Рабочий!BM571,Рабочий!BM511),CHOOSE(Рабочий!$C$27,Рабочий!N451,Рабочий!N571,Рабочий!N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N45" s="272">
        <f>IF(CHOOSE(Рабочий!$AC$27,CHOOSE(Рабочий!$C$27,Рабочий!BN451,Рабочий!BN571,Рабочий!BN511),CHOOSE(Рабочий!$C$27,Рабочий!O451,Рабочий!O571,Рабочий!O511))="","",ROUND(CHOOSE(Рабочий!$AC$27,CHOOSE(Рабочий!$C$27,Рабочий!BN451,Рабочий!BN571,Рабочий!BN511),CHOOSE(Рабочий!$C$27,Рабочий!O451,Рабочий!O571,Рабочий!O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O45" s="272">
        <f>IF(CHOOSE(Рабочий!$AC$27,CHOOSE(Рабочий!$C$27,Рабочий!BO451,Рабочий!BO571,Рабочий!BO511),CHOOSE(Рабочий!$C$27,Рабочий!P451,Рабочий!P571,Рабочий!P511))="","",ROUND(CHOOSE(Рабочий!$AC$27,CHOOSE(Рабочий!$C$27,Рабочий!BO451,Рабочий!BO571,Рабочий!BO511),CHOOSE(Рабочий!$C$27,Рабочий!P451,Рабочий!P571,Рабочий!P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P45" s="272">
        <f>IF(CHOOSE(Рабочий!$AC$27,CHOOSE(Рабочий!$C$27,Рабочий!BP451,Рабочий!BP571,Рабочий!BP511),CHOOSE(Рабочий!$C$27,Рабочий!Q451,Рабочий!Q571,Рабочий!Q511))="","",ROUND(CHOOSE(Рабочий!$AC$27,CHOOSE(Рабочий!$C$27,Рабочий!BP451,Рабочий!BP571,Рабочий!BP511),CHOOSE(Рабочий!$C$27,Рабочий!Q451,Рабочий!Q571,Рабочий!Q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Q45" s="272">
        <f>IF(CHOOSE(Рабочий!$AC$27,CHOOSE(Рабочий!$C$27,Рабочий!BQ451,Рабочий!BQ571,Рабочий!BQ511),CHOOSE(Рабочий!$C$27,Рабочий!R451,Рабочий!R571,Рабочий!R511))="","",ROUND(CHOOSE(Рабочий!$AC$27,CHOOSE(Рабочий!$C$27,Рабочий!BQ451,Рабочий!BQ571,Рабочий!BQ511),CHOOSE(Рабочий!$C$27,Рабочий!R451,Рабочий!R571,Рабочий!R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R45" s="272">
        <f>IF(CHOOSE(Рабочий!$AC$27,CHOOSE(Рабочий!$C$27,Рабочий!BR451,Рабочий!BR571,Рабочий!BR511),CHOOSE(Рабочий!$C$27,Рабочий!S451,Рабочий!S571,Рабочий!S511))="","",ROUND(CHOOSE(Рабочий!$AC$27,CHOOSE(Рабочий!$C$27,Рабочий!BR451,Рабочий!BR571,Рабочий!BR511),CHOOSE(Рабочий!$C$27,Рабочий!S451,Рабочий!S571,Рабочий!S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S45" s="272">
        <f>IF(CHOOSE(Рабочий!$AC$27,CHOOSE(Рабочий!$C$27,Рабочий!BS451,Рабочий!BS571,Рабочий!BS511),CHOOSE(Рабочий!$C$27,Рабочий!T451,Рабочий!T571,Рабочий!T511))="","",ROUND(CHOOSE(Рабочий!$AC$27,CHOOSE(Рабочий!$C$27,Рабочий!BS451,Рабочий!BS571,Рабочий!BS511),CHOOSE(Рабочий!$C$27,Рабочий!T451,Рабочий!T571,Рабочий!T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T45" s="272">
        <f>IF(CHOOSE(Рабочий!$AC$27,CHOOSE(Рабочий!$C$27,Рабочий!BT451,Рабочий!BT571,Рабочий!BT511),CHOOSE(Рабочий!$C$27,Рабочий!U451,Рабочий!U571,Рабочий!U511))="","",ROUND(CHOOSE(Рабочий!$AC$27,CHOOSE(Рабочий!$C$27,Рабочий!BT451,Рабочий!BT571,Рабочий!BT511),CHOOSE(Рабочий!$C$27,Рабочий!U451,Рабочий!U571,Рабочий!U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U45" s="272">
        <f>IF(CHOOSE(Рабочий!$AC$27,CHOOSE(Рабочий!$C$27,Рабочий!BU451,Рабочий!BU571,Рабочий!BU511),CHOOSE(Рабочий!$C$27,Рабочий!V451,Рабочий!V571,Рабочий!V511))="","",ROUND(CHOOSE(Рабочий!$AC$27,CHOOSE(Рабочий!$C$27,Рабочий!BU451,Рабочий!BU571,Рабочий!BU511),CHOOSE(Рабочий!$C$27,Рабочий!V451,Рабочий!V571,Рабочий!V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V45" s="272">
        <f>IF(CHOOSE(Рабочий!$AC$27,CHOOSE(Рабочий!$C$27,Рабочий!BV451,Рабочий!BV571,Рабочий!BV511),CHOOSE(Рабочий!$C$27,Рабочий!W451,Рабочий!W571,Рабочий!W511))="","",ROUND(CHOOSE(Рабочий!$AC$27,CHOOSE(Рабочий!$C$27,Рабочий!BV451,Рабочий!BV571,Рабочий!BV511),CHOOSE(Рабочий!$C$27,Рабочий!W451,Рабочий!W571,Рабочий!W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W45" s="272">
        <f>IF(CHOOSE(Рабочий!$AC$27,CHOOSE(Рабочий!$C$27,Рабочий!BW451,Рабочий!BW571,Рабочий!BW511),CHOOSE(Рабочий!$C$27,Рабочий!X451,Рабочий!X571,Рабочий!X511))="","",ROUND(CHOOSE(Рабочий!$AC$27,CHOOSE(Рабочий!$C$27,Рабочий!BW451,Рабочий!BW571,Рабочий!BW511),CHOOSE(Рабочий!$C$27,Рабочий!X451,Рабочий!X571,Рабочий!X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X45" s="272">
        <f>IF(CHOOSE(Рабочий!$AC$27,CHOOSE(Рабочий!$C$27,Рабочий!BX451,Рабочий!BX571,Рабочий!BX511),CHOOSE(Рабочий!$C$27,Рабочий!Y451,Рабочий!Y571,Рабочий!Y511))="","",ROUND(CHOOSE(Рабочий!$AC$27,CHOOSE(Рабочий!$C$27,Рабочий!BX451,Рабочий!BX571,Рабочий!BX511),CHOOSE(Рабочий!$C$27,Рабочий!Y451,Рабочий!Y571,Рабочий!Y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Y45" s="272">
        <f>IF(CHOOSE(Рабочий!$AC$27,CHOOSE(Рабочий!$C$27,Рабочий!BY451,Рабочий!BY571,Рабочий!BY511),CHOOSE(Рабочий!$C$27,Рабочий!Z451,Рабочий!Z571,Рабочий!Z511))="","",ROUND(CHOOSE(Рабочий!$AC$27,CHOOSE(Рабочий!$C$27,Рабочий!BY451,Рабочий!BY571,Рабочий!BY511),CHOOSE(Рабочий!$C$27,Рабочий!Z451,Рабочий!Z571,Рабочий!Z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Z45" s="272">
        <f>IF(CHOOSE(Рабочий!$AC$27,CHOOSE(Рабочий!$C$27,Рабочий!BZ451,Рабочий!BZ571,Рабочий!BZ511),CHOOSE(Рабочий!$C$27,Рабочий!AA451,Рабочий!AA571,Рабочий!AA511))="","",ROUND(CHOOSE(Рабочий!$AC$27,CHOOSE(Рабочий!$C$27,Рабочий!BZ451,Рабочий!BZ571,Рабочий!BZ511),CHOOSE(Рабочий!$C$27,Рабочий!AA451,Рабочий!AA571,Рабочий!AA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AA45" s="272">
        <f>IF(CHOOSE(Рабочий!$AC$27,CHOOSE(Рабочий!$C$27,Рабочий!CA451,Рабочий!CA571,Рабочий!CA511),CHOOSE(Рабочий!$C$27,Рабочий!AB451,Рабочий!AB571,Рабочий!AB511))="","",ROUND(CHOOSE(Рабочий!$AC$27,CHOOSE(Рабочий!$C$27,Рабочий!CA451,Рабочий!CA571,Рабочий!CA511),CHOOSE(Рабочий!$C$27,Рабочий!AB451,Рабочий!AB571,Рабочий!AB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AB45" s="272">
        <f>IF(CHOOSE(Рабочий!$AC$27,CHOOSE(Рабочий!$C$27,Рабочий!CB451,Рабочий!CB571,Рабочий!CB511),CHOOSE(Рабочий!$C$27,Рабочий!AC451,Рабочий!AC571,Рабочий!AC511))="","",ROUND(CHOOSE(Рабочий!$AC$27,CHOOSE(Рабочий!$C$27,Рабочий!CB451,Рабочий!CB571,Рабочий!CB511),CHOOSE(Рабочий!$C$27,Рабочий!AC451,Рабочий!AC571,Рабочий!AC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AC45" s="272">
        <f>IF(CHOOSE(Рабочий!$AC$27,CHOOSE(Рабочий!$C$27,Рабочий!CC451,Рабочий!CC571,Рабочий!CC511),CHOOSE(Рабочий!$C$27,Рабочий!AD451,Рабочий!AD571,Рабочий!AD511))="","",ROUND(CHOOSE(Рабочий!$AC$27,CHOOSE(Рабочий!$C$27,Рабочий!CC451,Рабочий!CC571,Рабочий!CC511),CHOOSE(Рабочий!$C$27,Рабочий!AD451,Рабочий!AD571,Рабочий!AD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AD45" s="272">
        <f>IF(CHOOSE(Рабочий!$AC$27,CHOOSE(Рабочий!$C$27,Рабочий!CD451,Рабочий!CD571,Рабочий!CD511),CHOOSE(Рабочий!$C$27,Рабочий!AE451,Рабочий!AE571,Рабочий!AE511))="","",ROUND(CHOOSE(Рабочий!$AC$27,CHOOSE(Рабочий!$C$27,Рабочий!CD451,Рабочий!CD571,Рабочий!CD511),CHOOSE(Рабочий!$C$27,Рабочий!AE451,Рабочий!AE571,Рабочий!AE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AE45" s="272" t="str">
        <f>IF(CHOOSE(Рабочий!$AC$27,CHOOSE(Рабочий!$C$27,Рабочий!CE451,Рабочий!CE571,Рабочий!CE511),CHOOSE(Рабочий!$C$27,Рабочий!AF451,Рабочий!AF571,Рабочий!AF511))="","",ROUND(CHOOSE(Рабочий!$AC$27,CHOOSE(Рабочий!$C$27,Рабочий!CE451,Рабочий!CE571,Рабочий!CE511),CHOOSE(Рабочий!$C$27,Рабочий!AF451,Рабочий!AF571,Рабочий!AF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45" s="272" t="str">
        <f>IF(CHOOSE(Рабочий!$AC$27,CHOOSE(Рабочий!$C$27,Рабочий!CF451,Рабочий!CF571,Рабочий!CF511),CHOOSE(Рабочий!$C$27,Рабочий!AG451,Рабочий!AG571,Рабочий!AG511))="","",ROUND(CHOOSE(Рабочий!$AC$27,CHOOSE(Рабочий!$C$27,Рабочий!CF451,Рабочий!CF571,Рабочий!CF511),CHOOSE(Рабочий!$C$27,Рабочий!AG451,Рабочий!AG571,Рабочий!AG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45" s="272" t="str">
        <f>IF(CHOOSE(Рабочий!$AC$27,CHOOSE(Рабочий!$C$27,Рабочий!CG451,Рабочий!CG571,Рабочий!CG511),CHOOSE(Рабочий!$C$27,Рабочий!AH451,Рабочий!AH571,Рабочий!AH511))="","",ROUND(CHOOSE(Рабочий!$AC$27,CHOOSE(Рабочий!$C$27,Рабочий!CG451,Рабочий!CG571,Рабочий!CG511),CHOOSE(Рабочий!$C$27,Рабочий!AH451,Рабочий!AH571,Рабочий!AH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45" s="272" t="str">
        <f>IF(CHOOSE(Рабочий!$AC$27,CHOOSE(Рабочий!$C$27,Рабочий!CH451,Рабочий!CH571,Рабочий!CH511),CHOOSE(Рабочий!$C$27,Рабочий!AI451,Рабочий!AI571,Рабочий!AI511))="","",ROUND(CHOOSE(Рабочий!$AC$27,CHOOSE(Рабочий!$C$27,Рабочий!CH451,Рабочий!CH571,Рабочий!CH511),CHOOSE(Рабочий!$C$27,Рабочий!AI451,Рабочий!AI571,Рабочий!AI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45" s="272" t="str">
        <f>IF(CHOOSE(Рабочий!$AC$27,CHOOSE(Рабочий!$C$27,Рабочий!CI451,Рабочий!CI571,Рабочий!CI511),CHOOSE(Рабочий!$C$27,Рабочий!AJ451,Рабочий!AJ571,Рабочий!AJ511))="","",ROUND(CHOOSE(Рабочий!$AC$27,CHOOSE(Рабочий!$C$27,Рабочий!CI451,Рабочий!CI571,Рабочий!CI511),CHOOSE(Рабочий!$C$27,Рабочий!AJ451,Рабочий!AJ571,Рабочий!AJ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45" s="272" t="str">
        <f>IF(CHOOSE(Рабочий!$AC$27,CHOOSE(Рабочий!$C$27,Рабочий!CJ451,Рабочий!CJ571,Рабочий!CJ511),CHOOSE(Рабочий!$C$27,Рабочий!AK451,Рабочий!AK571,Рабочий!AK511))="","",ROUND(CHOOSE(Рабочий!$AC$27,CHOOSE(Рабочий!$C$27,Рабочий!CJ451,Рабочий!CJ571,Рабочий!CJ511),CHOOSE(Рабочий!$C$27,Рабочий!AK451,Рабочий!AK571,Рабочий!AK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45" s="272" t="str">
        <f>IF(CHOOSE(Рабочий!$AC$27,CHOOSE(Рабочий!$C$27,Рабочий!CK451,Рабочий!CK571,Рабочий!CK511),CHOOSE(Рабочий!$C$27,Рабочий!AL451,Рабочий!AL571,Рабочий!AL511))="","",ROUND(CHOOSE(Рабочий!$AC$27,CHOOSE(Рабочий!$C$27,Рабочий!CK451,Рабочий!CK571,Рабочий!CK511),CHOOSE(Рабочий!$C$27,Рабочий!AL451,Рабочий!AL571,Рабочий!AL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45" s="272" t="str">
        <f>IF(CHOOSE(Рабочий!$AC$27,CHOOSE(Рабочий!$C$27,Рабочий!CL451,Рабочий!CL571,Рабочий!CL511),CHOOSE(Рабочий!$C$27,Рабочий!AM451,Рабочий!AM571,Рабочий!AM511))="","",ROUND(CHOOSE(Рабочий!$AC$27,CHOOSE(Рабочий!$C$27,Рабочий!CL451,Рабочий!CL571,Рабочий!CL511),CHOOSE(Рабочий!$C$27,Рабочий!AM451,Рабочий!AM571,Рабочий!AM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45" s="272" t="str">
        <f>IF(CHOOSE(Рабочий!$AC$27,CHOOSE(Рабочий!$C$27,Рабочий!CM451,Рабочий!CM571,Рабочий!CM511),CHOOSE(Рабочий!$C$27,Рабочий!AN451,Рабочий!AN571,Рабочий!AN511))="","",ROUND(CHOOSE(Рабочий!$AC$27,CHOOSE(Рабочий!$C$27,Рабочий!CM451,Рабочий!CM571,Рабочий!CM511),CHOOSE(Рабочий!$C$27,Рабочий!AN451,Рабочий!AN571,Рабочий!AN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45" s="272" t="str">
        <f>IF(CHOOSE(Рабочий!$AC$27,CHOOSE(Рабочий!$C$27,Рабочий!CN451,Рабочий!CN571,Рабочий!CN511),CHOOSE(Рабочий!$C$27,Рабочий!AO451,Рабочий!AO571,Рабочий!AO511))="","",ROUND(CHOOSE(Рабочий!$AC$27,CHOOSE(Рабочий!$C$27,Рабочий!CN451,Рабочий!CN571,Рабочий!CN511),CHOOSE(Рабочий!$C$27,Рабочий!AO451,Рабочий!AO571,Рабочий!AO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45" s="272" t="str">
        <f>IF(CHOOSE(Рабочий!$AC$27,CHOOSE(Рабочий!$C$27,Рабочий!CO451,Рабочий!CO571,Рабочий!CO511),CHOOSE(Рабочий!$C$27,Рабочий!AP451,Рабочий!AP571,Рабочий!AP511))="","",ROUND(CHOOSE(Рабочий!$AC$27,CHOOSE(Рабочий!$C$27,Рабочий!CO451,Рабочий!CO571,Рабочий!CO511),CHOOSE(Рабочий!$C$27,Рабочий!AP451,Рабочий!AP571,Рабочий!AP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45" s="272" t="str">
        <f>IF(CHOOSE(Рабочий!$AC$27,CHOOSE(Рабочий!$C$27,Рабочий!CP451,Рабочий!CP571,Рабочий!CP511),CHOOSE(Рабочий!$C$27,Рабочий!AQ451,Рабочий!AQ571,Рабочий!AQ511))="","",ROUND(CHOOSE(Рабочий!$AC$27,CHOOSE(Рабочий!$C$27,Рабочий!CP451,Рабочий!CP571,Рабочий!CP511),CHOOSE(Рабочий!$C$27,Рабочий!AQ451,Рабочий!AQ571,Рабочий!AQ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45" s="272" t="str">
        <f>IF(CHOOSE(Рабочий!$AC$27,CHOOSE(Рабочий!$C$27,Рабочий!CQ451,Рабочий!CQ571,Рабочий!CQ511),CHOOSE(Рабочий!$C$27,Рабочий!AR451,Рабочий!AR571,Рабочий!AR511))="","",ROUND(CHOOSE(Рабочий!$AC$27,CHOOSE(Рабочий!$C$27,Рабочий!CQ451,Рабочий!CQ571,Рабочий!CQ511),CHOOSE(Рабочий!$C$27,Рабочий!AR451,Рабочий!AR571,Рабочий!AR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45" s="272" t="str">
        <f>IF(CHOOSE(Рабочий!$AC$27,CHOOSE(Рабочий!$C$27,Рабочий!CR451,Рабочий!CR571,Рабочий!CR511),CHOOSE(Рабочий!$C$27,Рабочий!AS451,Рабочий!AS571,Рабочий!AS511))="","",ROUND(CHOOSE(Рабочий!$AC$27,CHOOSE(Рабочий!$C$27,Рабочий!CR451,Рабочий!CR571,Рабочий!CR511),CHOOSE(Рабочий!$C$27,Рабочий!AS451,Рабочий!AS571,Рабочий!AS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45" s="272" t="str">
        <f>IF(CHOOSE(Рабочий!$AC$27,CHOOSE(Рабочий!$C$27,Рабочий!CS451,Рабочий!CS571,Рабочий!CS511),CHOOSE(Рабочий!$C$27,Рабочий!AT451,Рабочий!AT571,Рабочий!AT511))="","",ROUND(CHOOSE(Рабочий!$AC$27,CHOOSE(Рабочий!$C$27,Рабочий!CS451,Рабочий!CS571,Рабочий!CS511),CHOOSE(Рабочий!$C$27,Рабочий!AT451,Рабочий!AT571,Рабочий!AT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45" s="272" t="str">
        <f>IF(CHOOSE(Рабочий!$AC$27,CHOOSE(Рабочий!$C$27,Рабочий!CT451,Рабочий!CT571,Рабочий!CT511),CHOOSE(Рабочий!$C$27,Рабочий!AU451,Рабочий!AU571,Рабочий!AU511))="","",ROUND(CHOOSE(Рабочий!$AC$27,CHOOSE(Рабочий!$C$27,Рабочий!CT451,Рабочий!CT571,Рабочий!CT511),CHOOSE(Рабочий!$C$27,Рабочий!AU451,Рабочий!AU571,Рабочий!AU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45" s="272" t="str">
        <f>IF(CHOOSE(Рабочий!$AC$27,CHOOSE(Рабочий!$C$27,Рабочий!CU451,Рабочий!CU571,Рабочий!CU511),CHOOSE(Рабочий!$C$27,Рабочий!AV451,Рабочий!AV571,Рабочий!AV511))="","",ROUND(CHOOSE(Рабочий!$AC$27,CHOOSE(Рабочий!$C$27,Рабочий!CU451,Рабочий!CU571,Рабочий!CU511),CHOOSE(Рабочий!$C$27,Рабочий!AV451,Рабочий!AV571,Рабочий!AV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45" s="272" t="str">
        <f>IF(CHOOSE(Рабочий!$AC$27,CHOOSE(Рабочий!$C$27,Рабочий!CV451,Рабочий!CV571,Рабочий!CV511),CHOOSE(Рабочий!$C$27,Рабочий!AW451,Рабочий!AW571,Рабочий!AW511))="","",ROUND(CHOOSE(Рабочий!$AC$27,CHOOSE(Рабочий!$C$27,Рабочий!CV451,Рабочий!CV571,Рабочий!CV511),CHOOSE(Рабочий!$C$27,Рабочий!AW451,Рабочий!AW571,Рабочий!AW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45" s="272" t="str">
        <f>IF(CHOOSE(Рабочий!$AC$27,CHOOSE(Рабочий!$C$27,Рабочий!CW451,Рабочий!CW571,Рабочий!CW511),CHOOSE(Рабочий!$C$27,Рабочий!AX451,Рабочий!AX571,Рабочий!AX511))="","",ROUND(CHOOSE(Рабочий!$AC$27,CHOOSE(Рабочий!$C$27,Рабочий!CW451,Рабочий!CW571,Рабочий!CW511),CHOOSE(Рабочий!$C$27,Рабочий!AX451,Рабочий!AX571,Рабочий!AX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45" s="272" t="str">
        <f>IF(CHOOSE(Рабочий!$AC$27,CHOOSE(Рабочий!$C$27,Рабочий!CX451,Рабочий!CX571,Рабочий!CX511),CHOOSE(Рабочий!$C$27,Рабочий!AY451,Рабочий!AY571,Рабочий!AY511))="","",ROUND(CHOOSE(Рабочий!$AC$27,CHOOSE(Рабочий!$C$27,Рабочий!CX451,Рабочий!CX571,Рабочий!CX511),CHOOSE(Рабочий!$C$27,Рабочий!AY451,Рабочий!AY571,Рабочий!AY511)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45" s="210"/>
      <c r="AZ45" s="211"/>
      <c r="BA45" s="211"/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</row>
    <row r="46" spans="1:68" s="193" customFormat="1">
      <c r="A46" s="212">
        <v>2900</v>
      </c>
      <c r="B46" s="272">
        <f>IF(CHOOSE(Рабочий!$AC$27,CHOOSE(Рабочий!$C$27,Рабочий!BB452,Рабочий!BB572,Рабочий!BB512),CHOOSE(Рабочий!$C$27,Рабочий!C452,Рабочий!C572,Рабочий!C512))="","",ROUND(CHOOSE(Рабочий!$AC$27,CHOOSE(Рабочий!$C$27,Рабочий!BB452,Рабочий!BB572,Рабочий!BB512),CHOOSE(Рабочий!$C$27,Рабочий!C452,Рабочий!C572,Рабочий!C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99</v>
      </c>
      <c r="C46" s="272">
        <f>IF(CHOOSE(Рабочий!$AC$27,CHOOSE(Рабочий!$C$27,Рабочий!BC452,Рабочий!BC572,Рабочий!BC512),CHOOSE(Рабочий!$C$27,Рабочий!D452,Рабочий!D572,Рабочий!D512))="","",ROUND(CHOOSE(Рабочий!$AC$27,CHOOSE(Рабочий!$C$27,Рабочий!BC452,Рабочий!BC572,Рабочий!BC512),CHOOSE(Рабочий!$C$27,Рабочий!D452,Рабочий!D572,Рабочий!D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93</v>
      </c>
      <c r="D46" s="272">
        <f>IF(CHOOSE(Рабочий!$AC$27,CHOOSE(Рабочий!$C$27,Рабочий!BD452,Рабочий!BD572,Рабочий!BD512),CHOOSE(Рабочий!$C$27,Рабочий!E452,Рабочий!E572,Рабочий!E512))="","",ROUND(CHOOSE(Рабочий!$AC$27,CHOOSE(Рабочий!$C$27,Рабочий!BD452,Рабочий!BD572,Рабочий!BD512),CHOOSE(Рабочий!$C$27,Рабочий!E452,Рабочий!E572,Рабочий!E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89</v>
      </c>
      <c r="E46" s="272">
        <f>IF(CHOOSE(Рабочий!$AC$27,CHOOSE(Рабочий!$C$27,Рабочий!BE452,Рабочий!BE572,Рабочий!BE512),CHOOSE(Рабочий!$C$27,Рабочий!F452,Рабочий!F572,Рабочий!F512))="","",ROUND(CHOOSE(Рабочий!$AC$27,CHOOSE(Рабочий!$C$27,Рабочий!BE452,Рабочий!BE572,Рабочий!BE512),CHOOSE(Рабочий!$C$27,Рабочий!F452,Рабочий!F572,Рабочий!F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86</v>
      </c>
      <c r="F46" s="272">
        <f>IF(CHOOSE(Рабочий!$AC$27,CHOOSE(Рабочий!$C$27,Рабочий!BF452,Рабочий!BF572,Рабочий!BF512),CHOOSE(Рабочий!$C$27,Рабочий!G452,Рабочий!G572,Рабочий!G512))="","",ROUND(CHOOSE(Рабочий!$AC$27,CHOOSE(Рабочий!$C$27,Рабочий!BF452,Рабочий!BF572,Рабочий!BF512),CHOOSE(Рабочий!$C$27,Рабочий!G452,Рабочий!G572,Рабочий!G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84</v>
      </c>
      <c r="G46" s="272">
        <f>IF(CHOOSE(Рабочий!$AC$27,CHOOSE(Рабочий!$C$27,Рабочий!BG452,Рабочий!BG572,Рабочий!BG512),CHOOSE(Рабочий!$C$27,Рабочий!H452,Рабочий!H572,Рабочий!H512))="","",ROUND(CHOOSE(Рабочий!$AC$27,CHOOSE(Рабочий!$C$27,Рабочий!BG452,Рабочий!BG572,Рабочий!BG512),CHOOSE(Рабочий!$C$27,Рабочий!H452,Рабочий!H572,Рабочий!H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H46" s="272">
        <f>IF(CHOOSE(Рабочий!$AC$27,CHOOSE(Рабочий!$C$27,Рабочий!BH452,Рабочий!BH572,Рабочий!BH512),CHOOSE(Рабочий!$C$27,Рабочий!I452,Рабочий!I572,Рабочий!I512))="","",ROUND(CHOOSE(Рабочий!$AC$27,CHOOSE(Рабочий!$C$27,Рабочий!BH452,Рабочий!BH572,Рабочий!BH512),CHOOSE(Рабочий!$C$27,Рабочий!I452,Рабочий!I572,Рабочий!I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81</v>
      </c>
      <c r="I46" s="272">
        <f>IF(CHOOSE(Рабочий!$AC$27,CHOOSE(Рабочий!$C$27,Рабочий!BI452,Рабочий!BI572,Рабочий!BI512),CHOOSE(Рабочий!$C$27,Рабочий!J452,Рабочий!J572,Рабочий!J512))="","",ROUND(CHOOSE(Рабочий!$AC$27,CHOOSE(Рабочий!$C$27,Рабочий!BI452,Рабочий!BI572,Рабочий!BI512),CHOOSE(Рабочий!$C$27,Рабочий!J452,Рабочий!J572,Рабочий!J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J46" s="272">
        <f>IF(CHOOSE(Рабочий!$AC$27,CHOOSE(Рабочий!$C$27,Рабочий!BJ452,Рабочий!BJ572,Рабочий!BJ512),CHOOSE(Рабочий!$C$27,Рабочий!K452,Рабочий!K572,Рабочий!K512))="","",ROUND(CHOOSE(Рабочий!$AC$27,CHOOSE(Рабочий!$C$27,Рабочий!BJ452,Рабочий!BJ572,Рабочий!BJ512),CHOOSE(Рабочий!$C$27,Рабочий!K452,Рабочий!K572,Рабочий!K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K46" s="272">
        <f>IF(CHOOSE(Рабочий!$AC$27,CHOOSE(Рабочий!$C$27,Рабочий!BK452,Рабочий!BK572,Рабочий!BK512),CHOOSE(Рабочий!$C$27,Рабочий!L452,Рабочий!L572,Рабочий!L512))="","",ROUND(CHOOSE(Рабочий!$AC$27,CHOOSE(Рабочий!$C$27,Рабочий!BK452,Рабочий!BK572,Рабочий!BK512),CHOOSE(Рабочий!$C$27,Рабочий!L452,Рабочий!L572,Рабочий!L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L46" s="272">
        <f>IF(CHOOSE(Рабочий!$AC$27,CHOOSE(Рабочий!$C$27,Рабочий!BL452,Рабочий!BL572,Рабочий!BL512),CHOOSE(Рабочий!$C$27,Рабочий!M452,Рабочий!M572,Рабочий!M512))="","",ROUND(CHOOSE(Рабочий!$AC$27,CHOOSE(Рабочий!$C$27,Рабочий!BL452,Рабочий!BL572,Рабочий!BL512),CHOOSE(Рабочий!$C$27,Рабочий!M452,Рабочий!M572,Рабочий!M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M46" s="272">
        <f>IF(CHOOSE(Рабочий!$AC$27,CHOOSE(Рабочий!$C$27,Рабочий!BM452,Рабочий!BM572,Рабочий!BM512),CHOOSE(Рабочий!$C$27,Рабочий!N452,Рабочий!N572,Рабочий!N512))="","",ROUND(CHOOSE(Рабочий!$AC$27,CHOOSE(Рабочий!$C$27,Рабочий!BM452,Рабочий!BM572,Рабочий!BM512),CHOOSE(Рабочий!$C$27,Рабочий!N452,Рабочий!N572,Рабочий!N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N46" s="272">
        <f>IF(CHOOSE(Рабочий!$AC$27,CHOOSE(Рабочий!$C$27,Рабочий!BN452,Рабочий!BN572,Рабочий!BN512),CHOOSE(Рабочий!$C$27,Рабочий!O452,Рабочий!O572,Рабочий!O512))="","",ROUND(CHOOSE(Рабочий!$AC$27,CHOOSE(Рабочий!$C$27,Рабочий!BN452,Рабочий!BN572,Рабочий!BN512),CHOOSE(Рабочий!$C$27,Рабочий!O452,Рабочий!O572,Рабочий!O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O46" s="272">
        <f>IF(CHOOSE(Рабочий!$AC$27,CHOOSE(Рабочий!$C$27,Рабочий!BO452,Рабочий!BO572,Рабочий!BO512),CHOOSE(Рабочий!$C$27,Рабочий!P452,Рабочий!P572,Рабочий!P512))="","",ROUND(CHOOSE(Рабочий!$AC$27,CHOOSE(Рабочий!$C$27,Рабочий!BO452,Рабочий!BO572,Рабочий!BO512),CHOOSE(Рабочий!$C$27,Рабочий!P452,Рабочий!P572,Рабочий!P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P46" s="272">
        <f>IF(CHOOSE(Рабочий!$AC$27,CHOOSE(Рабочий!$C$27,Рабочий!BP452,Рабочий!BP572,Рабочий!BP512),CHOOSE(Рабочий!$C$27,Рабочий!Q452,Рабочий!Q572,Рабочий!Q512))="","",ROUND(CHOOSE(Рабочий!$AC$27,CHOOSE(Рабочий!$C$27,Рабочий!BP452,Рабочий!BP572,Рабочий!BP512),CHOOSE(Рабочий!$C$27,Рабочий!Q452,Рабочий!Q572,Рабочий!Q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Q46" s="272">
        <f>IF(CHOOSE(Рабочий!$AC$27,CHOOSE(Рабочий!$C$27,Рабочий!BQ452,Рабочий!BQ572,Рабочий!BQ512),CHOOSE(Рабочий!$C$27,Рабочий!R452,Рабочий!R572,Рабочий!R512))="","",ROUND(CHOOSE(Рабочий!$AC$27,CHOOSE(Рабочий!$C$27,Рабочий!BQ452,Рабочий!BQ572,Рабочий!BQ512),CHOOSE(Рабочий!$C$27,Рабочий!R452,Рабочий!R572,Рабочий!R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R46" s="272">
        <f>IF(CHOOSE(Рабочий!$AC$27,CHOOSE(Рабочий!$C$27,Рабочий!BR452,Рабочий!BR572,Рабочий!BR512),CHOOSE(Рабочий!$C$27,Рабочий!S452,Рабочий!S572,Рабочий!S512))="","",ROUND(CHOOSE(Рабочий!$AC$27,CHOOSE(Рабочий!$C$27,Рабочий!BR452,Рабочий!BR572,Рабочий!BR512),CHOOSE(Рабочий!$C$27,Рабочий!S452,Рабочий!S572,Рабочий!S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S46" s="272">
        <f>IF(CHOOSE(Рабочий!$AC$27,CHOOSE(Рабочий!$C$27,Рабочий!BS452,Рабочий!BS572,Рабочий!BS512),CHOOSE(Рабочий!$C$27,Рабочий!T452,Рабочий!T572,Рабочий!T512))="","",ROUND(CHOOSE(Рабочий!$AC$27,CHOOSE(Рабочий!$C$27,Рабочий!BS452,Рабочий!BS572,Рабочий!BS512),CHOOSE(Рабочий!$C$27,Рабочий!T452,Рабочий!T572,Рабочий!T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T46" s="272">
        <f>IF(CHOOSE(Рабочий!$AC$27,CHOOSE(Рабочий!$C$27,Рабочий!BT452,Рабочий!BT572,Рабочий!BT512),CHOOSE(Рабочий!$C$27,Рабочий!U452,Рабочий!U572,Рабочий!U512))="","",ROUND(CHOOSE(Рабочий!$AC$27,CHOOSE(Рабочий!$C$27,Рабочий!BT452,Рабочий!BT572,Рабочий!BT512),CHOOSE(Рабочий!$C$27,Рабочий!U452,Рабочий!U572,Рабочий!U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U46" s="272">
        <f>IF(CHOOSE(Рабочий!$AC$27,CHOOSE(Рабочий!$C$27,Рабочий!BU452,Рабочий!BU572,Рабочий!BU512),CHOOSE(Рабочий!$C$27,Рабочий!V452,Рабочий!V572,Рабочий!V512))="","",ROUND(CHOOSE(Рабочий!$AC$27,CHOOSE(Рабочий!$C$27,Рабочий!BU452,Рабочий!BU572,Рабочий!BU512),CHOOSE(Рабочий!$C$27,Рабочий!V452,Рабочий!V572,Рабочий!V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V46" s="272">
        <f>IF(CHOOSE(Рабочий!$AC$27,CHOOSE(Рабочий!$C$27,Рабочий!BV452,Рабочий!BV572,Рабочий!BV512),CHOOSE(Рабочий!$C$27,Рабочий!W452,Рабочий!W572,Рабочий!W512))="","",ROUND(CHOOSE(Рабочий!$AC$27,CHOOSE(Рабочий!$C$27,Рабочий!BV452,Рабочий!BV572,Рабочий!BV512),CHOOSE(Рабочий!$C$27,Рабочий!W452,Рабочий!W572,Рабочий!W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W46" s="272">
        <f>IF(CHOOSE(Рабочий!$AC$27,CHOOSE(Рабочий!$C$27,Рабочий!BW452,Рабочий!BW572,Рабочий!BW512),CHOOSE(Рабочий!$C$27,Рабочий!X452,Рабочий!X572,Рабочий!X512))="","",ROUND(CHOOSE(Рабочий!$AC$27,CHOOSE(Рабочий!$C$27,Рабочий!BW452,Рабочий!BW572,Рабочий!BW512),CHOOSE(Рабочий!$C$27,Рабочий!X452,Рабочий!X572,Рабочий!X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X46" s="272">
        <f>IF(CHOOSE(Рабочий!$AC$27,CHOOSE(Рабочий!$C$27,Рабочий!BX452,Рабочий!BX572,Рабочий!BX512),CHOOSE(Рабочий!$C$27,Рабочий!Y452,Рабочий!Y572,Рабочий!Y512))="","",ROUND(CHOOSE(Рабочий!$AC$27,CHOOSE(Рабочий!$C$27,Рабочий!BX452,Рабочий!BX572,Рабочий!BX512),CHOOSE(Рабочий!$C$27,Рабочий!Y452,Рабочий!Y572,Рабочий!Y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Y46" s="272">
        <f>IF(CHOOSE(Рабочий!$AC$27,CHOOSE(Рабочий!$C$27,Рабочий!BY452,Рабочий!BY572,Рабочий!BY512),CHOOSE(Рабочий!$C$27,Рабочий!Z452,Рабочий!Z572,Рабочий!Z512))="","",ROUND(CHOOSE(Рабочий!$AC$27,CHOOSE(Рабочий!$C$27,Рабочий!BY452,Рабочий!BY572,Рабочий!BY512),CHOOSE(Рабочий!$C$27,Рабочий!Z452,Рабочий!Z572,Рабочий!Z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Z46" s="272">
        <f>IF(CHOOSE(Рабочий!$AC$27,CHOOSE(Рабочий!$C$27,Рабочий!BZ452,Рабочий!BZ572,Рабочий!BZ512),CHOOSE(Рабочий!$C$27,Рабочий!AA452,Рабочий!AA572,Рабочий!AA512))="","",ROUND(CHOOSE(Рабочий!$AC$27,CHOOSE(Рабочий!$C$27,Рабочий!BZ452,Рабочий!BZ572,Рабочий!BZ512),CHOOSE(Рабочий!$C$27,Рабочий!AA452,Рабочий!AA572,Рабочий!AA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AA46" s="272">
        <f>IF(CHOOSE(Рабочий!$AC$27,CHOOSE(Рабочий!$C$27,Рабочий!CA452,Рабочий!CA572,Рабочий!CA512),CHOOSE(Рабочий!$C$27,Рабочий!AB452,Рабочий!AB572,Рабочий!AB512))="","",ROUND(CHOOSE(Рабочий!$AC$27,CHOOSE(Рабочий!$C$27,Рабочий!CA452,Рабочий!CA572,Рабочий!CA512),CHOOSE(Рабочий!$C$27,Рабочий!AB452,Рабочий!AB572,Рабочий!AB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AB46" s="272">
        <f>IF(CHOOSE(Рабочий!$AC$27,CHOOSE(Рабочий!$C$27,Рабочий!CB452,Рабочий!CB572,Рабочий!CB512),CHOOSE(Рабочий!$C$27,Рабочий!AC452,Рабочий!AC572,Рабочий!AC512))="","",ROUND(CHOOSE(Рабочий!$AC$27,CHOOSE(Рабочий!$C$27,Рабочий!CB452,Рабочий!CB572,Рабочий!CB512),CHOOSE(Рабочий!$C$27,Рабочий!AC452,Рабочий!AC572,Рабочий!AC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AC46" s="272">
        <f>IF(CHOOSE(Рабочий!$AC$27,CHOOSE(Рабочий!$C$27,Рабочий!CC452,Рабочий!CC572,Рабочий!CC512),CHOOSE(Рабочий!$C$27,Рабочий!AD452,Рабочий!AD572,Рабочий!AD512))="","",ROUND(CHOOSE(Рабочий!$AC$27,CHOOSE(Рабочий!$C$27,Рабочий!CC452,Рабочий!CC572,Рабочий!CC512),CHOOSE(Рабочий!$C$27,Рабочий!AD452,Рабочий!AD572,Рабочий!AD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AD46" s="272">
        <f>IF(CHOOSE(Рабочий!$AC$27,CHOOSE(Рабочий!$C$27,Рабочий!CD452,Рабочий!CD572,Рабочий!CD512),CHOOSE(Рабочий!$C$27,Рабочий!AE452,Рабочий!AE572,Рабочий!AE512))="","",ROUND(CHOOSE(Рабочий!$AC$27,CHOOSE(Рабочий!$C$27,Рабочий!CD452,Рабочий!CD572,Рабочий!CD512),CHOOSE(Рабочий!$C$27,Рабочий!AE452,Рабочий!AE572,Рабочий!AE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AE46" s="272" t="str">
        <f>IF(CHOOSE(Рабочий!$AC$27,CHOOSE(Рабочий!$C$27,Рабочий!CE452,Рабочий!CE572,Рабочий!CE512),CHOOSE(Рабочий!$C$27,Рабочий!AF452,Рабочий!AF572,Рабочий!AF512))="","",ROUND(CHOOSE(Рабочий!$AC$27,CHOOSE(Рабочий!$C$27,Рабочий!CE452,Рабочий!CE572,Рабочий!CE512),CHOOSE(Рабочий!$C$27,Рабочий!AF452,Рабочий!AF572,Рабочий!AF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46" s="272" t="str">
        <f>IF(CHOOSE(Рабочий!$AC$27,CHOOSE(Рабочий!$C$27,Рабочий!CF452,Рабочий!CF572,Рабочий!CF512),CHOOSE(Рабочий!$C$27,Рабочий!AG452,Рабочий!AG572,Рабочий!AG512))="","",ROUND(CHOOSE(Рабочий!$AC$27,CHOOSE(Рабочий!$C$27,Рабочий!CF452,Рабочий!CF572,Рабочий!CF512),CHOOSE(Рабочий!$C$27,Рабочий!AG452,Рабочий!AG572,Рабочий!AG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46" s="272" t="str">
        <f>IF(CHOOSE(Рабочий!$AC$27,CHOOSE(Рабочий!$C$27,Рабочий!CG452,Рабочий!CG572,Рабочий!CG512),CHOOSE(Рабочий!$C$27,Рабочий!AH452,Рабочий!AH572,Рабочий!AH512))="","",ROUND(CHOOSE(Рабочий!$AC$27,CHOOSE(Рабочий!$C$27,Рабочий!CG452,Рабочий!CG572,Рабочий!CG512),CHOOSE(Рабочий!$C$27,Рабочий!AH452,Рабочий!AH572,Рабочий!AH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46" s="272" t="str">
        <f>IF(CHOOSE(Рабочий!$AC$27,CHOOSE(Рабочий!$C$27,Рабочий!CH452,Рабочий!CH572,Рабочий!CH512),CHOOSE(Рабочий!$C$27,Рабочий!AI452,Рабочий!AI572,Рабочий!AI512))="","",ROUND(CHOOSE(Рабочий!$AC$27,CHOOSE(Рабочий!$C$27,Рабочий!CH452,Рабочий!CH572,Рабочий!CH512),CHOOSE(Рабочий!$C$27,Рабочий!AI452,Рабочий!AI572,Рабочий!AI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46" s="272" t="str">
        <f>IF(CHOOSE(Рабочий!$AC$27,CHOOSE(Рабочий!$C$27,Рабочий!CI452,Рабочий!CI572,Рабочий!CI512),CHOOSE(Рабочий!$C$27,Рабочий!AJ452,Рабочий!AJ572,Рабочий!AJ512))="","",ROUND(CHOOSE(Рабочий!$AC$27,CHOOSE(Рабочий!$C$27,Рабочий!CI452,Рабочий!CI572,Рабочий!CI512),CHOOSE(Рабочий!$C$27,Рабочий!AJ452,Рабочий!AJ572,Рабочий!AJ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46" s="272" t="str">
        <f>IF(CHOOSE(Рабочий!$AC$27,CHOOSE(Рабочий!$C$27,Рабочий!CJ452,Рабочий!CJ572,Рабочий!CJ512),CHOOSE(Рабочий!$C$27,Рабочий!AK452,Рабочий!AK572,Рабочий!AK512))="","",ROUND(CHOOSE(Рабочий!$AC$27,CHOOSE(Рабочий!$C$27,Рабочий!CJ452,Рабочий!CJ572,Рабочий!CJ512),CHOOSE(Рабочий!$C$27,Рабочий!AK452,Рабочий!AK572,Рабочий!AK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46" s="272" t="str">
        <f>IF(CHOOSE(Рабочий!$AC$27,CHOOSE(Рабочий!$C$27,Рабочий!CK452,Рабочий!CK572,Рабочий!CK512),CHOOSE(Рабочий!$C$27,Рабочий!AL452,Рабочий!AL572,Рабочий!AL512))="","",ROUND(CHOOSE(Рабочий!$AC$27,CHOOSE(Рабочий!$C$27,Рабочий!CK452,Рабочий!CK572,Рабочий!CK512),CHOOSE(Рабочий!$C$27,Рабочий!AL452,Рабочий!AL572,Рабочий!AL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46" s="272" t="str">
        <f>IF(CHOOSE(Рабочий!$AC$27,CHOOSE(Рабочий!$C$27,Рабочий!CL452,Рабочий!CL572,Рабочий!CL512),CHOOSE(Рабочий!$C$27,Рабочий!AM452,Рабочий!AM572,Рабочий!AM512))="","",ROUND(CHOOSE(Рабочий!$AC$27,CHOOSE(Рабочий!$C$27,Рабочий!CL452,Рабочий!CL572,Рабочий!CL512),CHOOSE(Рабочий!$C$27,Рабочий!AM452,Рабочий!AM572,Рабочий!AM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46" s="272" t="str">
        <f>IF(CHOOSE(Рабочий!$AC$27,CHOOSE(Рабочий!$C$27,Рабочий!CM452,Рабочий!CM572,Рабочий!CM512),CHOOSE(Рабочий!$C$27,Рабочий!AN452,Рабочий!AN572,Рабочий!AN512))="","",ROUND(CHOOSE(Рабочий!$AC$27,CHOOSE(Рабочий!$C$27,Рабочий!CM452,Рабочий!CM572,Рабочий!CM512),CHOOSE(Рабочий!$C$27,Рабочий!AN452,Рабочий!AN572,Рабочий!AN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46" s="272" t="str">
        <f>IF(CHOOSE(Рабочий!$AC$27,CHOOSE(Рабочий!$C$27,Рабочий!CN452,Рабочий!CN572,Рабочий!CN512),CHOOSE(Рабочий!$C$27,Рабочий!AO452,Рабочий!AO572,Рабочий!AO512))="","",ROUND(CHOOSE(Рабочий!$AC$27,CHOOSE(Рабочий!$C$27,Рабочий!CN452,Рабочий!CN572,Рабочий!CN512),CHOOSE(Рабочий!$C$27,Рабочий!AO452,Рабочий!AO572,Рабочий!AO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46" s="272" t="str">
        <f>IF(CHOOSE(Рабочий!$AC$27,CHOOSE(Рабочий!$C$27,Рабочий!CO452,Рабочий!CO572,Рабочий!CO512),CHOOSE(Рабочий!$C$27,Рабочий!AP452,Рабочий!AP572,Рабочий!AP512))="","",ROUND(CHOOSE(Рабочий!$AC$27,CHOOSE(Рабочий!$C$27,Рабочий!CO452,Рабочий!CO572,Рабочий!CO512),CHOOSE(Рабочий!$C$27,Рабочий!AP452,Рабочий!AP572,Рабочий!AP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46" s="272" t="str">
        <f>IF(CHOOSE(Рабочий!$AC$27,CHOOSE(Рабочий!$C$27,Рабочий!CP452,Рабочий!CP572,Рабочий!CP512),CHOOSE(Рабочий!$C$27,Рабочий!AQ452,Рабочий!AQ572,Рабочий!AQ512))="","",ROUND(CHOOSE(Рабочий!$AC$27,CHOOSE(Рабочий!$C$27,Рабочий!CP452,Рабочий!CP572,Рабочий!CP512),CHOOSE(Рабочий!$C$27,Рабочий!AQ452,Рабочий!AQ572,Рабочий!AQ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46" s="272" t="str">
        <f>IF(CHOOSE(Рабочий!$AC$27,CHOOSE(Рабочий!$C$27,Рабочий!CQ452,Рабочий!CQ572,Рабочий!CQ512),CHOOSE(Рабочий!$C$27,Рабочий!AR452,Рабочий!AR572,Рабочий!AR512))="","",ROUND(CHOOSE(Рабочий!$AC$27,CHOOSE(Рабочий!$C$27,Рабочий!CQ452,Рабочий!CQ572,Рабочий!CQ512),CHOOSE(Рабочий!$C$27,Рабочий!AR452,Рабочий!AR572,Рабочий!AR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46" s="272" t="str">
        <f>IF(CHOOSE(Рабочий!$AC$27,CHOOSE(Рабочий!$C$27,Рабочий!CR452,Рабочий!CR572,Рабочий!CR512),CHOOSE(Рабочий!$C$27,Рабочий!AS452,Рабочий!AS572,Рабочий!AS512))="","",ROUND(CHOOSE(Рабочий!$AC$27,CHOOSE(Рабочий!$C$27,Рабочий!CR452,Рабочий!CR572,Рабочий!CR512),CHOOSE(Рабочий!$C$27,Рабочий!AS452,Рабочий!AS572,Рабочий!AS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46" s="272" t="str">
        <f>IF(CHOOSE(Рабочий!$AC$27,CHOOSE(Рабочий!$C$27,Рабочий!CS452,Рабочий!CS572,Рабочий!CS512),CHOOSE(Рабочий!$C$27,Рабочий!AT452,Рабочий!AT572,Рабочий!AT512))="","",ROUND(CHOOSE(Рабочий!$AC$27,CHOOSE(Рабочий!$C$27,Рабочий!CS452,Рабочий!CS572,Рабочий!CS512),CHOOSE(Рабочий!$C$27,Рабочий!AT452,Рабочий!AT572,Рабочий!AT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46" s="272" t="str">
        <f>IF(CHOOSE(Рабочий!$AC$27,CHOOSE(Рабочий!$C$27,Рабочий!CT452,Рабочий!CT572,Рабочий!CT512),CHOOSE(Рабочий!$C$27,Рабочий!AU452,Рабочий!AU572,Рабочий!AU512))="","",ROUND(CHOOSE(Рабочий!$AC$27,CHOOSE(Рабочий!$C$27,Рабочий!CT452,Рабочий!CT572,Рабочий!CT512),CHOOSE(Рабочий!$C$27,Рабочий!AU452,Рабочий!AU572,Рабочий!AU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46" s="272" t="str">
        <f>IF(CHOOSE(Рабочий!$AC$27,CHOOSE(Рабочий!$C$27,Рабочий!CU452,Рабочий!CU572,Рабочий!CU512),CHOOSE(Рабочий!$C$27,Рабочий!AV452,Рабочий!AV572,Рабочий!AV512))="","",ROUND(CHOOSE(Рабочий!$AC$27,CHOOSE(Рабочий!$C$27,Рабочий!CU452,Рабочий!CU572,Рабочий!CU512),CHOOSE(Рабочий!$C$27,Рабочий!AV452,Рабочий!AV572,Рабочий!AV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46" s="272" t="str">
        <f>IF(CHOOSE(Рабочий!$AC$27,CHOOSE(Рабочий!$C$27,Рабочий!CV452,Рабочий!CV572,Рабочий!CV512),CHOOSE(Рабочий!$C$27,Рабочий!AW452,Рабочий!AW572,Рабочий!AW512))="","",ROUND(CHOOSE(Рабочий!$AC$27,CHOOSE(Рабочий!$C$27,Рабочий!CV452,Рабочий!CV572,Рабочий!CV512),CHOOSE(Рабочий!$C$27,Рабочий!AW452,Рабочий!AW572,Рабочий!AW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46" s="272" t="str">
        <f>IF(CHOOSE(Рабочий!$AC$27,CHOOSE(Рабочий!$C$27,Рабочий!CW452,Рабочий!CW572,Рабочий!CW512),CHOOSE(Рабочий!$C$27,Рабочий!AX452,Рабочий!AX572,Рабочий!AX512))="","",ROUND(CHOOSE(Рабочий!$AC$27,CHOOSE(Рабочий!$C$27,Рабочий!CW452,Рабочий!CW572,Рабочий!CW512),CHOOSE(Рабочий!$C$27,Рабочий!AX452,Рабочий!AX572,Рабочий!AX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46" s="272" t="str">
        <f>IF(CHOOSE(Рабочий!$AC$27,CHOOSE(Рабочий!$C$27,Рабочий!CX452,Рабочий!CX572,Рабочий!CX512),CHOOSE(Рабочий!$C$27,Рабочий!AY452,Рабочий!AY572,Рабочий!AY512))="","",ROUND(CHOOSE(Рабочий!$AC$27,CHOOSE(Рабочий!$C$27,Рабочий!CX452,Рабочий!CX572,Рабочий!CX512),CHOOSE(Рабочий!$C$27,Рабочий!AY452,Рабочий!AY572,Рабочий!AY512)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46" s="210"/>
      <c r="AZ46" s="211"/>
      <c r="BA46" s="211"/>
      <c r="BB46" s="211"/>
      <c r="BC46" s="211"/>
      <c r="BD46" s="211"/>
      <c r="BE46" s="211"/>
      <c r="BF46" s="211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</row>
    <row r="47" spans="1:68" s="193" customFormat="1">
      <c r="A47" s="212">
        <v>3000</v>
      </c>
      <c r="B47" s="273">
        <f>IF(CHOOSE(Рабочий!$AC$27,CHOOSE(Рабочий!$C$27,Рабочий!BB453,Рабочий!BB573,Рабочий!BB513),CHOOSE(Рабочий!$C$27,Рабочий!C453,Рабочий!C573,Рабочий!C513))="","",ROUND(CHOOSE(Рабочий!$AC$27,CHOOSE(Рабочий!$C$27,Рабочий!BB453,Рабочий!BB573,Рабочий!BB513),CHOOSE(Рабочий!$C$27,Рабочий!C453,Рабочий!C573,Рабочий!C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98</v>
      </c>
      <c r="C47" s="273">
        <f>IF(CHOOSE(Рабочий!$AC$27,CHOOSE(Рабочий!$C$27,Рабочий!BC453,Рабочий!BC573,Рабочий!BC513),CHOOSE(Рабочий!$C$27,Рабочий!D453,Рабочий!D573,Рабочий!D513))="","",ROUND(CHOOSE(Рабочий!$AC$27,CHOOSE(Рабочий!$C$27,Рабочий!BC453,Рабочий!BC573,Рабочий!BC513),CHOOSE(Рабочий!$C$27,Рабочий!D453,Рабочий!D573,Рабочий!D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92</v>
      </c>
      <c r="D47" s="273">
        <f>IF(CHOOSE(Рабочий!$AC$27,CHOOSE(Рабочий!$C$27,Рабочий!BD453,Рабочий!BD573,Рабочий!BD513),CHOOSE(Рабочий!$C$27,Рабочий!E453,Рабочий!E573,Рабочий!E513))="","",ROUND(CHOOSE(Рабочий!$AC$27,CHOOSE(Рабочий!$C$27,Рабочий!BD453,Рабочий!BD573,Рабочий!BD513),CHOOSE(Рабочий!$C$27,Рабочий!E453,Рабочий!E573,Рабочий!E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88</v>
      </c>
      <c r="E47" s="273">
        <f>IF(CHOOSE(Рабочий!$AC$27,CHOOSE(Рабочий!$C$27,Рабочий!BE453,Рабочий!BE573,Рабочий!BE513),CHOOSE(Рабочий!$C$27,Рабочий!F453,Рабочий!F573,Рабочий!F513))="","",ROUND(CHOOSE(Рабочий!$AC$27,CHOOSE(Рабочий!$C$27,Рабочий!BE453,Рабочий!BE573,Рабочий!BE513),CHOOSE(Рабочий!$C$27,Рабочий!F453,Рабочий!F573,Рабочий!F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85</v>
      </c>
      <c r="F47" s="273">
        <f>IF(CHOOSE(Рабочий!$AC$27,CHOOSE(Рабочий!$C$27,Рабочий!BF453,Рабочий!BF573,Рабочий!BF513),CHOOSE(Рабочий!$C$27,Рабочий!G453,Рабочий!G573,Рабочий!G513))="","",ROUND(CHOOSE(Рабочий!$AC$27,CHOOSE(Рабочий!$C$27,Рабочий!BF453,Рабочий!BF573,Рабочий!BF513),CHOOSE(Рабочий!$C$27,Рабочий!G453,Рабочий!G573,Рабочий!G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83</v>
      </c>
      <c r="G47" s="273">
        <f>IF(CHOOSE(Рабочий!$AC$27,CHOOSE(Рабочий!$C$27,Рабочий!BG453,Рабочий!BG573,Рабочий!BG513),CHOOSE(Рабочий!$C$27,Рабочий!H453,Рабочий!H573,Рабочий!H513))="","",ROUND(CHOOSE(Рабочий!$AC$27,CHOOSE(Рабочий!$C$27,Рабочий!BG453,Рабочий!BG573,Рабочий!BG513),CHOOSE(Рабочий!$C$27,Рабочий!H453,Рабочий!H573,Рабочий!H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82</v>
      </c>
      <c r="H47" s="273">
        <f>IF(CHOOSE(Рабочий!$AC$27,CHOOSE(Рабочий!$C$27,Рабочий!BH453,Рабочий!BH573,Рабочий!BH513),CHOOSE(Рабочий!$C$27,Рабочий!I453,Рабочий!I573,Рабочий!I513))="","",ROUND(CHOOSE(Рабочий!$AC$27,CHOOSE(Рабочий!$C$27,Рабочий!BH453,Рабочий!BH573,Рабочий!BH513),CHOOSE(Рабочий!$C$27,Рабочий!I453,Рабочий!I573,Рабочий!I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80</v>
      </c>
      <c r="I47" s="273">
        <f>IF(CHOOSE(Рабочий!$AC$27,CHOOSE(Рабочий!$C$27,Рабочий!BI453,Рабочий!BI573,Рабочий!BI513),CHOOSE(Рабочий!$C$27,Рабочий!J453,Рабочий!J573,Рабочий!J513))="","",ROUND(CHOOSE(Рабочий!$AC$27,CHOOSE(Рабочий!$C$27,Рабочий!BI453,Рабочий!BI573,Рабочий!BI513),CHOOSE(Рабочий!$C$27,Рабочий!J453,Рабочий!J573,Рабочий!J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79</v>
      </c>
      <c r="J47" s="273">
        <f>IF(CHOOSE(Рабочий!$AC$27,CHOOSE(Рабочий!$C$27,Рабочий!BJ453,Рабочий!BJ573,Рабочий!BJ513),CHOOSE(Рабочий!$C$27,Рабочий!K453,Рабочий!K573,Рабочий!K513))="","",ROUND(CHOOSE(Рабочий!$AC$27,CHOOSE(Рабочий!$C$27,Рабочий!BJ453,Рабочий!BJ573,Рабочий!BJ513),CHOOSE(Рабочий!$C$27,Рабочий!K453,Рабочий!K573,Рабочий!K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K47" s="273">
        <f>IF(CHOOSE(Рабочий!$AC$27,CHOOSE(Рабочий!$C$27,Рабочий!BK453,Рабочий!BK573,Рабочий!BK513),CHOOSE(Рабочий!$C$27,Рабочий!L453,Рабочий!L573,Рабочий!L513))="","",ROUND(CHOOSE(Рабочий!$AC$27,CHOOSE(Рабочий!$C$27,Рабочий!BK453,Рабочий!BK573,Рабочий!BK513),CHOOSE(Рабочий!$C$27,Рабочий!L453,Рабочий!L573,Рабочий!L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L47" s="273">
        <f>IF(CHOOSE(Рабочий!$AC$27,CHOOSE(Рабочий!$C$27,Рабочий!BL453,Рабочий!BL573,Рабочий!BL513),CHOOSE(Рабочий!$C$27,Рабочий!M453,Рабочий!M573,Рабочий!M513))="","",ROUND(CHOOSE(Рабочий!$AC$27,CHOOSE(Рабочий!$C$27,Рабочий!BL453,Рабочий!BL573,Рабочий!BL513),CHOOSE(Рабочий!$C$27,Рабочий!M453,Рабочий!M573,Рабочий!M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M47" s="273">
        <f>IF(CHOOSE(Рабочий!$AC$27,CHOOSE(Рабочий!$C$27,Рабочий!BM453,Рабочий!BM573,Рабочий!BM513),CHOOSE(Рабочий!$C$27,Рабочий!N453,Рабочий!N573,Рабочий!N513))="","",ROUND(CHOOSE(Рабочий!$AC$27,CHOOSE(Рабочий!$C$27,Рабочий!BM453,Рабочий!BM573,Рабочий!BM513),CHOOSE(Рабочий!$C$27,Рабочий!N453,Рабочий!N573,Рабочий!N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N47" s="273">
        <f>IF(CHOOSE(Рабочий!$AC$27,CHOOSE(Рабочий!$C$27,Рабочий!BN453,Рабочий!BN573,Рабочий!BN513),CHOOSE(Рабочий!$C$27,Рабочий!O453,Рабочий!O573,Рабочий!O513))="","",ROUND(CHOOSE(Рабочий!$AC$27,CHOOSE(Рабочий!$C$27,Рабочий!BN453,Рабочий!BN573,Рабочий!BN513),CHOOSE(Рабочий!$C$27,Рабочий!O453,Рабочий!O573,Рабочий!O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O47" s="273">
        <f>IF(CHOOSE(Рабочий!$AC$27,CHOOSE(Рабочий!$C$27,Рабочий!BO453,Рабочий!BO573,Рабочий!BO513),CHOOSE(Рабочий!$C$27,Рабочий!P453,Рабочий!P573,Рабочий!P513))="","",ROUND(CHOOSE(Рабочий!$AC$27,CHOOSE(Рабочий!$C$27,Рабочий!BO453,Рабочий!BO573,Рабочий!BO513),CHOOSE(Рабочий!$C$27,Рабочий!P453,Рабочий!P573,Рабочий!P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P47" s="273">
        <f>IF(CHOOSE(Рабочий!$AC$27,CHOOSE(Рабочий!$C$27,Рабочий!BP453,Рабочий!BP573,Рабочий!BP513),CHOOSE(Рабочий!$C$27,Рабочий!Q453,Рабочий!Q573,Рабочий!Q513))="","",ROUND(CHOOSE(Рабочий!$AC$27,CHOOSE(Рабочий!$C$27,Рабочий!BP453,Рабочий!BP573,Рабочий!BP513),CHOOSE(Рабочий!$C$27,Рабочий!Q453,Рабочий!Q573,Рабочий!Q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Q47" s="273">
        <f>IF(CHOOSE(Рабочий!$AC$27,CHOOSE(Рабочий!$C$27,Рабочий!BQ453,Рабочий!BQ573,Рабочий!BQ513),CHOOSE(Рабочий!$C$27,Рабочий!R453,Рабочий!R573,Рабочий!R513))="","",ROUND(CHOOSE(Рабочий!$AC$27,CHOOSE(Рабочий!$C$27,Рабочий!BQ453,Рабочий!BQ573,Рабочий!BQ513),CHOOSE(Рабочий!$C$27,Рабочий!R453,Рабочий!R573,Рабочий!R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R47" s="273">
        <f>IF(CHOOSE(Рабочий!$AC$27,CHOOSE(Рабочий!$C$27,Рабочий!BR453,Рабочий!BR573,Рабочий!BR513),CHOOSE(Рабочий!$C$27,Рабочий!S453,Рабочий!S573,Рабочий!S513))="","",ROUND(CHOOSE(Рабочий!$AC$27,CHOOSE(Рабочий!$C$27,Рабочий!BR453,Рабочий!BR573,Рабочий!BR513),CHOOSE(Рабочий!$C$27,Рабочий!S453,Рабочий!S573,Рабочий!S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S47" s="273">
        <f>IF(CHOOSE(Рабочий!$AC$27,CHOOSE(Рабочий!$C$27,Рабочий!BS453,Рабочий!BS573,Рабочий!BS513),CHOOSE(Рабочий!$C$27,Рабочий!T453,Рабочий!T573,Рабочий!T513))="","",ROUND(CHOOSE(Рабочий!$AC$27,CHOOSE(Рабочий!$C$27,Рабочий!BS453,Рабочий!BS573,Рабочий!BS513),CHOOSE(Рабочий!$C$27,Рабочий!T453,Рабочий!T573,Рабочий!T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T47" s="273">
        <f>IF(CHOOSE(Рабочий!$AC$27,CHOOSE(Рабочий!$C$27,Рабочий!BT453,Рабочий!BT573,Рабочий!BT513),CHOOSE(Рабочий!$C$27,Рабочий!U453,Рабочий!U573,Рабочий!U513))="","",ROUND(CHOOSE(Рабочий!$AC$27,CHOOSE(Рабочий!$C$27,Рабочий!BT453,Рабочий!BT573,Рабочий!BT513),CHOOSE(Рабочий!$C$27,Рабочий!U453,Рабочий!U573,Рабочий!U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U47" s="273">
        <f>IF(CHOOSE(Рабочий!$AC$27,CHOOSE(Рабочий!$C$27,Рабочий!BU453,Рабочий!BU573,Рабочий!BU513),CHOOSE(Рабочий!$C$27,Рабочий!V453,Рабочий!V573,Рабочий!V513))="","",ROUND(CHOOSE(Рабочий!$AC$27,CHOOSE(Рабочий!$C$27,Рабочий!BU453,Рабочий!BU573,Рабочий!BU513),CHOOSE(Рабочий!$C$27,Рабочий!V453,Рабочий!V573,Рабочий!V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74</v>
      </c>
      <c r="V47" s="273">
        <f>IF(CHOOSE(Рабочий!$AC$27,CHOOSE(Рабочий!$C$27,Рабочий!BV453,Рабочий!BV573,Рабочий!BV513),CHOOSE(Рабочий!$C$27,Рабочий!W453,Рабочий!W573,Рабочий!W513))="","",ROUND(CHOOSE(Рабочий!$AC$27,CHOOSE(Рабочий!$C$27,Рабочий!BV453,Рабочий!BV573,Рабочий!BV513),CHOOSE(Рабочий!$C$27,Рабочий!W453,Рабочий!W573,Рабочий!W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73</v>
      </c>
      <c r="W47" s="273">
        <f>IF(CHOOSE(Рабочий!$AC$27,CHOOSE(Рабочий!$C$27,Рабочий!BW453,Рабочий!BW573,Рабочий!BW513),CHOOSE(Рабочий!$C$27,Рабочий!X453,Рабочий!X573,Рабочий!X513))="","",ROUND(CHOOSE(Рабочий!$AC$27,CHOOSE(Рабочий!$C$27,Рабочий!BW453,Рабочий!BW573,Рабочий!BW513),CHOOSE(Рабочий!$C$27,Рабочий!X453,Рабочий!X573,Рабочий!X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X47" s="273">
        <f>IF(CHOOSE(Рабочий!$AC$27,CHOOSE(Рабочий!$C$27,Рабочий!BX453,Рабочий!BX573,Рабочий!BX513),CHOOSE(Рабочий!$C$27,Рабочий!Y453,Рабочий!Y573,Рабочий!Y513))="","",ROUND(CHOOSE(Рабочий!$AC$27,CHOOSE(Рабочий!$C$27,Рабочий!BX453,Рабочий!BX573,Рабочий!BX513),CHOOSE(Рабочий!$C$27,Рабочий!Y453,Рабочий!Y573,Рабочий!Y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76</v>
      </c>
      <c r="Y47" s="273">
        <f>IF(CHOOSE(Рабочий!$AC$27,CHOOSE(Рабочий!$C$27,Рабочий!BY453,Рабочий!BY573,Рабочий!BY513),CHOOSE(Рабочий!$C$27,Рабочий!Z453,Рабочий!Z573,Рабочий!Z513))="","",ROUND(CHOOSE(Рабочий!$AC$27,CHOOSE(Рабочий!$C$27,Рабочий!BY453,Рабочий!BY573,Рабочий!BY513),CHOOSE(Рабочий!$C$27,Рабочий!Z453,Рабочий!Z573,Рабочий!Z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75</v>
      </c>
      <c r="Z47" s="273">
        <f>IF(CHOOSE(Рабочий!$AC$27,CHOOSE(Рабочий!$C$27,Рабочий!BZ453,Рабочий!BZ573,Рабочий!BZ513),CHOOSE(Рабочий!$C$27,Рабочий!AA453,Рабочий!AA573,Рабочий!AA513))="","",ROUND(CHOOSE(Рабочий!$AC$27,CHOOSE(Рабочий!$C$27,Рабочий!BZ453,Рабочий!BZ573,Рабочий!BZ513),CHOOSE(Рабочий!$C$27,Рабочий!AA453,Рабочий!AA573,Рабочий!AA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AA47" s="273">
        <f>IF(CHOOSE(Рабочий!$AC$27,CHOOSE(Рабочий!$C$27,Рабочий!CA453,Рабочий!CA573,Рабочий!CA513),CHOOSE(Рабочий!$C$27,Рабочий!AB453,Рабочий!AB573,Рабочий!AB513))="","",ROUND(CHOOSE(Рабочий!$AC$27,CHOOSE(Рабочий!$C$27,Рабочий!CA453,Рабочий!CA573,Рабочий!CA513),CHOOSE(Рабочий!$C$27,Рабочий!AB453,Рабочий!AB573,Рабочий!AB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AB47" s="273">
        <f>IF(CHOOSE(Рабочий!$AC$27,CHOOSE(Рабочий!$C$27,Рабочий!CB453,Рабочий!CB573,Рабочий!CB513),CHOOSE(Рабочий!$C$27,Рабочий!AC453,Рабочий!AC573,Рабочий!AC513))="","",ROUND(CHOOSE(Рабочий!$AC$27,CHOOSE(Рабочий!$C$27,Рабочий!CB453,Рабочий!CB573,Рабочий!CB513),CHOOSE(Рабочий!$C$27,Рабочий!AC453,Рабочий!AC573,Рабочий!AC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78</v>
      </c>
      <c r="AC47" s="273">
        <f>IF(CHOOSE(Рабочий!$AC$27,CHOOSE(Рабочий!$C$27,Рабочий!CC453,Рабочий!CC573,Рабочий!CC513),CHOOSE(Рабочий!$C$27,Рабочий!AD453,Рабочий!AD573,Рабочий!AD513))="","",ROUND(CHOOSE(Рабочий!$AC$27,CHOOSE(Рабочий!$C$27,Рабочий!CC453,Рабочий!CC573,Рабочий!CC513),CHOOSE(Рабочий!$C$27,Рабочий!AD453,Рабочий!AD573,Рабочий!AD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AD47" s="273">
        <f>IF(CHOOSE(Рабочий!$AC$27,CHOOSE(Рабочий!$C$27,Рабочий!CD453,Рабочий!CD573,Рабочий!CD513),CHOOSE(Рабочий!$C$27,Рабочий!AE453,Рабочий!AE573,Рабочий!AE513))="","",ROUND(CHOOSE(Рабочий!$AC$27,CHOOSE(Рабочий!$C$27,Рабочий!CD453,Рабочий!CD573,Рабочий!CD513),CHOOSE(Рабочий!$C$27,Рабочий!AE453,Рабочий!AE573,Рабочий!AE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>77</v>
      </c>
      <c r="AE47" s="273" t="str">
        <f>IF(CHOOSE(Рабочий!$AC$27,CHOOSE(Рабочий!$C$27,Рабочий!CE453,Рабочий!CE573,Рабочий!CE513),CHOOSE(Рабочий!$C$27,Рабочий!AF453,Рабочий!AF573,Рабочий!AF513))="","",ROUND(CHOOSE(Рабочий!$AC$27,CHOOSE(Рабочий!$C$27,Рабочий!CE453,Рабочий!CE573,Рабочий!CE513),CHOOSE(Рабочий!$C$27,Рабочий!AF453,Рабочий!AF573,Рабочий!AF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F47" s="273" t="str">
        <f>IF(CHOOSE(Рабочий!$AC$27,CHOOSE(Рабочий!$C$27,Рабочий!CF453,Рабочий!CF573,Рабочий!CF513),CHOOSE(Рабочий!$C$27,Рабочий!AG453,Рабочий!AG573,Рабочий!AG513))="","",ROUND(CHOOSE(Рабочий!$AC$27,CHOOSE(Рабочий!$C$27,Рабочий!CF453,Рабочий!CF573,Рабочий!CF513),CHOOSE(Рабочий!$C$27,Рабочий!AG453,Рабочий!AG573,Рабочий!AG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G47" s="273" t="str">
        <f>IF(CHOOSE(Рабочий!$AC$27,CHOOSE(Рабочий!$C$27,Рабочий!CG453,Рабочий!CG573,Рабочий!CG513),CHOOSE(Рабочий!$C$27,Рабочий!AH453,Рабочий!AH573,Рабочий!AH513))="","",ROUND(CHOOSE(Рабочий!$AC$27,CHOOSE(Рабочий!$C$27,Рабочий!CG453,Рабочий!CG573,Рабочий!CG513),CHOOSE(Рабочий!$C$27,Рабочий!AH453,Рабочий!AH573,Рабочий!AH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H47" s="273" t="str">
        <f>IF(CHOOSE(Рабочий!$AC$27,CHOOSE(Рабочий!$C$27,Рабочий!CH453,Рабочий!CH573,Рабочий!CH513),CHOOSE(Рабочий!$C$27,Рабочий!AI453,Рабочий!AI573,Рабочий!AI513))="","",ROUND(CHOOSE(Рабочий!$AC$27,CHOOSE(Рабочий!$C$27,Рабочий!CH453,Рабочий!CH573,Рабочий!CH513),CHOOSE(Рабочий!$C$27,Рабочий!AI453,Рабочий!AI573,Рабочий!AI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I47" s="273" t="str">
        <f>IF(CHOOSE(Рабочий!$AC$27,CHOOSE(Рабочий!$C$27,Рабочий!CI453,Рабочий!CI573,Рабочий!CI513),CHOOSE(Рабочий!$C$27,Рабочий!AJ453,Рабочий!AJ573,Рабочий!AJ513))="","",ROUND(CHOOSE(Рабочий!$AC$27,CHOOSE(Рабочий!$C$27,Рабочий!CI453,Рабочий!CI573,Рабочий!CI513),CHOOSE(Рабочий!$C$27,Рабочий!AJ453,Рабочий!AJ573,Рабочий!AJ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J47" s="273" t="str">
        <f>IF(CHOOSE(Рабочий!$AC$27,CHOOSE(Рабочий!$C$27,Рабочий!CJ453,Рабочий!CJ573,Рабочий!CJ513),CHOOSE(Рабочий!$C$27,Рабочий!AK453,Рабочий!AK573,Рабочий!AK513))="","",ROUND(CHOOSE(Рабочий!$AC$27,CHOOSE(Рабочий!$C$27,Рабочий!CJ453,Рабочий!CJ573,Рабочий!CJ513),CHOOSE(Рабочий!$C$27,Рабочий!AK453,Рабочий!AK573,Рабочий!AK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K47" s="273" t="str">
        <f>IF(CHOOSE(Рабочий!$AC$27,CHOOSE(Рабочий!$C$27,Рабочий!CK453,Рабочий!CK573,Рабочий!CK513),CHOOSE(Рабочий!$C$27,Рабочий!AL453,Рабочий!AL573,Рабочий!AL513))="","",ROUND(CHOOSE(Рабочий!$AC$27,CHOOSE(Рабочий!$C$27,Рабочий!CK453,Рабочий!CK573,Рабочий!CK513),CHOOSE(Рабочий!$C$27,Рабочий!AL453,Рабочий!AL573,Рабочий!AL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L47" s="273" t="str">
        <f>IF(CHOOSE(Рабочий!$AC$27,CHOOSE(Рабочий!$C$27,Рабочий!CL453,Рабочий!CL573,Рабочий!CL513),CHOOSE(Рабочий!$C$27,Рабочий!AM453,Рабочий!AM573,Рабочий!AM513))="","",ROUND(CHOOSE(Рабочий!$AC$27,CHOOSE(Рабочий!$C$27,Рабочий!CL453,Рабочий!CL573,Рабочий!CL513),CHOOSE(Рабочий!$C$27,Рабочий!AM453,Рабочий!AM573,Рабочий!AM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M47" s="273" t="str">
        <f>IF(CHOOSE(Рабочий!$AC$27,CHOOSE(Рабочий!$C$27,Рабочий!CM453,Рабочий!CM573,Рабочий!CM513),CHOOSE(Рабочий!$C$27,Рабочий!AN453,Рабочий!AN573,Рабочий!AN513))="","",ROUND(CHOOSE(Рабочий!$AC$27,CHOOSE(Рабочий!$C$27,Рабочий!CM453,Рабочий!CM573,Рабочий!CM513),CHOOSE(Рабочий!$C$27,Рабочий!AN453,Рабочий!AN573,Рабочий!AN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N47" s="273" t="str">
        <f>IF(CHOOSE(Рабочий!$AC$27,CHOOSE(Рабочий!$C$27,Рабочий!CN453,Рабочий!CN573,Рабочий!CN513),CHOOSE(Рабочий!$C$27,Рабочий!AO453,Рабочий!AO573,Рабочий!AO513))="","",ROUND(CHOOSE(Рабочий!$AC$27,CHOOSE(Рабочий!$C$27,Рабочий!CN453,Рабочий!CN573,Рабочий!CN513),CHOOSE(Рабочий!$C$27,Рабочий!AO453,Рабочий!AO573,Рабочий!AO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O47" s="273" t="str">
        <f>IF(CHOOSE(Рабочий!$AC$27,CHOOSE(Рабочий!$C$27,Рабочий!CO453,Рабочий!CO573,Рабочий!CO513),CHOOSE(Рабочий!$C$27,Рабочий!AP453,Рабочий!AP573,Рабочий!AP513))="","",ROUND(CHOOSE(Рабочий!$AC$27,CHOOSE(Рабочий!$C$27,Рабочий!CO453,Рабочий!CO573,Рабочий!CO513),CHOOSE(Рабочий!$C$27,Рабочий!AP453,Рабочий!AP573,Рабочий!AP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P47" s="273" t="str">
        <f>IF(CHOOSE(Рабочий!$AC$27,CHOOSE(Рабочий!$C$27,Рабочий!CP453,Рабочий!CP573,Рабочий!CP513),CHOOSE(Рабочий!$C$27,Рабочий!AQ453,Рабочий!AQ573,Рабочий!AQ513))="","",ROUND(CHOOSE(Рабочий!$AC$27,CHOOSE(Рабочий!$C$27,Рабочий!CP453,Рабочий!CP573,Рабочий!CP513),CHOOSE(Рабочий!$C$27,Рабочий!AQ453,Рабочий!AQ573,Рабочий!AQ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Q47" s="273" t="str">
        <f>IF(CHOOSE(Рабочий!$AC$27,CHOOSE(Рабочий!$C$27,Рабочий!CQ453,Рабочий!CQ573,Рабочий!CQ513),CHOOSE(Рабочий!$C$27,Рабочий!AR453,Рабочий!AR573,Рабочий!AR513))="","",ROUND(CHOOSE(Рабочий!$AC$27,CHOOSE(Рабочий!$C$27,Рабочий!CQ453,Рабочий!CQ573,Рабочий!CQ513),CHOOSE(Рабочий!$C$27,Рабочий!AR453,Рабочий!AR573,Рабочий!AR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R47" s="273" t="str">
        <f>IF(CHOOSE(Рабочий!$AC$27,CHOOSE(Рабочий!$C$27,Рабочий!CR453,Рабочий!CR573,Рабочий!CR513),CHOOSE(Рабочий!$C$27,Рабочий!AS453,Рабочий!AS573,Рабочий!AS513))="","",ROUND(CHOOSE(Рабочий!$AC$27,CHOOSE(Рабочий!$C$27,Рабочий!CR453,Рабочий!CR573,Рабочий!CR513),CHOOSE(Рабочий!$C$27,Рабочий!AS453,Рабочий!AS573,Рабочий!AS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S47" s="273" t="str">
        <f>IF(CHOOSE(Рабочий!$AC$27,CHOOSE(Рабочий!$C$27,Рабочий!CS453,Рабочий!CS573,Рабочий!CS513),CHOOSE(Рабочий!$C$27,Рабочий!AT453,Рабочий!AT573,Рабочий!AT513))="","",ROUND(CHOOSE(Рабочий!$AC$27,CHOOSE(Рабочий!$C$27,Рабочий!CS453,Рабочий!CS573,Рабочий!CS513),CHOOSE(Рабочий!$C$27,Рабочий!AT453,Рабочий!AT573,Рабочий!AT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T47" s="273" t="str">
        <f>IF(CHOOSE(Рабочий!$AC$27,CHOOSE(Рабочий!$C$27,Рабочий!CT453,Рабочий!CT573,Рабочий!CT513),CHOOSE(Рабочий!$C$27,Рабочий!AU453,Рабочий!AU573,Рабочий!AU513))="","",ROUND(CHOOSE(Рабочий!$AC$27,CHOOSE(Рабочий!$C$27,Рабочий!CT453,Рабочий!CT573,Рабочий!CT513),CHOOSE(Рабочий!$C$27,Рабочий!AU453,Рабочий!AU573,Рабочий!AU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U47" s="273" t="str">
        <f>IF(CHOOSE(Рабочий!$AC$27,CHOOSE(Рабочий!$C$27,Рабочий!CU453,Рабочий!CU573,Рабочий!CU513),CHOOSE(Рабочий!$C$27,Рабочий!AV453,Рабочий!AV573,Рабочий!AV513))="","",ROUND(CHOOSE(Рабочий!$AC$27,CHOOSE(Рабочий!$C$27,Рабочий!CU453,Рабочий!CU573,Рабочий!CU513),CHOOSE(Рабочий!$C$27,Рабочий!AV453,Рабочий!AV573,Рабочий!AV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V47" s="273" t="str">
        <f>IF(CHOOSE(Рабочий!$AC$27,CHOOSE(Рабочий!$C$27,Рабочий!CV453,Рабочий!CV573,Рабочий!CV513),CHOOSE(Рабочий!$C$27,Рабочий!AW453,Рабочий!AW573,Рабочий!AW513))="","",ROUND(CHOOSE(Рабочий!$AC$27,CHOOSE(Рабочий!$C$27,Рабочий!CV453,Рабочий!CV573,Рабочий!CV513),CHOOSE(Рабочий!$C$27,Рабочий!AW453,Рабочий!AW573,Рабочий!AW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W47" s="273" t="str">
        <f>IF(CHOOSE(Рабочий!$AC$27,CHOOSE(Рабочий!$C$27,Рабочий!CW453,Рабочий!CW573,Рабочий!CW513),CHOOSE(Рабочий!$C$27,Рабочий!AX453,Рабочий!AX573,Рабочий!AX513))="","",ROUND(CHOOSE(Рабочий!$AC$27,CHOOSE(Рабочий!$C$27,Рабочий!CW453,Рабочий!CW573,Рабочий!CW513),CHOOSE(Рабочий!$C$27,Рабочий!AX453,Рабочий!AX573,Рабочий!AX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X47" s="273" t="str">
        <f>IF(CHOOSE(Рабочий!$AC$27,CHOOSE(Рабочий!$C$27,Рабочий!CX453,Рабочий!CX573,Рабочий!CX513),CHOOSE(Рабочий!$C$27,Рабочий!AY453,Рабочий!AY573,Рабочий!AY513))="","",ROUND(CHOOSE(Рабочий!$AC$27,CHOOSE(Рабочий!$C$27,Рабочий!CX453,Рабочий!CX573,Рабочий!CX513),CHOOSE(Рабочий!$C$27,Рабочий!AY453,Рабочий!AY573,Рабочий!AY513))*(1+'1. Выбор РС'!$I$1)*CHOOSE(Рабочий!$H$27,Рабочий!$I$27,Рабочий!$I$28)*CHOOSE(Рабочий!$L$27,CHOOSE(Рабочий!$P$27,Рабочий!$Q$27,Рабочий!$Q$28,Рабочий!$Q$29),Рабочий!$M$28)*CHOOSE(Рабочий!$Y$27,Рабочий!$Z$27,Рабочий!$Z$28),0))</f>
        <v/>
      </c>
      <c r="AY47" s="210"/>
      <c r="AZ47" s="211"/>
      <c r="BA47" s="211"/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211"/>
      <c r="BN47" s="211"/>
      <c r="BO47" s="211"/>
      <c r="BP47" s="211"/>
    </row>
    <row r="48" spans="1:68" s="193" customFormat="1" ht="12.75" customHeight="1">
      <c r="A48" s="214"/>
      <c r="B48" s="215"/>
      <c r="C48" s="215"/>
      <c r="D48" s="215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5"/>
      <c r="P48" s="215"/>
      <c r="Q48" s="215"/>
      <c r="R48" s="215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0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</row>
    <row r="49" spans="1:50" s="194" customFormat="1" ht="15.75" customHeight="1">
      <c r="A49" s="323" t="str">
        <f>CHOOSE(Рабочий!U27,Рабочий!S3,Рабочий!S5)</f>
        <v>Ручное управление (ориентировочная стоимость комплекта на 1 изделие)</v>
      </c>
      <c r="B49" s="324"/>
      <c r="C49" s="324"/>
      <c r="D49" s="324"/>
      <c r="E49" s="324"/>
      <c r="F49" s="324"/>
      <c r="G49" s="324"/>
      <c r="H49" s="324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S49" s="324"/>
      <c r="T49" s="324"/>
      <c r="U49" s="324"/>
      <c r="V49" s="324"/>
      <c r="W49" s="324"/>
      <c r="X49" s="324"/>
      <c r="Y49" s="324"/>
      <c r="Z49" s="324"/>
      <c r="AA49" s="324"/>
      <c r="AB49" s="324"/>
      <c r="AC49" s="324"/>
      <c r="AD49" s="324"/>
      <c r="AE49" s="324"/>
      <c r="AF49" s="324"/>
      <c r="AG49" s="324"/>
      <c r="AH49" s="324"/>
      <c r="AI49" s="324"/>
      <c r="AJ49" s="324"/>
      <c r="AK49" s="324"/>
      <c r="AL49" s="324"/>
      <c r="AM49" s="324"/>
      <c r="AN49" s="324"/>
      <c r="AO49" s="324"/>
      <c r="AP49" s="324"/>
      <c r="AQ49" s="324"/>
      <c r="AR49" s="324"/>
      <c r="AS49" s="324"/>
      <c r="AT49" s="324"/>
      <c r="AU49" s="324"/>
      <c r="AV49" s="324"/>
      <c r="AW49" s="324"/>
      <c r="AX49" s="325"/>
    </row>
    <row r="50" spans="1:50" s="60" customFormat="1" ht="16.5" customHeight="1">
      <c r="A50" s="274" t="str">
        <f>CHOOSE(Рабочий!U27,Рабочий!B604,Рабочий!B606)</f>
        <v>Наименование</v>
      </c>
      <c r="B50" s="275"/>
      <c r="C50" s="274"/>
      <c r="D50" s="275"/>
      <c r="E50" s="275"/>
      <c r="F50" s="275"/>
      <c r="G50" s="274" t="str">
        <f>CHOOSE(Рабочий!U27,Рабочий!F576,"Электропривод, артикул")</f>
        <v>Грузоподъемность, кг</v>
      </c>
      <c r="H50" s="275"/>
      <c r="I50" s="275"/>
      <c r="J50" s="275"/>
      <c r="K50" s="276"/>
      <c r="L50" s="274" t="str">
        <f>CHOOSE(Рабочий!U27,"Стоимость комплекта","Стоимость комплекта")</f>
        <v>Стоимость комплекта</v>
      </c>
      <c r="M50" s="276"/>
      <c r="N50" s="277"/>
      <c r="O50" s="277"/>
      <c r="P50" s="278"/>
      <c r="Q50" s="274" t="s">
        <v>130</v>
      </c>
      <c r="R50" s="278"/>
      <c r="S50" s="279"/>
      <c r="T50" s="279"/>
      <c r="U50" s="279"/>
      <c r="V50" s="279"/>
      <c r="W50" s="279"/>
      <c r="X50" s="279"/>
      <c r="Y50" s="279"/>
      <c r="Z50" s="279"/>
      <c r="AA50" s="279"/>
      <c r="AB50" s="279"/>
      <c r="AC50" s="279"/>
      <c r="AD50" s="279"/>
      <c r="AE50" s="279"/>
      <c r="AF50" s="279"/>
      <c r="AG50" s="279"/>
      <c r="AH50" s="279"/>
      <c r="AI50" s="279"/>
      <c r="AJ50" s="279"/>
      <c r="AK50" s="279"/>
      <c r="AL50" s="279"/>
      <c r="AM50" s="279"/>
      <c r="AN50" s="279"/>
      <c r="AO50" s="279"/>
      <c r="AP50" s="279"/>
      <c r="AQ50" s="279"/>
      <c r="AR50" s="279"/>
      <c r="AS50" s="274"/>
      <c r="AT50" s="275"/>
      <c r="AU50" s="275"/>
      <c r="AV50" s="275"/>
      <c r="AW50" s="275"/>
      <c r="AX50" s="274"/>
    </row>
    <row r="51" spans="1:50" s="217" customFormat="1" ht="16.5" customHeight="1">
      <c r="A51" s="279" t="str">
        <f>CHOOSE(Рабочий!$U$27,Рабочий!B577,Рабочий!E593)</f>
        <v>Ленточный привод (инерционный)</v>
      </c>
      <c r="B51" s="280"/>
      <c r="C51" s="281"/>
      <c r="D51" s="280"/>
      <c r="E51" s="280"/>
      <c r="F51" s="280"/>
      <c r="G51" s="279"/>
      <c r="H51" s="285"/>
      <c r="I51" s="279">
        <f>CHOOSE(Рабочий!$U$27,Рабочий!F577,CHOOSE(Рабочий!C27,Рабочий!E596,Рабочий!E599,Рабочий!E602))</f>
        <v>15</v>
      </c>
      <c r="J51" s="280"/>
      <c r="K51" s="282"/>
      <c r="L51" s="282"/>
      <c r="M51" s="339">
        <f>CHOOSE(Рабочий!$U$27,ROUND(Рабочий!J577,0),ROUND(CHOOSE(Рабочий!C27,Рабочий!H596,Рабочий!H599,Рабочий!H602),0))</f>
        <v>10</v>
      </c>
      <c r="N51" s="339"/>
      <c r="O51" s="283"/>
      <c r="P51" s="279"/>
      <c r="Q51" s="340" t="str">
        <f>CHOOSE(Рабочий!$U$27,Рабочий!I605,Рабочий!I614)</f>
        <v>Укладчик UCS, шкив TP125, направляющая TG</v>
      </c>
      <c r="R51" s="340"/>
      <c r="S51" s="340"/>
      <c r="T51" s="340"/>
      <c r="U51" s="340"/>
      <c r="V51" s="340"/>
      <c r="W51" s="340"/>
      <c r="X51" s="340"/>
      <c r="Y51" s="340"/>
      <c r="Z51" s="340"/>
      <c r="AA51" s="340"/>
      <c r="AB51" s="340"/>
      <c r="AC51" s="340"/>
      <c r="AD51" s="340"/>
      <c r="AE51" s="340"/>
      <c r="AF51" s="340"/>
      <c r="AG51" s="340"/>
      <c r="AH51" s="340"/>
      <c r="AI51" s="340"/>
      <c r="AJ51" s="340"/>
      <c r="AK51" s="340"/>
      <c r="AL51" s="340"/>
      <c r="AM51" s="340"/>
      <c r="AN51" s="340"/>
      <c r="AO51" s="340"/>
      <c r="AP51" s="340"/>
      <c r="AQ51" s="340"/>
      <c r="AR51" s="340"/>
      <c r="AS51" s="340"/>
      <c r="AT51" s="340"/>
      <c r="AU51" s="340"/>
      <c r="AV51" s="340"/>
      <c r="AW51" s="340"/>
      <c r="AX51" s="340"/>
    </row>
    <row r="52" spans="1:50" s="217" customFormat="1" ht="16.5" customHeight="1">
      <c r="A52" s="284" t="str">
        <f>CHOOSE(Рабочий!$U$27,Рабочий!B578,Рабочий!J593)</f>
        <v>Шнуровой привод (инерционный)</v>
      </c>
      <c r="B52" s="280"/>
      <c r="C52" s="280"/>
      <c r="D52" s="280"/>
      <c r="E52" s="280"/>
      <c r="F52" s="280"/>
      <c r="G52" s="280"/>
      <c r="H52" s="285"/>
      <c r="I52" s="279">
        <f>CHOOSE(Рабочий!$U$27,Рабочий!F578,CHOOSE(Рабочий!C27,Рабочий!J596,Рабочий!J601,Рабочий!J602))</f>
        <v>15</v>
      </c>
      <c r="J52" s="280"/>
      <c r="K52" s="282"/>
      <c r="L52" s="282"/>
      <c r="M52" s="339">
        <f>CHOOSE(Рабочий!$U$27,ROUND(Рабочий!J578,0),ROUND(CHOOSE(Рабочий!C27,Рабочий!M596,Рабочий!M601,Рабочий!M602),0))</f>
        <v>13</v>
      </c>
      <c r="N52" s="339"/>
      <c r="O52" s="283"/>
      <c r="P52" s="279"/>
      <c r="Q52" s="340" t="str">
        <f>CHOOSE(Рабочий!$U$27,Рабочий!I606,Рабочий!I614)</f>
        <v>Укладчик UCR, шкив TP125, направляющая BGI, пружина предохранительная SPR250</v>
      </c>
      <c r="R52" s="340"/>
      <c r="S52" s="340"/>
      <c r="T52" s="340"/>
      <c r="U52" s="340"/>
      <c r="V52" s="340"/>
      <c r="W52" s="340"/>
      <c r="X52" s="340"/>
      <c r="Y52" s="340"/>
      <c r="Z52" s="340"/>
      <c r="AA52" s="340"/>
      <c r="AB52" s="340"/>
      <c r="AC52" s="340"/>
      <c r="AD52" s="340"/>
      <c r="AE52" s="340"/>
      <c r="AF52" s="340"/>
      <c r="AG52" s="340"/>
      <c r="AH52" s="340"/>
      <c r="AI52" s="340"/>
      <c r="AJ52" s="340"/>
      <c r="AK52" s="340"/>
      <c r="AL52" s="340"/>
      <c r="AM52" s="340"/>
      <c r="AN52" s="340"/>
      <c r="AO52" s="340"/>
      <c r="AP52" s="340"/>
      <c r="AQ52" s="340"/>
      <c r="AR52" s="340"/>
      <c r="AS52" s="340"/>
      <c r="AT52" s="340"/>
      <c r="AU52" s="340"/>
      <c r="AV52" s="340"/>
      <c r="AW52" s="340"/>
      <c r="AX52" s="340"/>
    </row>
    <row r="53" spans="1:50" s="217" customFormat="1" ht="16.5" customHeight="1">
      <c r="A53" s="284" t="str">
        <f>CHOOSE(Рабочий!$U$27,Рабочий!B579,Рабочий!O593)</f>
        <v>Шнуровой привод (редукторный)</v>
      </c>
      <c r="B53" s="280"/>
      <c r="C53" s="280"/>
      <c r="D53" s="280"/>
      <c r="E53" s="280"/>
      <c r="F53" s="280"/>
      <c r="G53" s="280"/>
      <c r="H53" s="285"/>
      <c r="I53" s="279">
        <f>CHOOSE(Рабочий!$U$27,Рабочий!F579,CHOOSE(Рабочий!C27,Рабочий!O596,Рабочий!O601,Рабочий!O602))</f>
        <v>20</v>
      </c>
      <c r="J53" s="280"/>
      <c r="K53" s="282"/>
      <c r="L53" s="282"/>
      <c r="M53" s="339">
        <f>CHOOSE(Рабочий!$U$27,ROUND(Рабочий!J579,0),ROUND(CHOOSE(Рабочий!C27,Рабочий!R596,Рабочий!R601,Рабочий!R602),0))</f>
        <v>28</v>
      </c>
      <c r="N53" s="339"/>
      <c r="O53" s="283"/>
      <c r="P53" s="279"/>
      <c r="Q53" s="340" t="str">
        <f>CHOOSE(Рабочий!$U$27,Рабочий!I607,Рабочий!I614)</f>
        <v>Укладчик SBG, шкив TP155, направляющая BGI, рукоятка KUR, пружина предохранительная SPR250</v>
      </c>
      <c r="R53" s="340"/>
      <c r="S53" s="340"/>
      <c r="T53" s="340"/>
      <c r="U53" s="340"/>
      <c r="V53" s="340"/>
      <c r="W53" s="340"/>
      <c r="X53" s="340"/>
      <c r="Y53" s="340"/>
      <c r="Z53" s="340"/>
      <c r="AA53" s="340"/>
      <c r="AB53" s="340"/>
      <c r="AC53" s="340"/>
      <c r="AD53" s="340"/>
      <c r="AE53" s="340"/>
      <c r="AF53" s="340"/>
      <c r="AG53" s="340"/>
      <c r="AH53" s="340"/>
      <c r="AI53" s="340"/>
      <c r="AJ53" s="340"/>
      <c r="AK53" s="340"/>
      <c r="AL53" s="340"/>
      <c r="AM53" s="340"/>
      <c r="AN53" s="340"/>
      <c r="AO53" s="340"/>
      <c r="AP53" s="340"/>
      <c r="AQ53" s="340"/>
      <c r="AR53" s="340"/>
      <c r="AS53" s="340"/>
      <c r="AT53" s="340"/>
      <c r="AU53" s="340"/>
      <c r="AV53" s="340"/>
      <c r="AW53" s="340"/>
      <c r="AX53" s="340"/>
    </row>
    <row r="54" spans="1:50" s="217" customFormat="1" ht="16.5" customHeight="1">
      <c r="A54" s="284" t="str">
        <f>CHOOSE(Рабочий!$U$27,Рабочий!B580,"")</f>
        <v>Воротковый привод</v>
      </c>
      <c r="B54" s="280"/>
      <c r="C54" s="280"/>
      <c r="D54" s="280"/>
      <c r="E54" s="280"/>
      <c r="F54" s="280"/>
      <c r="G54" s="280"/>
      <c r="H54" s="286"/>
      <c r="I54" s="279">
        <f>CHOOSE(Рабочий!$U$27,Рабочий!F580,"","")</f>
        <v>35</v>
      </c>
      <c r="J54" s="280"/>
      <c r="K54" s="282"/>
      <c r="L54" s="282"/>
      <c r="M54" s="339">
        <f>CHOOSE(Рабочий!$U$27,ROUND(Рабочий!J580,0),"","")</f>
        <v>60</v>
      </c>
      <c r="N54" s="339"/>
      <c r="O54" s="283"/>
      <c r="P54" s="279"/>
      <c r="Q54" s="340" t="str">
        <f>CHOOSE(Рабочий!$U$27,Рабочий!I608,"")</f>
        <v>Редуктор W35M, вороток H150, кардан CJ8, пластина PL85, штифт BC, втулка PV, клипса CL</v>
      </c>
      <c r="R54" s="340"/>
      <c r="S54" s="340"/>
      <c r="T54" s="340"/>
      <c r="U54" s="340"/>
      <c r="V54" s="340"/>
      <c r="W54" s="340"/>
      <c r="X54" s="340"/>
      <c r="Y54" s="340"/>
      <c r="Z54" s="340"/>
      <c r="AA54" s="340"/>
      <c r="AB54" s="340"/>
      <c r="AC54" s="340"/>
      <c r="AD54" s="340"/>
      <c r="AE54" s="340"/>
      <c r="AF54" s="340"/>
      <c r="AG54" s="340"/>
      <c r="AH54" s="340"/>
      <c r="AI54" s="340"/>
      <c r="AJ54" s="340"/>
      <c r="AK54" s="340"/>
      <c r="AL54" s="340"/>
      <c r="AM54" s="340"/>
      <c r="AN54" s="340"/>
      <c r="AO54" s="340"/>
      <c r="AP54" s="340"/>
      <c r="AQ54" s="340"/>
      <c r="AR54" s="340"/>
      <c r="AS54" s="284"/>
      <c r="AT54" s="280"/>
      <c r="AU54" s="280"/>
      <c r="AV54" s="280"/>
      <c r="AW54" s="280"/>
      <c r="AX54" s="280"/>
    </row>
    <row r="55" spans="1:50" s="217" customFormat="1" ht="16.5" customHeight="1">
      <c r="A55" s="284" t="str">
        <f>CHOOSE(Рабочий!$U$27,Рабочий!B581,"")</f>
        <v>Кордовый привод (до 40 кг.)</v>
      </c>
      <c r="B55" s="280"/>
      <c r="C55" s="280"/>
      <c r="D55" s="280"/>
      <c r="E55" s="280"/>
      <c r="F55" s="280"/>
      <c r="G55" s="280"/>
      <c r="H55" s="286"/>
      <c r="I55" s="279">
        <f>CHOOSE(Рабочий!$U$27,Рабочий!F581,"","")</f>
        <v>40</v>
      </c>
      <c r="J55" s="280"/>
      <c r="K55" s="282"/>
      <c r="L55" s="282"/>
      <c r="M55" s="339">
        <f>CHOOSE(Рабочий!$U$27,ROUND(Рабочий!J581,0),"","")</f>
        <v>74</v>
      </c>
      <c r="N55" s="339"/>
      <c r="O55" s="283"/>
      <c r="P55" s="279"/>
      <c r="Q55" s="340" t="str">
        <f>CHOOSE(Рабочий!$U$27,Рабочий!I609,"")</f>
        <v>Укладчик SBR/40, корд RP3, шкив RP40x150, направляющая RG/F, корпус SPG, трубка защитная PT</v>
      </c>
      <c r="R55" s="340"/>
      <c r="S55" s="340"/>
      <c r="T55" s="340"/>
      <c r="U55" s="340"/>
      <c r="V55" s="340"/>
      <c r="W55" s="340"/>
      <c r="X55" s="340"/>
      <c r="Y55" s="340"/>
      <c r="Z55" s="340"/>
      <c r="AA55" s="340"/>
      <c r="AB55" s="340"/>
      <c r="AC55" s="340"/>
      <c r="AD55" s="340"/>
      <c r="AE55" s="340"/>
      <c r="AF55" s="340"/>
      <c r="AG55" s="340"/>
      <c r="AH55" s="340"/>
      <c r="AI55" s="340"/>
      <c r="AJ55" s="340"/>
      <c r="AK55" s="340"/>
      <c r="AL55" s="340"/>
      <c r="AM55" s="340"/>
      <c r="AN55" s="340"/>
      <c r="AO55" s="340"/>
      <c r="AP55" s="340"/>
      <c r="AQ55" s="340"/>
      <c r="AR55" s="340"/>
      <c r="AS55" s="284"/>
      <c r="AT55" s="280"/>
      <c r="AU55" s="280"/>
      <c r="AV55" s="280"/>
      <c r="AW55" s="280"/>
      <c r="AX55" s="280"/>
    </row>
    <row r="56" spans="1:50" s="217" customFormat="1" ht="16.5" customHeight="1">
      <c r="A56" s="284" t="str">
        <f>CHOOSE(Рабочий!$U$27,Рабочий!B582,"")</f>
        <v>Кордовый привод (до 80 кг.)</v>
      </c>
      <c r="B56" s="280"/>
      <c r="C56" s="280"/>
      <c r="D56" s="280"/>
      <c r="E56" s="280"/>
      <c r="F56" s="280"/>
      <c r="G56" s="280"/>
      <c r="H56" s="286"/>
      <c r="I56" s="279">
        <f>CHOOSE(Рабочий!$U$27,Рабочий!F582,"","")</f>
        <v>80</v>
      </c>
      <c r="J56" s="280"/>
      <c r="K56" s="282"/>
      <c r="L56" s="282"/>
      <c r="M56" s="339">
        <f>CHOOSE(Рабочий!$U$27,ROUND(Рабочий!J582,0),"","")</f>
        <v>107</v>
      </c>
      <c r="N56" s="339"/>
      <c r="O56" s="283"/>
      <c r="P56" s="279"/>
      <c r="Q56" s="340" t="str">
        <f>CHOOSE(Рабочий!$U$27,Рабочий!I610,"")</f>
        <v>Укладчик SBR/80, корд RP3, шкив RP60x18, направляющая RG/F, корпус SPG, трубка защитная PT</v>
      </c>
      <c r="R56" s="340"/>
      <c r="S56" s="340"/>
      <c r="T56" s="340"/>
      <c r="U56" s="340"/>
      <c r="V56" s="340"/>
      <c r="W56" s="340"/>
      <c r="X56" s="340"/>
      <c r="Y56" s="340"/>
      <c r="Z56" s="340"/>
      <c r="AA56" s="340"/>
      <c r="AB56" s="340"/>
      <c r="AC56" s="340"/>
      <c r="AD56" s="340"/>
      <c r="AE56" s="340"/>
      <c r="AF56" s="340"/>
      <c r="AG56" s="340"/>
      <c r="AH56" s="340"/>
      <c r="AI56" s="340"/>
      <c r="AJ56" s="340"/>
      <c r="AK56" s="340"/>
      <c r="AL56" s="340"/>
      <c r="AM56" s="340"/>
      <c r="AN56" s="340"/>
      <c r="AO56" s="340"/>
      <c r="AP56" s="340"/>
      <c r="AQ56" s="340"/>
      <c r="AR56" s="340"/>
      <c r="AS56" s="284"/>
      <c r="AT56" s="280"/>
      <c r="AU56" s="280"/>
      <c r="AV56" s="280"/>
      <c r="AW56" s="280"/>
      <c r="AX56" s="280"/>
    </row>
    <row r="57" spans="1:50" s="217" customFormat="1" ht="16.5" customHeight="1">
      <c r="A57" s="287"/>
      <c r="B57" s="280"/>
      <c r="C57" s="280"/>
      <c r="D57" s="280"/>
      <c r="E57" s="280"/>
      <c r="F57" s="280"/>
      <c r="G57" s="280"/>
      <c r="H57" s="280"/>
      <c r="I57" s="280"/>
      <c r="J57" s="280"/>
      <c r="K57" s="282"/>
      <c r="L57" s="282"/>
      <c r="M57" s="282"/>
      <c r="N57" s="283"/>
      <c r="O57" s="283"/>
      <c r="P57" s="279"/>
      <c r="Q57" s="279"/>
      <c r="R57" s="279"/>
      <c r="S57" s="279"/>
      <c r="T57" s="279"/>
      <c r="U57" s="279"/>
      <c r="V57" s="279"/>
      <c r="W57" s="279"/>
      <c r="X57" s="279"/>
      <c r="Y57" s="279"/>
      <c r="Z57" s="279"/>
      <c r="AA57" s="279"/>
      <c r="AB57" s="279"/>
      <c r="AC57" s="279"/>
      <c r="AD57" s="279"/>
      <c r="AE57" s="279"/>
      <c r="AF57" s="279"/>
      <c r="AG57" s="279"/>
      <c r="AH57" s="279"/>
      <c r="AI57" s="279"/>
      <c r="AJ57" s="279"/>
      <c r="AK57" s="279"/>
      <c r="AL57" s="279"/>
      <c r="AM57" s="279"/>
      <c r="AN57" s="279"/>
      <c r="AO57" s="279"/>
      <c r="AP57" s="279"/>
      <c r="AQ57" s="279"/>
      <c r="AR57" s="279"/>
      <c r="AS57" s="287"/>
      <c r="AT57" s="280"/>
      <c r="AU57" s="280"/>
      <c r="AV57" s="280"/>
      <c r="AW57" s="280"/>
      <c r="AX57" s="280"/>
    </row>
    <row r="58" spans="1:50" s="194" customFormat="1" ht="15.75" customHeight="1">
      <c r="A58" s="218"/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  <c r="R58" s="218"/>
      <c r="S58" s="218"/>
      <c r="T58" s="218"/>
      <c r="U58" s="218"/>
      <c r="V58" s="218"/>
      <c r="W58" s="218"/>
      <c r="X58" s="218"/>
      <c r="Y58" s="218"/>
      <c r="Z58" s="218"/>
      <c r="AA58" s="218"/>
      <c r="AB58" s="218"/>
      <c r="AC58" s="218"/>
      <c r="AD58" s="218"/>
      <c r="AE58" s="218"/>
      <c r="AF58" s="218"/>
      <c r="AG58" s="218"/>
      <c r="AH58" s="218"/>
      <c r="AI58" s="218"/>
      <c r="AJ58" s="218"/>
      <c r="AK58" s="218"/>
      <c r="AL58" s="218"/>
      <c r="AM58" s="218"/>
      <c r="AN58" s="218"/>
      <c r="AO58" s="218"/>
      <c r="AP58" s="218"/>
      <c r="AQ58" s="218"/>
      <c r="AR58" s="218"/>
      <c r="AS58" s="218"/>
      <c r="AT58" s="218"/>
      <c r="AU58" s="220"/>
      <c r="AV58" s="220"/>
      <c r="AW58" s="220"/>
      <c r="AX58" s="218"/>
    </row>
    <row r="59" spans="1:50" s="60" customFormat="1" ht="16.5" customHeight="1">
      <c r="A59" s="255" t="s">
        <v>120</v>
      </c>
      <c r="B59" s="256"/>
      <c r="C59" s="256"/>
      <c r="D59" s="256"/>
      <c r="E59" s="256"/>
      <c r="F59" s="256"/>
      <c r="G59" s="256"/>
      <c r="H59" s="256"/>
      <c r="I59" s="256"/>
      <c r="J59" s="256"/>
      <c r="K59" s="257"/>
      <c r="L59" s="257"/>
      <c r="M59" s="257"/>
      <c r="N59" s="258"/>
      <c r="O59" s="258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</row>
    <row r="60" spans="1:50" s="60" customFormat="1" ht="16.5" customHeight="1">
      <c r="A60" s="255" t="s">
        <v>135</v>
      </c>
      <c r="B60" s="256"/>
      <c r="C60" s="256"/>
      <c r="D60" s="256"/>
      <c r="E60" s="256"/>
      <c r="F60" s="256"/>
      <c r="G60" s="256"/>
      <c r="H60" s="256"/>
      <c r="I60" s="256"/>
      <c r="J60" s="256"/>
      <c r="K60" s="257"/>
      <c r="L60" s="257"/>
      <c r="M60" s="257"/>
      <c r="N60" s="258"/>
      <c r="O60" s="258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</row>
    <row r="61" spans="1:50" s="60" customFormat="1" ht="16.5" customHeight="1">
      <c r="A61" s="269" t="s">
        <v>223</v>
      </c>
      <c r="B61" s="256"/>
      <c r="C61" s="256"/>
      <c r="D61" s="256"/>
      <c r="E61" s="256"/>
      <c r="F61" s="256"/>
      <c r="G61" s="256"/>
      <c r="H61" s="256"/>
      <c r="I61" s="256"/>
      <c r="J61" s="256"/>
      <c r="K61" s="257"/>
      <c r="L61" s="257"/>
      <c r="M61" s="257"/>
      <c r="N61" s="258"/>
      <c r="O61" s="258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</row>
    <row r="62" spans="1:50" s="60" customFormat="1" ht="16.5" customHeight="1">
      <c r="A62" s="265" t="s">
        <v>229</v>
      </c>
      <c r="B62" s="256"/>
      <c r="C62" s="256"/>
      <c r="D62" s="256"/>
      <c r="E62" s="256"/>
      <c r="F62" s="256"/>
      <c r="G62" s="256"/>
      <c r="H62" s="256"/>
      <c r="I62" s="256"/>
      <c r="J62" s="256"/>
      <c r="K62" s="257"/>
      <c r="L62" s="257"/>
      <c r="M62" s="257"/>
      <c r="N62" s="258"/>
      <c r="O62" s="258"/>
      <c r="P62" s="64"/>
      <c r="Q62" s="64"/>
      <c r="R62" s="338"/>
      <c r="S62" s="338"/>
      <c r="T62" s="338"/>
      <c r="U62" s="338"/>
      <c r="V62" s="338"/>
      <c r="W62" s="338"/>
      <c r="X62" s="338"/>
      <c r="Y62" s="338"/>
      <c r="AB62" s="64"/>
      <c r="AC62" s="64"/>
      <c r="AD62" s="64"/>
      <c r="AE62" s="64"/>
    </row>
    <row r="63" spans="1:50" s="60" customFormat="1" ht="12.75" customHeight="1">
      <c r="A63" s="64"/>
      <c r="B63" s="256"/>
      <c r="C63" s="256"/>
      <c r="D63" s="256"/>
      <c r="E63" s="256"/>
      <c r="F63" s="256"/>
      <c r="G63" s="256"/>
      <c r="H63" s="256"/>
      <c r="I63" s="256"/>
      <c r="J63" s="256"/>
      <c r="K63" s="257"/>
      <c r="L63" s="257"/>
      <c r="M63" s="257"/>
      <c r="N63" s="258"/>
      <c r="O63" s="258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</row>
    <row r="64" spans="1:50" s="194" customFormat="1" ht="15.75" customHeight="1">
      <c r="A64" s="344" t="s">
        <v>205</v>
      </c>
      <c r="B64" s="345"/>
      <c r="C64" s="345"/>
      <c r="D64" s="345"/>
      <c r="E64" s="345"/>
      <c r="F64" s="345"/>
      <c r="G64" s="345"/>
      <c r="H64" s="345"/>
      <c r="I64" s="345"/>
      <c r="J64" s="345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  <c r="AA64" s="345"/>
      <c r="AB64" s="345"/>
      <c r="AC64" s="345"/>
      <c r="AD64" s="345"/>
      <c r="AE64" s="345"/>
      <c r="AF64" s="345"/>
      <c r="AG64" s="345"/>
      <c r="AH64" s="345"/>
      <c r="AI64" s="345"/>
      <c r="AJ64" s="345"/>
      <c r="AK64" s="345"/>
      <c r="AL64" s="345"/>
      <c r="AM64" s="345"/>
      <c r="AN64" s="345"/>
      <c r="AO64" s="345"/>
      <c r="AP64" s="345"/>
      <c r="AQ64" s="345"/>
      <c r="AR64" s="345"/>
      <c r="AS64" s="345"/>
      <c r="AT64" s="345"/>
      <c r="AU64" s="345"/>
      <c r="AV64" s="345"/>
      <c r="AW64" s="345"/>
      <c r="AX64" s="346"/>
    </row>
    <row r="65" spans="1:50" s="60" customFormat="1" ht="16.5" customHeight="1">
      <c r="A65" s="255" t="s">
        <v>154</v>
      </c>
      <c r="B65" s="256"/>
      <c r="C65" s="256"/>
      <c r="D65" s="256"/>
      <c r="E65" s="256"/>
      <c r="F65" s="256"/>
      <c r="G65" s="256"/>
      <c r="H65" s="256"/>
      <c r="I65" s="256"/>
      <c r="J65" s="256"/>
      <c r="K65" s="257"/>
      <c r="L65" s="257"/>
      <c r="M65" s="257"/>
      <c r="N65" s="258"/>
      <c r="O65" s="258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</row>
    <row r="66" spans="1:50" s="60" customFormat="1" ht="16.5" customHeight="1">
      <c r="A66" s="255" t="s">
        <v>155</v>
      </c>
      <c r="B66" s="256"/>
      <c r="C66" s="256"/>
      <c r="D66" s="256"/>
      <c r="E66" s="256"/>
      <c r="F66" s="256"/>
      <c r="G66" s="256"/>
      <c r="H66" s="256"/>
      <c r="I66" s="256"/>
      <c r="J66" s="256"/>
      <c r="K66" s="257"/>
      <c r="L66" s="257"/>
      <c r="M66" s="257"/>
      <c r="N66" s="258"/>
      <c r="O66" s="258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</row>
    <row r="67" spans="1:50" s="60" customFormat="1" ht="16.5" customHeight="1">
      <c r="A67" s="255" t="s">
        <v>156</v>
      </c>
      <c r="B67" s="256"/>
      <c r="C67" s="256"/>
      <c r="D67" s="256"/>
      <c r="E67" s="256"/>
      <c r="F67" s="256"/>
      <c r="G67" s="256"/>
      <c r="H67" s="256"/>
      <c r="I67" s="256"/>
      <c r="J67" s="256"/>
      <c r="K67" s="257"/>
      <c r="L67" s="257"/>
      <c r="M67" s="257"/>
      <c r="N67" s="258"/>
      <c r="O67" s="258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</row>
    <row r="68" spans="1:50" s="60" customFormat="1" ht="16.5" customHeight="1">
      <c r="A68" s="266" t="str">
        <f>HYPERLINK("http://www.alutech-group.com/news/faq/detail.php?SECTION_ID=4585&amp;ELEMENT_ID=16773","Подробнее ознакомиться с существующей системой сертификации по классам устойчивости ко взлому можно по ссылке")</f>
        <v>Подробнее ознакомиться с существующей системой сертификации по классам устойчивости ко взлому можно по ссылке</v>
      </c>
      <c r="B68" s="256"/>
      <c r="C68" s="256"/>
      <c r="D68" s="256"/>
      <c r="E68" s="256"/>
      <c r="F68" s="256"/>
      <c r="G68" s="256"/>
      <c r="H68" s="256"/>
      <c r="I68" s="256"/>
      <c r="J68" s="256"/>
      <c r="K68" s="257"/>
      <c r="L68" s="257"/>
      <c r="M68" s="257"/>
      <c r="N68" s="258"/>
      <c r="O68" s="258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</row>
    <row r="69" spans="1:50" s="60" customFormat="1" ht="12.75" customHeight="1">
      <c r="A69" s="64"/>
      <c r="B69" s="256"/>
      <c r="C69" s="256"/>
      <c r="D69" s="256"/>
      <c r="E69" s="256"/>
      <c r="F69" s="256"/>
      <c r="G69" s="256"/>
      <c r="H69" s="256"/>
      <c r="I69" s="256"/>
      <c r="J69" s="256"/>
      <c r="K69" s="257"/>
      <c r="L69" s="257"/>
      <c r="M69" s="257"/>
      <c r="N69" s="258"/>
      <c r="O69" s="258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</row>
    <row r="70" spans="1:50" s="60" customFormat="1" ht="12.75" customHeight="1">
      <c r="A70" s="62"/>
      <c r="B70" s="219"/>
      <c r="C70" s="219"/>
      <c r="D70" s="219"/>
      <c r="E70" s="219"/>
      <c r="F70" s="219"/>
      <c r="G70" s="219"/>
      <c r="H70" s="219"/>
      <c r="I70" s="219"/>
      <c r="J70" s="219"/>
      <c r="K70" s="199"/>
      <c r="L70" s="199"/>
      <c r="M70" s="199"/>
      <c r="N70" s="193"/>
      <c r="O70" s="193"/>
    </row>
    <row r="71" spans="1:50" s="7" customFormat="1" ht="12.75" customHeight="1">
      <c r="B71" s="6"/>
      <c r="C71" s="6"/>
      <c r="D71" s="6"/>
      <c r="E71" s="6"/>
      <c r="F71" s="6"/>
      <c r="G71" s="6"/>
      <c r="H71" s="6"/>
      <c r="I71" s="6"/>
      <c r="J71" s="6"/>
      <c r="K71" s="3"/>
      <c r="L71" s="3"/>
      <c r="M71" s="3"/>
      <c r="N71" s="2"/>
      <c r="O71" s="2"/>
    </row>
    <row r="72" spans="1:50" s="7" customFormat="1" ht="12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2"/>
      <c r="O72" s="2"/>
    </row>
    <row r="73" spans="1:50" s="7" customFormat="1" ht="12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2"/>
      <c r="O73" s="2"/>
    </row>
  </sheetData>
  <sheetProtection password="E048" sheet="1" objects="1" scenarios="1"/>
  <protectedRanges>
    <protectedRange sqref="A1:J1 L1:AX9 M11 A20 A48 D11:G12 A5:G10 A11:C11 H5:H12 I5:J10 K1:K10 I12:K12 AC11:AE11 O11:P11 A14:C16 D13:AX14 D16:AX16 D15 G15:AX15 R11 T11:U11 L12:V12 AB12:AX12" name="витрина"/>
    <protectedRange sqref="C51 A49:A50 B49:B51 I51:I56 C49 D49:G51 H49:I50 A52:G58 J49:AX58 H57:I58 A64:AX64" name="защита_3"/>
    <protectedRange sqref="N3 K4:L4 B4:I4 A2:M3" name="бизнес_4_1"/>
    <protectedRange sqref="B70:J70" name="бизнес_5_2"/>
    <protectedRange sqref="X11:Z11 X12:AA12" name="витрина_2"/>
    <protectedRange sqref="B62:J62" name="бизнес_5_1_1_1"/>
    <protectedRange sqref="A62" name="бизнес_1_1_1"/>
    <protectedRange sqref="I11:K11" name="витрина_1"/>
  </protectedRanges>
  <mergeCells count="30">
    <mergeCell ref="A5:AX5"/>
    <mergeCell ref="A6:H9"/>
    <mergeCell ref="I6:AX9"/>
    <mergeCell ref="A10:AX10"/>
    <mergeCell ref="A11:C11"/>
    <mergeCell ref="I11:L11"/>
    <mergeCell ref="R11:W11"/>
    <mergeCell ref="X11:AB11"/>
    <mergeCell ref="A15:B15"/>
    <mergeCell ref="M11:Q11"/>
    <mergeCell ref="AC11:AF11"/>
    <mergeCell ref="A49:AX49"/>
    <mergeCell ref="Q51:AX51"/>
    <mergeCell ref="C15:E15"/>
    <mergeCell ref="B16:C16"/>
    <mergeCell ref="D16:H16"/>
    <mergeCell ref="E11:G11"/>
    <mergeCell ref="M51:N51"/>
    <mergeCell ref="A64:AX64"/>
    <mergeCell ref="Q52:AX52"/>
    <mergeCell ref="Q53:AX53"/>
    <mergeCell ref="Q54:AR54"/>
    <mergeCell ref="Q55:AR55"/>
    <mergeCell ref="Q56:AR56"/>
    <mergeCell ref="R62:Y62"/>
    <mergeCell ref="M52:N52"/>
    <mergeCell ref="M53:N53"/>
    <mergeCell ref="M54:N54"/>
    <mergeCell ref="M55:N55"/>
    <mergeCell ref="M56:N56"/>
  </mergeCells>
  <pageMargins left="0.61" right="0.26" top="0.35433070866141736" bottom="0.35433070866141736" header="0.35433070866141736" footer="0.35433070866141736"/>
  <pageSetup paperSize="9" scale="38" orientation="portrait" r:id="rId1"/>
  <headerFooter alignWithMargins="0"/>
  <ignoredErrors>
    <ignoredError sqref="D15 A15:C16 E16:Y16 G15:Y15 A48:Y50 A52:M56 N52:P55 N56:Y56 A51:P51 Q51:Y55 Z50:AT56 A12:Q14 X12:AA12 A57:AT57 AX48:AX57 A20:AX20 R11:AB11 A68 AX11:AX16 A18 A22:A47 A21:B21 B22:AX47 C21:AX21 A11:I11 M11:Q11" unlockedFormula="1"/>
  </ignoredErrors>
  <drawing r:id="rId2"/>
  <legacyDrawing r:id="rId3"/>
  <oleObjects>
    <oleObject progId="CorelDraw.Graphic.15" shapeId="113665" r:id="rId4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20</vt:i4>
      </vt:variant>
    </vt:vector>
  </HeadingPairs>
  <TitlesOfParts>
    <vt:vector size="30" baseType="lpstr">
      <vt:lpstr>1. Выбор РС</vt:lpstr>
      <vt:lpstr>2. Тип короба</vt:lpstr>
      <vt:lpstr>3. Ветровая зона</vt:lpstr>
      <vt:lpstr>4. Цветовая гамма</vt:lpstr>
      <vt:lpstr>5. Тип монтажа</vt:lpstr>
      <vt:lpstr>6. Вид управления</vt:lpstr>
      <vt:lpstr>Роллеты СТАНДАРТ</vt:lpstr>
      <vt:lpstr>Роллеты КОМФОРТ</vt:lpstr>
      <vt:lpstr>Роллеты УЛЬТРА</vt:lpstr>
      <vt:lpstr>Роллетные ворота</vt:lpstr>
      <vt:lpstr>'1. Выбор РС'!Заголовки_для_печати</vt:lpstr>
      <vt:lpstr>'2. Тип короба'!Заголовки_для_печати</vt:lpstr>
      <vt:lpstr>'3. Ветровая зона'!Заголовки_для_печати</vt:lpstr>
      <vt:lpstr>'4. Цветовая гамма'!Заголовки_для_печати</vt:lpstr>
      <vt:lpstr>'5. Тип монтажа'!Заголовки_для_печати</vt:lpstr>
      <vt:lpstr>'6. Вид управления'!Заголовки_для_печати</vt:lpstr>
      <vt:lpstr>'Роллетные ворота'!Заголовки_для_печати</vt:lpstr>
      <vt:lpstr>'Роллеты КОМФОРТ'!Заголовки_для_печати</vt:lpstr>
      <vt:lpstr>'Роллеты СТАНДАРТ'!Заголовки_для_печати</vt:lpstr>
      <vt:lpstr>'Роллеты УЛЬТРА'!Заголовки_для_печати</vt:lpstr>
      <vt:lpstr>'1. Выбор РС'!Область_печати</vt:lpstr>
      <vt:lpstr>'2. Тип короба'!Область_печати</vt:lpstr>
      <vt:lpstr>'3. Ветровая зона'!Область_печати</vt:lpstr>
      <vt:lpstr>'4. Цветовая гамма'!Область_печати</vt:lpstr>
      <vt:lpstr>'5. Тип монтажа'!Область_печати</vt:lpstr>
      <vt:lpstr>'6. Вид управления'!Область_печати</vt:lpstr>
      <vt:lpstr>'Роллетные ворота'!Область_печати</vt:lpstr>
      <vt:lpstr>'Роллеты КОМФОРТ'!Область_печати</vt:lpstr>
      <vt:lpstr>'Роллеты СТАНДАРТ'!Область_печати</vt:lpstr>
      <vt:lpstr>'Роллеты УЛЬТРА'!Область_печати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Дробов Кирилл Васильевич</cp:lastModifiedBy>
  <cp:lastPrinted>2013-10-02T12:31:57Z</cp:lastPrinted>
  <dcterms:created xsi:type="dcterms:W3CDTF">1996-10-08T23:32:33Z</dcterms:created>
  <dcterms:modified xsi:type="dcterms:W3CDTF">2014-01-23T11:59:17Z</dcterms:modified>
</cp:coreProperties>
</file>